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Pools" sheetId="2" state="visible" r:id="rId2"/>
    <sheet xmlns:r="http://schemas.openxmlformats.org/officeDocument/2006/relationships" name="Einsatzdaten" sheetId="3" state="visible" r:id="rId3"/>
    <sheet xmlns:r="http://schemas.openxmlformats.org/officeDocument/2006/relationships" name="Parameter" sheetId="4" state="visible" r:id="rId4"/>
    <sheet xmlns:r="http://schemas.openxmlformats.org/officeDocument/2006/relationships" name="Hinweise" sheetId="5" state="visible" r:id="rId5"/>
  </sheets>
  <definedNames>
    <definedName name="_xlnm._FilterDatabase" localSheetId="1" hidden="1">'Pools'!$A$4:$K$104</definedName>
    <definedName name="_xlnm._FilterDatabase" localSheetId="2" hidden="1">'Einsatzdaten'!$A$4:$L$104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DD.MM.YYYY"/>
    <numFmt numFmtId="165" formatCode="#.##0,00 [$€-407];[Rot]-#.##0,00 [$€-407]"/>
    <numFmt numFmtId="166" formatCode="#.##0,00 [$€-407]"/>
    <numFmt numFmtId="167" formatCode="0,00"/>
    <numFmt numFmtId="168" formatCode="0,0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1F2933"/>
      <sz val="9"/>
    </font>
    <font>
      <name val="Aptos"/>
      <b val="1"/>
      <color rgb="00FFFFFF"/>
      <sz val="10"/>
    </font>
    <font>
      <name val="Aptos"/>
      <color rgb="001F2933"/>
      <sz val="10"/>
    </font>
    <font>
      <name val="Aptos"/>
      <b val="1"/>
      <color rgb="00FFFFFF"/>
      <sz val="11"/>
    </font>
    <font>
      <name val="Aptos"/>
      <b val="1"/>
      <color rgb="001F2933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166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right" vertical="center"/>
    </xf>
    <xf numFmtId="166" fontId="6" fillId="4" borderId="1" applyAlignment="1" pivotButton="0" quotePrefix="0" xfId="0">
      <alignment horizontal="left" vertical="center"/>
    </xf>
    <xf numFmtId="165" fontId="6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8" fontId="4" fillId="5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left" vertical="center"/>
    </xf>
    <xf numFmtId="167" fontId="4" fillId="6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6" fillId="5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5" fontId="6" fillId="4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68" fontId="4" fillId="5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Auszahlung je Team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'Übersicht'!B18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'Übersicht'!$A$19:$A$26</f>
            </numRef>
          </cat>
          <val>
            <numRef>
              <f>'Übersicht'!$B$19:$B$26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Team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Redaktion</author>
  </authors>
  <commentList>
    <comment ref="H4" authorId="0" shapeId="0">
      <text>
        <t>In den vorbereiteten Zeilen 5 bis 104 – einschließlich erster Zeile 5, mittlerer Zeile 54 und letzter Zeile 104 – summiert SUMIFS je Pool-ID die Stunden aus Einsatzdaten Spalte F oder die Punkte aus Spalte G. Bei leerer Pool-ID bleibt die Zelle leer.</t>
      </text>
    </comment>
    <comment ref="I4" authorId="0" shapeId="0">
      <text>
        <t>SUMIFS addiert die berechneten Euroanteile aus Einsatzdaten Spalte J für die Pool-ID aus Spalte A. Leere Poolzeilen bleiben optisch leer.</t>
      </text>
    </comment>
    <comment ref="J4" authorId="0" shapeId="0">
      <text>
        <t>Abweichung = Trinkgeldpool aus Spalte F minus berechnet verteiltem Betrag aus Spalte I. Leere Ausgangswerte ergeben eine leere Anzeige.</t>
      </text>
    </comment>
  </commentList>
</comments>
</file>

<file path=xl/comments/comment2.xml><?xml version="1.0" encoding="utf-8"?>
<comments xmlns="http://schemas.openxmlformats.org/spreadsheetml/2006/main">
  <authors>
    <author>Redaktion</author>
  </authors>
  <commentList>
    <comment ref="D4" authorId="0" shapeId="0">
      <text>
        <t>VLOOKUP sucht die Pool-ID aus Spalte B im Blatt Pools und übernimmt das Datum aus Pools Spalte B. IFERROR sorgt bei einem fehlenden Treffer für eine leere Anzeige.</t>
      </text>
    </comment>
    <comment ref="H4" authorId="0" shapeId="0">
      <text>
        <t>Für die Zeilen 5 bis 104, darunter erste Zeile 5, mittlere Zeile 54 und letzte Zeile 104, wird abhängig von der Methode entweder Stunden aus Spalte F oder Punkte aus Spalte G verwendet. Fehlende Eingaben bleiben leer.</t>
      </text>
    </comment>
    <comment ref="I4" authorId="0" shapeId="0">
      <text>
        <t>Anteil = anrechenbare Basis aus Spalte H geteilt durch die gesamte Verteilbasis des Pools aus Pools Spalte H. Die Division ist mit IFERROR abgesichert.</t>
      </text>
    </comment>
    <comment ref="J4" authorId="0" shapeId="0">
      <text>
        <t>Trinkgeldanteil = Anteil der Zeile multipliziert mit dem Trinkgeldpool aus Pools Spalte F. Leere oder nicht auflösbare Bezüge bleiben optisch leer.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576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24" customWidth="1" min="2" max="2"/>
    <col width="16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30" customHeight="1">
      <c r="A1" s="1" t="inlineStr">
        <is>
          <t>Trinkgeldverteilung Gastronomie</t>
        </is>
      </c>
    </row>
    <row r="2" ht="32" customHeight="1">
      <c r="A2" s="2" t="inlineStr">
        <is>
          <t>Berechnete Übersicht für den fiktiven Betrieb „Morgenfeder“. Gelbe Eingabezellen befinden sich in Pools, Einsatzdaten und Parameter.</t>
        </is>
      </c>
    </row>
    <row r="3" ht="28" customHeight="1">
      <c r="A3" s="3" t="inlineStr">
        <is>
          <t>Kennzahl</t>
        </is>
      </c>
      <c r="B3" s="3" t="inlineStr">
        <is>
          <t>Wert</t>
        </is>
      </c>
    </row>
    <row r="4" ht="20" customHeight="1">
      <c r="A4" s="4" t="inlineStr">
        <is>
          <t>Auswertung von</t>
        </is>
      </c>
      <c r="B4" s="43">
        <f>Parameter!B5</f>
        <v/>
      </c>
    </row>
    <row r="5" ht="20" customHeight="1">
      <c r="A5" s="6" t="inlineStr">
        <is>
          <t>Auswertung bis</t>
        </is>
      </c>
      <c r="B5" s="44">
        <f>Parameter!B6</f>
        <v/>
      </c>
    </row>
    <row r="6" ht="20" customHeight="1">
      <c r="A6" s="4" t="inlineStr">
        <is>
          <t>Erfasste Pools</t>
        </is>
      </c>
      <c r="B6" s="8">
        <f>COUNTIFS('Pools'!$B$5:$B$104,"&gt;="&amp;$B$4,'Pools'!$B$5:$B$104,"&lt;="&amp;$B$5,'Pools'!$A$5:$A$104,"&lt;&gt;")</f>
        <v/>
      </c>
    </row>
    <row r="7" ht="20" customHeight="1">
      <c r="A7" s="6" t="inlineStr">
        <is>
          <t>Trinkgeldpool gesamt</t>
        </is>
      </c>
      <c r="B7" s="45">
        <f>IF(B6=0,"",SUMIFS('Pools'!$F$5:$F$104,'Pools'!$B$5:$B$104,"&gt;="&amp;$B$4,'Pools'!$B$5:$B$104,"&lt;="&amp;$B$5))</f>
        <v/>
      </c>
    </row>
    <row r="8" ht="20" customHeight="1">
      <c r="A8" s="4" t="inlineStr">
        <is>
          <t>Berechnet verteilt</t>
        </is>
      </c>
      <c r="B8" s="46">
        <f>IF(B6=0,"",SUMIFS('Pools'!$I$5:$I$104,'Pools'!$B$5:$B$104,"&gt;="&amp;$B$4,'Pools'!$B$5:$B$104,"&lt;="&amp;$B$5))</f>
        <v/>
      </c>
    </row>
    <row r="9" ht="20" customHeight="1">
      <c r="A9" s="6" t="inlineStr">
        <is>
          <t>Restabweichung</t>
        </is>
      </c>
      <c r="B9" s="45">
        <f>IF(OR(B7="",B8=""),"",B7-B8)</f>
        <v/>
      </c>
    </row>
    <row r="10" ht="20" customHeight="1">
      <c r="A10" s="4" t="inlineStr">
        <is>
          <t>Erfasste Einsätze</t>
        </is>
      </c>
      <c r="B10" s="8">
        <f>COUNTIFS('Einsatzdaten'!$D$5:$D$104,"&gt;="&amp;$B$4,'Einsatzdaten'!$D$5:$D$104,"&lt;="&amp;$B$5,'Einsatzdaten'!$A$5:$A$104,"&lt;&gt;")</f>
        <v/>
      </c>
    </row>
    <row r="11" ht="20" customHeight="1">
      <c r="A11" s="6" t="inlineStr">
        <is>
          <t>Warnungen in Pools</t>
        </is>
      </c>
      <c r="B11" s="11">
        <f>COUNTIFS('Pools'!$B$5:$B$104,"&gt;="&amp;$B$4,'Pools'!$B$5:$B$104,"&lt;="&amp;$B$5,'Pools'!$K$5:$K$104,"&lt;&gt;")</f>
        <v/>
      </c>
    </row>
    <row r="12" ht="20" customHeight="1">
      <c r="A12" s="4" t="inlineStr">
        <is>
          <t>Warnungen in Einsatzdaten</t>
        </is>
      </c>
      <c r="B12" s="8">
        <f>COUNTIFS('Einsatzdaten'!$D$5:$D$104,"&gt;="&amp;$B$4,'Einsatzdaten'!$D$5:$D$104,"&lt;="&amp;$B$5,'Einsatzdaten'!$L$5:$L$104,"&lt;&gt;")</f>
        <v/>
      </c>
    </row>
    <row r="13" ht="20" customHeight="1">
      <c r="A13" s="6" t="inlineStr">
        <is>
          <t>Offene Pools</t>
        </is>
      </c>
      <c r="B13" s="11">
        <f>COUNTIFS('Pools'!$B$5:$B$104,"&gt;="&amp;$B$4,'Pools'!$B$5:$B$104,"&lt;="&amp;$B$5,'Pools'!$G$5:$G$104,"Offen")</f>
        <v/>
      </c>
    </row>
    <row r="14" ht="20" customHeight="1">
      <c r="A14" s="4" t="inlineStr">
        <is>
          <t>Ausgezahlte Pools</t>
        </is>
      </c>
      <c r="B14" s="8">
        <f>COUNTIFS('Pools'!$B$5:$B$104,"&gt;="&amp;$B$4,'Pools'!$B$5:$B$104,"&lt;="&amp;$B$5,'Pools'!$G$5:$G$104,"Ausgezahlt")</f>
        <v/>
      </c>
    </row>
    <row r="15" ht="20" customHeight="1">
      <c r="A15" s="6" t="inlineStr">
        <is>
          <t>Abweichungstoleranz</t>
        </is>
      </c>
      <c r="B15" s="45">
        <f>Parameter!B9</f>
        <v/>
      </c>
    </row>
    <row r="16" ht="20" customHeight="1">
      <c r="A16" s="4" t="inlineStr">
        <is>
          <t>Warnstatus</t>
        </is>
      </c>
      <c r="B16" s="12">
        <f>IF(B11+B12=0,"Keine Warnungen im Zeitraum",(B11+B12)&amp;" Warnhinweis(e) prüfen")</f>
        <v/>
      </c>
    </row>
    <row r="17"/>
    <row r="18" ht="28" customHeight="1">
      <c r="A18" s="13" t="inlineStr">
        <is>
          <t>Fiktives Teamkürzel</t>
        </is>
      </c>
      <c r="B18" s="13" t="inlineStr">
        <is>
          <t>Berechnete Verteilung</t>
        </is>
      </c>
      <c r="C18" s="13" t="inlineStr">
        <is>
          <t>Abgleich</t>
        </is>
      </c>
    </row>
    <row r="19" ht="20" customHeight="1">
      <c r="A19" s="12">
        <f>Parameter!G5</f>
        <v/>
      </c>
      <c r="B19" s="14">
        <f>IF(COUNTIFS('Einsatzdaten'!$C$5:$C$104,A19,'Einsatzdaten'!$D$5:$D$104,"&gt;="&amp;$B$4,'Einsatzdaten'!$D$5:$D$104,"&lt;="&amp;$B$5)=0,"",SUMIFS('Einsatzdaten'!$J$5:$J$104,'Einsatzdaten'!$C$5:$C$104,A19,'Einsatzdaten'!$D$5:$D$104,"&gt;="&amp;$B$4,'Einsatzdaten'!$D$5:$D$104,"&lt;="&amp;$B$5))</f>
        <v/>
      </c>
      <c r="C19" s="12" t="n"/>
    </row>
    <row r="20" ht="20" customHeight="1">
      <c r="A20" s="15">
        <f>Parameter!G6</f>
        <v/>
      </c>
      <c r="B20" s="16">
        <f>IF(COUNTIFS('Einsatzdaten'!$C$5:$C$104,A20,'Einsatzdaten'!$D$5:$D$104,"&gt;="&amp;$B$4,'Einsatzdaten'!$D$5:$D$104,"&lt;="&amp;$B$5)=0,"",SUMIFS('Einsatzdaten'!$J$5:$J$104,'Einsatzdaten'!$C$5:$C$104,A20,'Einsatzdaten'!$D$5:$D$104,"&gt;="&amp;$B$4,'Einsatzdaten'!$D$5:$D$104,"&lt;="&amp;$B$5))</f>
        <v/>
      </c>
      <c r="C20" s="15" t="n"/>
    </row>
    <row r="21" ht="20" customHeight="1">
      <c r="A21" s="12">
        <f>Parameter!G7</f>
        <v/>
      </c>
      <c r="B21" s="14">
        <f>IF(COUNTIFS('Einsatzdaten'!$C$5:$C$104,A21,'Einsatzdaten'!$D$5:$D$104,"&gt;="&amp;$B$4,'Einsatzdaten'!$D$5:$D$104,"&lt;="&amp;$B$5)=0,"",SUMIFS('Einsatzdaten'!$J$5:$J$104,'Einsatzdaten'!$C$5:$C$104,A21,'Einsatzdaten'!$D$5:$D$104,"&gt;="&amp;$B$4,'Einsatzdaten'!$D$5:$D$104,"&lt;="&amp;$B$5))</f>
        <v/>
      </c>
      <c r="C21" s="12" t="n"/>
    </row>
    <row r="22" ht="20" customHeight="1">
      <c r="A22" s="15">
        <f>Parameter!G8</f>
        <v/>
      </c>
      <c r="B22" s="16">
        <f>IF(COUNTIFS('Einsatzdaten'!$C$5:$C$104,A22,'Einsatzdaten'!$D$5:$D$104,"&gt;="&amp;$B$4,'Einsatzdaten'!$D$5:$D$104,"&lt;="&amp;$B$5)=0,"",SUMIFS('Einsatzdaten'!$J$5:$J$104,'Einsatzdaten'!$C$5:$C$104,A22,'Einsatzdaten'!$D$5:$D$104,"&gt;="&amp;$B$4,'Einsatzdaten'!$D$5:$D$104,"&lt;="&amp;$B$5))</f>
        <v/>
      </c>
      <c r="C22" s="15" t="n"/>
    </row>
    <row r="23" ht="20" customHeight="1">
      <c r="A23" s="12">
        <f>Parameter!G9</f>
        <v/>
      </c>
      <c r="B23" s="14">
        <f>IF(COUNTIFS('Einsatzdaten'!$C$5:$C$104,A23,'Einsatzdaten'!$D$5:$D$104,"&gt;="&amp;$B$4,'Einsatzdaten'!$D$5:$D$104,"&lt;="&amp;$B$5)=0,"",SUMIFS('Einsatzdaten'!$J$5:$J$104,'Einsatzdaten'!$C$5:$C$104,A23,'Einsatzdaten'!$D$5:$D$104,"&gt;="&amp;$B$4,'Einsatzdaten'!$D$5:$D$104,"&lt;="&amp;$B$5))</f>
        <v/>
      </c>
      <c r="C23" s="12" t="n"/>
    </row>
    <row r="24" ht="20" customHeight="1">
      <c r="A24" s="15">
        <f>Parameter!G10</f>
        <v/>
      </c>
      <c r="B24" s="16">
        <f>IF(COUNTIFS('Einsatzdaten'!$C$5:$C$104,A24,'Einsatzdaten'!$D$5:$D$104,"&gt;="&amp;$B$4,'Einsatzdaten'!$D$5:$D$104,"&lt;="&amp;$B$5)=0,"",SUMIFS('Einsatzdaten'!$J$5:$J$104,'Einsatzdaten'!$C$5:$C$104,A24,'Einsatzdaten'!$D$5:$D$104,"&gt;="&amp;$B$4,'Einsatzdaten'!$D$5:$D$104,"&lt;="&amp;$B$5))</f>
        <v/>
      </c>
      <c r="C24" s="15" t="n"/>
    </row>
    <row r="25" ht="20" customHeight="1">
      <c r="A25" s="12">
        <f>Parameter!G11</f>
        <v/>
      </c>
      <c r="B25" s="14">
        <f>IF(COUNTIFS('Einsatzdaten'!$C$5:$C$104,A25,'Einsatzdaten'!$D$5:$D$104,"&gt;="&amp;$B$4,'Einsatzdaten'!$D$5:$D$104,"&lt;="&amp;$B$5)=0,"",SUMIFS('Einsatzdaten'!$J$5:$J$104,'Einsatzdaten'!$C$5:$C$104,A25,'Einsatzdaten'!$D$5:$D$104,"&gt;="&amp;$B$4,'Einsatzdaten'!$D$5:$D$104,"&lt;="&amp;$B$5))</f>
        <v/>
      </c>
      <c r="C25" s="12" t="n"/>
    </row>
    <row r="26" ht="20" customHeight="1">
      <c r="A26" s="15">
        <f>Parameter!G12</f>
        <v/>
      </c>
      <c r="B26" s="16">
        <f>IF(COUNTIFS('Einsatzdaten'!$C$5:$C$104,A26,'Einsatzdaten'!$D$5:$D$104,"&gt;="&amp;$B$4,'Einsatzdaten'!$D$5:$D$104,"&lt;="&amp;$B$5)=0,"",SUMIFS('Einsatzdaten'!$J$5:$J$104,'Einsatzdaten'!$C$5:$C$104,A26,'Einsatzdaten'!$D$5:$D$104,"&gt;="&amp;$B$4,'Einsatzdaten'!$D$5:$D$104,"&lt;="&amp;$B$5))</f>
        <v/>
      </c>
      <c r="C26" s="15" t="n"/>
    </row>
    <row r="27" ht="20" customHeight="1">
      <c r="A27" s="4" t="inlineStr">
        <is>
          <t>Kontrollsumme</t>
        </is>
      </c>
      <c r="B27" s="17">
        <f>IF(B8="","",SUM(B19:B26))</f>
        <v/>
      </c>
      <c r="C27" s="47">
        <f>IF(OR(B8="",B27=""),"",B8-B27)</f>
        <v/>
      </c>
    </row>
  </sheetData>
  <mergeCells count="1">
    <mergeCell ref="A1:H1"/>
  </mergeCells>
  <conditionalFormatting sqref="B9">
    <cfRule type="expression" priority="1" dxfId="0">
      <formula>AND($B$9&lt;&gt;"",ABS($B$9)&gt;$B$15)</formula>
    </cfRule>
    <cfRule type="expression" priority="2" dxfId="1">
      <formula>AND($B$9&lt;&gt;"",ABS($B$9)&lt;=$B$15)</formula>
    </cfRule>
  </conditionalFormatting>
  <conditionalFormatting sqref="B16">
    <cfRule type="expression" priority="3" dxfId="0">
      <formula>$B$11+$B$12&gt;0</formula>
    </cfRule>
    <cfRule type="expression" priority="4" dxfId="1">
      <formula>$B$11+$B$12=0</formula>
    </cfRule>
  </conditionalFormatting>
  <conditionalFormatting sqref="C27">
    <cfRule type="expression" priority="5" dxfId="0">
      <formula>AND($C$27&lt;&gt;"",ABS($C$27)&gt;$B$15)</formula>
    </cfRule>
    <cfRule type="expression" priority="6" dxfId="1">
      <formula>AND($C$27&lt;&gt;"",ABS($C$27)&lt;=$B$15)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9" customWidth="1" min="3" max="3"/>
    <col width="15" customWidth="1" min="4" max="4"/>
    <col width="13" customWidth="1" min="5" max="5"/>
    <col width="17" customWidth="1" min="6" max="6"/>
    <col width="16" customWidth="1" min="7" max="7"/>
    <col width="16" customWidth="1" min="8" max="8"/>
    <col width="19" customWidth="1" min="9" max="9"/>
    <col width="16" customWidth="1" min="10" max="10"/>
    <col width="24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9" max="19"/>
  </cols>
  <sheetData>
    <row r="1" ht="30" customHeight="1">
      <c r="A1" s="1" t="inlineStr">
        <is>
          <t>Trinkgeldpools</t>
        </is>
      </c>
    </row>
    <row r="2" ht="32" customHeight="1">
      <c r="A2" s="2" t="inlineStr">
        <is>
          <t>Je Pool genau eine Zeile erfassen. Die Verteilbasis und die berechnete Verteilung stammen aus dem Blatt Einsatzdaten.</t>
        </is>
      </c>
      <c r="S2">
        <f>Parameter!B7</f>
        <v/>
      </c>
    </row>
    <row r="3">
      <c r="S3">
        <f>Parameter!B8</f>
        <v/>
      </c>
    </row>
    <row r="4" ht="28" customHeight="1">
      <c r="A4" s="13" t="inlineStr">
        <is>
          <t>Pool-ID</t>
        </is>
      </c>
      <c r="B4" s="13" t="inlineStr">
        <is>
          <t>Datum</t>
        </is>
      </c>
      <c r="C4" s="13" t="inlineStr">
        <is>
          <t>Anlass oder Schicht</t>
        </is>
      </c>
      <c r="D4" s="13" t="inlineStr">
        <is>
          <t>Bereich</t>
        </is>
      </c>
      <c r="E4" s="13" t="inlineStr">
        <is>
          <t>Methode</t>
        </is>
      </c>
      <c r="F4" s="13" t="inlineStr">
        <is>
          <t>Trinkgeldpool</t>
        </is>
      </c>
      <c r="G4" s="13" t="inlineStr">
        <is>
          <t>Status</t>
        </is>
      </c>
      <c r="H4" s="13" t="inlineStr">
        <is>
          <t>Verteilbasis</t>
        </is>
      </c>
      <c r="I4" s="13" t="inlineStr">
        <is>
          <t>Berechnet verteilt</t>
        </is>
      </c>
      <c r="J4" s="13" t="inlineStr">
        <is>
          <t>Abweichung</t>
        </is>
      </c>
      <c r="K4" s="13" t="inlineStr">
        <is>
          <t>Warnung</t>
        </is>
      </c>
      <c r="S4">
        <f>Parameter!B12</f>
        <v/>
      </c>
    </row>
    <row r="5" ht="20" customHeight="1">
      <c r="A5" s="19" t="inlineStr">
        <is>
          <t>PF-2026-001</t>
        </is>
      </c>
      <c r="B5" s="48" t="n">
        <v>46267</v>
      </c>
      <c r="C5" s="19" t="inlineStr">
        <is>
          <t>Abendservice Nordlicht</t>
        </is>
      </c>
      <c r="D5" s="21" t="inlineStr">
        <is>
          <t>Service</t>
        </is>
      </c>
      <c r="E5" s="21" t="inlineStr">
        <is>
          <t>Stunden</t>
        </is>
      </c>
      <c r="F5" s="22" t="n">
        <v>145.5</v>
      </c>
      <c r="G5" s="21" t="inlineStr">
        <is>
          <t>Ausgezahlt</t>
        </is>
      </c>
      <c r="H5" s="23">
        <f>IF(A5="","",IF(E5="Stunden",SUMIFS('Einsatzdaten'!$F$5:$F$104,'Einsatzdaten'!$B$5:$B$104,A5),IF(E5="Punkte",SUMIFS('Einsatzdaten'!$G$5:$G$104,'Einsatzdaten'!$B$5:$B$104,A5),"")))</f>
        <v/>
      </c>
      <c r="I5" s="14">
        <f>IF(A5="","",SUMIFS('Einsatzdaten'!$J$5:$J$104,'Einsatzdaten'!$B$5:$B$104,A5))</f>
        <v/>
      </c>
      <c r="J5" s="49">
        <f>IF(OR(F5="",I5=""),"",F5-I5)</f>
        <v/>
      </c>
      <c r="K5" s="12">
        <f>IF(COUNTA(A5:G5)=0,"",IF(OR(A5="",B5="",C5="",D5="",E5="",F5="",G5=""),"Pflichtangabe fehlt",IF(COUNTIF($A$5:$A$104,A5)&gt;1,"Pool-ID doppelt",IF(H5=0,"Keine Verteilbasis",IF(ABS(J5)&gt;$S$5,"Abweichung prüfen",IF(G5="Offen","Noch offen",""))))))</f>
        <v/>
      </c>
      <c r="N5">
        <f>Parameter!D5</f>
        <v/>
      </c>
      <c r="O5">
        <f>IFERROR(IF(Parameter!E5="","",Parameter!E5),"")</f>
        <v/>
      </c>
      <c r="P5">
        <f>IFERROR(IF(Parameter!F5="","",Parameter!F5),"")</f>
        <v/>
      </c>
      <c r="S5">
        <f>Parameter!B9</f>
        <v/>
      </c>
    </row>
    <row r="6" ht="20" customHeight="1">
      <c r="A6" s="19" t="inlineStr">
        <is>
          <t>PF-2026-002</t>
        </is>
      </c>
      <c r="B6" s="48" t="n">
        <v>46268</v>
      </c>
      <c r="C6" s="19" t="inlineStr">
        <is>
          <t>Bankett Papiermond</t>
        </is>
      </c>
      <c r="D6" s="21" t="inlineStr">
        <is>
          <t>Catering</t>
        </is>
      </c>
      <c r="E6" s="21" t="inlineStr">
        <is>
          <t>Punkte</t>
        </is>
      </c>
      <c r="F6" s="22" t="n">
        <v>212</v>
      </c>
      <c r="G6" s="21" t="inlineStr">
        <is>
          <t>Freigegeben</t>
        </is>
      </c>
      <c r="H6" s="25">
        <f>IF(A6="","",IF(E6="Stunden",SUMIFS('Einsatzdaten'!$F$5:$F$104,'Einsatzdaten'!$B$5:$B$104,A6),IF(E6="Punkte",SUMIFS('Einsatzdaten'!$G$5:$G$104,'Einsatzdaten'!$B$5:$B$104,A6),"")))</f>
        <v/>
      </c>
      <c r="I6" s="16">
        <f>IF(A6="","",SUMIFS('Einsatzdaten'!$J$5:$J$104,'Einsatzdaten'!$B$5:$B$104,A6))</f>
        <v/>
      </c>
      <c r="J6" s="50">
        <f>IF(OR(F6="",I6=""),"",F6-I6)</f>
        <v/>
      </c>
      <c r="K6" s="15">
        <f>IF(COUNTA(A6:G6)=0,"",IF(OR(A6="",B6="",C6="",D6="",E6="",F6="",G6=""),"Pflichtangabe fehlt",IF(COUNTIF($A$5:$A$104,A6)&gt;1,"Pool-ID doppelt",IF(H6=0,"Keine Verteilbasis",IF(ABS(J6)&gt;$S$5,"Abweichung prüfen",IF(G6="Offen","Noch offen",""))))))</f>
        <v/>
      </c>
      <c r="N6">
        <f>Parameter!D6</f>
        <v/>
      </c>
      <c r="O6">
        <f>IFERROR(IF(Parameter!E6="","",Parameter!E6),"")</f>
        <v/>
      </c>
      <c r="P6">
        <f>IFERROR(IF(Parameter!F6="","",Parameter!F6),"")</f>
        <v/>
      </c>
    </row>
    <row r="7" ht="20" customHeight="1">
      <c r="A7" s="19" t="inlineStr">
        <is>
          <t>PF-2026-003</t>
        </is>
      </c>
      <c r="B7" s="48" t="n">
        <v>46269</v>
      </c>
      <c r="C7" s="19" t="inlineStr">
        <is>
          <t>Mittagsdienst Federweg</t>
        </is>
      </c>
      <c r="D7" s="21" t="inlineStr">
        <is>
          <t>Küche</t>
        </is>
      </c>
      <c r="E7" s="21" t="inlineStr">
        <is>
          <t>Stunden</t>
        </is>
      </c>
      <c r="F7" s="22" t="n">
        <v>98</v>
      </c>
      <c r="G7" s="21" t="inlineStr">
        <is>
          <t>Offen</t>
        </is>
      </c>
      <c r="H7" s="23">
        <f>IF(A7="","",IF(E7="Stunden",SUMIFS('Einsatzdaten'!$F$5:$F$104,'Einsatzdaten'!$B$5:$B$104,A7),IF(E7="Punkte",SUMIFS('Einsatzdaten'!$G$5:$G$104,'Einsatzdaten'!$B$5:$B$104,A7),"")))</f>
        <v/>
      </c>
      <c r="I7" s="14">
        <f>IF(A7="","",SUMIFS('Einsatzdaten'!$J$5:$J$104,'Einsatzdaten'!$B$5:$B$104,A7))</f>
        <v/>
      </c>
      <c r="J7" s="49">
        <f>IF(OR(F7="",I7=""),"",F7-I7)</f>
        <v/>
      </c>
      <c r="K7" s="12">
        <f>IF(COUNTA(A7:G7)=0,"",IF(OR(A7="",B7="",C7="",D7="",E7="",F7="",G7=""),"Pflichtangabe fehlt",IF(COUNTIF($A$5:$A$104,A7)&gt;1,"Pool-ID doppelt",IF(H7=0,"Keine Verteilbasis",IF(ABS(J7)&gt;$S$5,"Abweichung prüfen",IF(G7="Offen","Noch offen",""))))))</f>
        <v/>
      </c>
      <c r="O7">
        <f>IFERROR(IF(Parameter!E7="","",Parameter!E7),"")</f>
        <v/>
      </c>
      <c r="P7">
        <f>IFERROR(IF(Parameter!F7="","",Parameter!F7),"")</f>
        <v/>
      </c>
    </row>
    <row r="8" ht="20" customHeight="1">
      <c r="A8" s="19" t="inlineStr">
        <is>
          <t>PF-2026-004</t>
        </is>
      </c>
      <c r="B8" s="48" t="n">
        <v>46270</v>
      </c>
      <c r="C8" s="19" t="inlineStr">
        <is>
          <t>Abendbar Kupferstern</t>
        </is>
      </c>
      <c r="D8" s="21" t="inlineStr">
        <is>
          <t>Bar</t>
        </is>
      </c>
      <c r="E8" s="21" t="inlineStr">
        <is>
          <t>Punkte</t>
        </is>
      </c>
      <c r="F8" s="22" t="n">
        <v>186.4</v>
      </c>
      <c r="G8" s="21" t="inlineStr">
        <is>
          <t>Ausgezahlt</t>
        </is>
      </c>
      <c r="H8" s="25">
        <f>IF(A8="","",IF(E8="Stunden",SUMIFS('Einsatzdaten'!$F$5:$F$104,'Einsatzdaten'!$B$5:$B$104,A8),IF(E8="Punkte",SUMIFS('Einsatzdaten'!$G$5:$G$104,'Einsatzdaten'!$B$5:$B$104,A8),"")))</f>
        <v/>
      </c>
      <c r="I8" s="16">
        <f>IF(A8="","",SUMIFS('Einsatzdaten'!$J$5:$J$104,'Einsatzdaten'!$B$5:$B$104,A8))</f>
        <v/>
      </c>
      <c r="J8" s="50">
        <f>IF(OR(F8="",I8=""),"",F8-I8)</f>
        <v/>
      </c>
      <c r="K8" s="15">
        <f>IF(COUNTA(A8:G8)=0,"",IF(OR(A8="",B8="",C8="",D8="",E8="",F8="",G8=""),"Pflichtangabe fehlt",IF(COUNTIF($A$5:$A$104,A8)&gt;1,"Pool-ID doppelt",IF(H8=0,"Keine Verteilbasis",IF(ABS(J8)&gt;$S$5,"Abweichung prüfen",IF(G8="Offen","Noch offen",""))))))</f>
        <v/>
      </c>
      <c r="O8">
        <f>IFERROR(IF(Parameter!E8="","",Parameter!E8),"")</f>
        <v/>
      </c>
      <c r="P8">
        <f>IFERROR(IF(Parameter!F8="","",Parameter!F8),"")</f>
        <v/>
      </c>
    </row>
    <row r="9" ht="20" customHeight="1">
      <c r="A9" s="19" t="inlineStr">
        <is>
          <t>PF-2026-005</t>
        </is>
      </c>
      <c r="B9" s="48" t="n">
        <v>46271</v>
      </c>
      <c r="C9" s="19" t="inlineStr">
        <is>
          <t>Frühdienst Wolkenhof</t>
        </is>
      </c>
      <c r="D9" s="21" t="inlineStr">
        <is>
          <t>Service</t>
        </is>
      </c>
      <c r="E9" s="21" t="inlineStr">
        <is>
          <t>Stunden</t>
        </is>
      </c>
      <c r="F9" s="22" t="n">
        <v>75</v>
      </c>
      <c r="G9" s="21" t="inlineStr">
        <is>
          <t>Freigegeben</t>
        </is>
      </c>
      <c r="H9" s="23">
        <f>IF(A9="","",IF(E9="Stunden",SUMIFS('Einsatzdaten'!$F$5:$F$104,'Einsatzdaten'!$B$5:$B$104,A9),IF(E9="Punkte",SUMIFS('Einsatzdaten'!$G$5:$G$104,'Einsatzdaten'!$B$5:$B$104,A9),"")))</f>
        <v/>
      </c>
      <c r="I9" s="14">
        <f>IF(A9="","",SUMIFS('Einsatzdaten'!$J$5:$J$104,'Einsatzdaten'!$B$5:$B$104,A9))</f>
        <v/>
      </c>
      <c r="J9" s="49">
        <f>IF(OR(F9="",I9=""),"",F9-I9)</f>
        <v/>
      </c>
      <c r="K9" s="12">
        <f>IF(COUNTA(A9:G9)=0,"",IF(OR(A9="",B9="",C9="",D9="",E9="",F9="",G9=""),"Pflichtangabe fehlt",IF(COUNTIF($A$5:$A$104,A9)&gt;1,"Pool-ID doppelt",IF(H9=0,"Keine Verteilbasis",IF(ABS(J9)&gt;$S$5,"Abweichung prüfen",IF(G9="Offen","Noch offen",""))))))</f>
        <v/>
      </c>
      <c r="O9">
        <f>IFERROR(IF(Parameter!E9="","",Parameter!E9),"")</f>
        <v/>
      </c>
      <c r="P9">
        <f>IFERROR(IF(Parameter!F9="","",Parameter!F9),"")</f>
        <v/>
      </c>
    </row>
    <row r="10" ht="20" customHeight="1">
      <c r="A10" s="19" t="inlineStr">
        <is>
          <t>PF-2026-006</t>
        </is>
      </c>
      <c r="B10" s="48" t="n">
        <v>46272</v>
      </c>
      <c r="C10" s="19" t="inlineStr">
        <is>
          <t>Catering Kieselklang</t>
        </is>
      </c>
      <c r="D10" s="21" t="inlineStr">
        <is>
          <t>Catering</t>
        </is>
      </c>
      <c r="E10" s="21" t="inlineStr">
        <is>
          <t>Stunden</t>
        </is>
      </c>
      <c r="F10" s="22" t="n">
        <v>164.2</v>
      </c>
      <c r="G10" s="21" t="inlineStr">
        <is>
          <t>Offen</t>
        </is>
      </c>
      <c r="H10" s="25">
        <f>IF(A10="","",IF(E10="Stunden",SUMIFS('Einsatzdaten'!$F$5:$F$104,'Einsatzdaten'!$B$5:$B$104,A10),IF(E10="Punkte",SUMIFS('Einsatzdaten'!$G$5:$G$104,'Einsatzdaten'!$B$5:$B$104,A10),"")))</f>
        <v/>
      </c>
      <c r="I10" s="16">
        <f>IF(A10="","",SUMIFS('Einsatzdaten'!$J$5:$J$104,'Einsatzdaten'!$B$5:$B$104,A10))</f>
        <v/>
      </c>
      <c r="J10" s="50">
        <f>IF(OR(F10="",I10=""),"",F10-I10)</f>
        <v/>
      </c>
      <c r="K10" s="15">
        <f>IF(COUNTA(A10:G10)=0,"",IF(OR(A10="",B10="",C10="",D10="",E10="",F10="",G10=""),"Pflichtangabe fehlt",IF(COUNTIF($A$5:$A$104,A10)&gt;1,"Pool-ID doppelt",IF(H10=0,"Keine Verteilbasis",IF(ABS(J10)&gt;$S$5,"Abweichung prüfen",IF(G10="Offen","Noch offen",""))))))</f>
        <v/>
      </c>
      <c r="O10">
        <f>IFERROR(IF(Parameter!E10="","",Parameter!E10),"")</f>
        <v/>
      </c>
      <c r="P10">
        <f>IFERROR(IF(Parameter!F10="","",Parameter!F10),"")</f>
        <v/>
      </c>
    </row>
    <row r="11" ht="20" customHeight="1">
      <c r="A11" s="19" t="inlineStr">
        <is>
          <t>PF-2026-007</t>
        </is>
      </c>
      <c r="B11" s="48" t="n">
        <v>46273</v>
      </c>
      <c r="C11" s="19" t="inlineStr">
        <is>
          <t>Barservice Abendfalter</t>
        </is>
      </c>
      <c r="D11" s="21" t="inlineStr">
        <is>
          <t>Bar</t>
        </is>
      </c>
      <c r="E11" s="21" t="inlineStr">
        <is>
          <t>Punkte</t>
        </is>
      </c>
      <c r="F11" s="22" t="n">
        <v>132</v>
      </c>
      <c r="G11" s="21" t="inlineStr">
        <is>
          <t>Ausgezahlt</t>
        </is>
      </c>
      <c r="H11" s="23">
        <f>IF(A11="","",IF(E11="Stunden",SUMIFS('Einsatzdaten'!$F$5:$F$104,'Einsatzdaten'!$B$5:$B$104,A11),IF(E11="Punkte",SUMIFS('Einsatzdaten'!$G$5:$G$104,'Einsatzdaten'!$B$5:$B$104,A11),"")))</f>
        <v/>
      </c>
      <c r="I11" s="14">
        <f>IF(A11="","",SUMIFS('Einsatzdaten'!$J$5:$J$104,'Einsatzdaten'!$B$5:$B$104,A11))</f>
        <v/>
      </c>
      <c r="J11" s="49">
        <f>IF(OR(F11="",I11=""),"",F11-I11)</f>
        <v/>
      </c>
      <c r="K11" s="12">
        <f>IF(COUNTA(A11:G11)=0,"",IF(OR(A11="",B11="",C11="",D11="",E11="",F11="",G11=""),"Pflichtangabe fehlt",IF(COUNTIF($A$5:$A$104,A11)&gt;1,"Pool-ID doppelt",IF(H11=0,"Keine Verteilbasis",IF(ABS(J11)&gt;$S$5,"Abweichung prüfen",IF(G11="Offen","Noch offen",""))))))</f>
        <v/>
      </c>
      <c r="O11">
        <f>IFERROR(IF(Parameter!E11="","",Parameter!E11),"")</f>
        <v/>
      </c>
      <c r="P11">
        <f>IFERROR(IF(Parameter!F11="","",Parameter!F11),"")</f>
        <v/>
      </c>
    </row>
    <row r="12" ht="20" customHeight="1">
      <c r="A12" s="19" t="inlineStr">
        <is>
          <t>PF-2026-008</t>
        </is>
      </c>
      <c r="B12" s="48" t="n">
        <v>46274</v>
      </c>
      <c r="C12" s="19" t="inlineStr">
        <is>
          <t>Abendservice Morgenfeder</t>
        </is>
      </c>
      <c r="D12" s="21" t="inlineStr">
        <is>
          <t>Service</t>
        </is>
      </c>
      <c r="E12" s="21" t="inlineStr">
        <is>
          <t>Stunden</t>
        </is>
      </c>
      <c r="F12" s="22" t="n">
        <v>205</v>
      </c>
      <c r="G12" s="21" t="inlineStr">
        <is>
          <t>Freigegeben</t>
        </is>
      </c>
      <c r="H12" s="25">
        <f>IF(A12="","",IF(E12="Stunden",SUMIFS('Einsatzdaten'!$F$5:$F$104,'Einsatzdaten'!$B$5:$B$104,A12),IF(E12="Punkte",SUMIFS('Einsatzdaten'!$G$5:$G$104,'Einsatzdaten'!$B$5:$B$104,A12),"")))</f>
        <v/>
      </c>
      <c r="I12" s="16">
        <f>IF(A12="","",SUMIFS('Einsatzdaten'!$J$5:$J$104,'Einsatzdaten'!$B$5:$B$104,A12))</f>
        <v/>
      </c>
      <c r="J12" s="50">
        <f>IF(OR(F12="",I12=""),"",F12-I12)</f>
        <v/>
      </c>
      <c r="K12" s="15">
        <f>IF(COUNTA(A12:G12)=0,"",IF(OR(A12="",B12="",C12="",D12="",E12="",F12="",G12=""),"Pflichtangabe fehlt",IF(COUNTIF($A$5:$A$104,A12)&gt;1,"Pool-ID doppelt",IF(H12=0,"Keine Verteilbasis",IF(ABS(J12)&gt;$S$5,"Abweichung prüfen",IF(G12="Offen","Noch offen",""))))))</f>
        <v/>
      </c>
      <c r="O12">
        <f>IFERROR(IF(Parameter!E12="","",Parameter!E12),"")</f>
        <v/>
      </c>
      <c r="P12">
        <f>IFERROR(IF(Parameter!F12="","",Parameter!F12),"")</f>
        <v/>
      </c>
    </row>
    <row r="13" ht="20" customHeight="1">
      <c r="A13" s="19" t="n"/>
      <c r="B13" s="48" t="n"/>
      <c r="C13" s="19" t="n"/>
      <c r="D13" s="21" t="n"/>
      <c r="E13" s="21" t="n"/>
      <c r="F13" s="22" t="n"/>
      <c r="G13" s="21" t="n"/>
      <c r="H13" s="23">
        <f>IF(A13="","",IF(E13="Stunden",SUMIFS('Einsatzdaten'!$F$5:$F$104,'Einsatzdaten'!$B$5:$B$104,A13),IF(E13="Punkte",SUMIFS('Einsatzdaten'!$G$5:$G$104,'Einsatzdaten'!$B$5:$B$104,A13),"")))</f>
        <v/>
      </c>
      <c r="I13" s="14">
        <f>IF(A13="","",SUMIFS('Einsatzdaten'!$J$5:$J$104,'Einsatzdaten'!$B$5:$B$104,A13))</f>
        <v/>
      </c>
      <c r="J13" s="49">
        <f>IF(OR(F13="",I13=""),"",F13-I13)</f>
        <v/>
      </c>
      <c r="K13" s="12">
        <f>IF(COUNTA(A13:G13)=0,"",IF(OR(A13="",B13="",C13="",D13="",E13="",F13="",G13=""),"Pflichtangabe fehlt",IF(COUNTIF($A$5:$A$104,A13)&gt;1,"Pool-ID doppelt",IF(H13=0,"Keine Verteilbasis",IF(ABS(J13)&gt;$S$5,"Abweichung prüfen",IF(G13="Offen","Noch offen",""))))))</f>
        <v/>
      </c>
      <c r="O13">
        <f>IFERROR(IF(Parameter!E13="","",Parameter!E13),"")</f>
        <v/>
      </c>
      <c r="P13">
        <f>IFERROR(IF(Parameter!F13="","",Parameter!F13),"")</f>
        <v/>
      </c>
    </row>
    <row r="14" ht="20" customHeight="1">
      <c r="A14" s="19" t="n"/>
      <c r="B14" s="48" t="n"/>
      <c r="C14" s="19" t="n"/>
      <c r="D14" s="21" t="n"/>
      <c r="E14" s="21" t="n"/>
      <c r="F14" s="22" t="n"/>
      <c r="G14" s="21" t="n"/>
      <c r="H14" s="25">
        <f>IF(A14="","",IF(E14="Stunden",SUMIFS('Einsatzdaten'!$F$5:$F$104,'Einsatzdaten'!$B$5:$B$104,A14),IF(E14="Punkte",SUMIFS('Einsatzdaten'!$G$5:$G$104,'Einsatzdaten'!$B$5:$B$104,A14),"")))</f>
        <v/>
      </c>
      <c r="I14" s="16">
        <f>IF(A14="","",SUMIFS('Einsatzdaten'!$J$5:$J$104,'Einsatzdaten'!$B$5:$B$104,A14))</f>
        <v/>
      </c>
      <c r="J14" s="50">
        <f>IF(OR(F14="",I14=""),"",F14-I14)</f>
        <v/>
      </c>
      <c r="K14" s="15">
        <f>IF(COUNTA(A14:G14)=0,"",IF(OR(A14="",B14="",C14="",D14="",E14="",F14="",G14=""),"Pflichtangabe fehlt",IF(COUNTIF($A$5:$A$104,A14)&gt;1,"Pool-ID doppelt",IF(H14=0,"Keine Verteilbasis",IF(ABS(J14)&gt;$S$5,"Abweichung prüfen",IF(G14="Offen","Noch offen",""))))))</f>
        <v/>
      </c>
      <c r="O14">
        <f>IFERROR(IF(Parameter!E14="","",Parameter!E14),"")</f>
        <v/>
      </c>
      <c r="P14">
        <f>IFERROR(IF(Parameter!F14="","",Parameter!F14),"")</f>
        <v/>
      </c>
    </row>
    <row r="15" ht="20" customHeight="1">
      <c r="A15" s="19" t="n"/>
      <c r="B15" s="48" t="n"/>
      <c r="C15" s="19" t="n"/>
      <c r="D15" s="21" t="n"/>
      <c r="E15" s="21" t="n"/>
      <c r="F15" s="22" t="n"/>
      <c r="G15" s="21" t="n"/>
      <c r="H15" s="23">
        <f>IF(A15="","",IF(E15="Stunden",SUMIFS('Einsatzdaten'!$F$5:$F$104,'Einsatzdaten'!$B$5:$B$104,A15),IF(E15="Punkte",SUMIFS('Einsatzdaten'!$G$5:$G$104,'Einsatzdaten'!$B$5:$B$104,A15),"")))</f>
        <v/>
      </c>
      <c r="I15" s="14">
        <f>IF(A15="","",SUMIFS('Einsatzdaten'!$J$5:$J$104,'Einsatzdaten'!$B$5:$B$104,A15))</f>
        <v/>
      </c>
      <c r="J15" s="49">
        <f>IF(OR(F15="",I15=""),"",F15-I15)</f>
        <v/>
      </c>
      <c r="K15" s="12">
        <f>IF(COUNTA(A15:G15)=0,"",IF(OR(A15="",B15="",C15="",D15="",E15="",F15="",G15=""),"Pflichtangabe fehlt",IF(COUNTIF($A$5:$A$104,A15)&gt;1,"Pool-ID doppelt",IF(H15=0,"Keine Verteilbasis",IF(ABS(J15)&gt;$S$5,"Abweichung prüfen",IF(G15="Offen","Noch offen",""))))))</f>
        <v/>
      </c>
      <c r="O15">
        <f>IFERROR(IF(Parameter!E15="","",Parameter!E15),"")</f>
        <v/>
      </c>
      <c r="P15">
        <f>IFERROR(IF(Parameter!F15="","",Parameter!F15),"")</f>
        <v/>
      </c>
    </row>
    <row r="16" ht="20" customHeight="1">
      <c r="A16" s="19" t="n"/>
      <c r="B16" s="48" t="n"/>
      <c r="C16" s="19" t="n"/>
      <c r="D16" s="21" t="n"/>
      <c r="E16" s="21" t="n"/>
      <c r="F16" s="22" t="n"/>
      <c r="G16" s="21" t="n"/>
      <c r="H16" s="25">
        <f>IF(A16="","",IF(E16="Stunden",SUMIFS('Einsatzdaten'!$F$5:$F$104,'Einsatzdaten'!$B$5:$B$104,A16),IF(E16="Punkte",SUMIFS('Einsatzdaten'!$G$5:$G$104,'Einsatzdaten'!$B$5:$B$104,A16),"")))</f>
        <v/>
      </c>
      <c r="I16" s="16">
        <f>IF(A16="","",SUMIFS('Einsatzdaten'!$J$5:$J$104,'Einsatzdaten'!$B$5:$B$104,A16))</f>
        <v/>
      </c>
      <c r="J16" s="50">
        <f>IF(OR(F16="",I16=""),"",F16-I16)</f>
        <v/>
      </c>
      <c r="K16" s="15">
        <f>IF(COUNTA(A16:G16)=0,"",IF(OR(A16="",B16="",C16="",D16="",E16="",F16="",G16=""),"Pflichtangabe fehlt",IF(COUNTIF($A$5:$A$104,A16)&gt;1,"Pool-ID doppelt",IF(H16=0,"Keine Verteilbasis",IF(ABS(J16)&gt;$S$5,"Abweichung prüfen",IF(G16="Offen","Noch offen",""))))))</f>
        <v/>
      </c>
      <c r="O16">
        <f>IFERROR(IF(Parameter!E16="","",Parameter!E16),"")</f>
        <v/>
      </c>
      <c r="P16">
        <f>IFERROR(IF(Parameter!F16="","",Parameter!F16),"")</f>
        <v/>
      </c>
    </row>
    <row r="17" ht="20" customHeight="1">
      <c r="A17" s="19" t="n"/>
      <c r="B17" s="48" t="n"/>
      <c r="C17" s="19" t="n"/>
      <c r="D17" s="21" t="n"/>
      <c r="E17" s="21" t="n"/>
      <c r="F17" s="22" t="n"/>
      <c r="G17" s="21" t="n"/>
      <c r="H17" s="23">
        <f>IF(A17="","",IF(E17="Stunden",SUMIFS('Einsatzdaten'!$F$5:$F$104,'Einsatzdaten'!$B$5:$B$104,A17),IF(E17="Punkte",SUMIFS('Einsatzdaten'!$G$5:$G$104,'Einsatzdaten'!$B$5:$B$104,A17),"")))</f>
        <v/>
      </c>
      <c r="I17" s="14">
        <f>IF(A17="","",SUMIFS('Einsatzdaten'!$J$5:$J$104,'Einsatzdaten'!$B$5:$B$104,A17))</f>
        <v/>
      </c>
      <c r="J17" s="49">
        <f>IF(OR(F17="",I17=""),"",F17-I17)</f>
        <v/>
      </c>
      <c r="K17" s="12">
        <f>IF(COUNTA(A17:G17)=0,"",IF(OR(A17="",B17="",C17="",D17="",E17="",F17="",G17=""),"Pflichtangabe fehlt",IF(COUNTIF($A$5:$A$104,A17)&gt;1,"Pool-ID doppelt",IF(H17=0,"Keine Verteilbasis",IF(ABS(J17)&gt;$S$5,"Abweichung prüfen",IF(G17="Offen","Noch offen",""))))))</f>
        <v/>
      </c>
      <c r="O17">
        <f>IFERROR(IF(Parameter!E17="","",Parameter!E17),"")</f>
        <v/>
      </c>
      <c r="P17">
        <f>IFERROR(IF(Parameter!F17="","",Parameter!F17),"")</f>
        <v/>
      </c>
    </row>
    <row r="18" ht="20" customHeight="1">
      <c r="A18" s="19" t="n"/>
      <c r="B18" s="48" t="n"/>
      <c r="C18" s="19" t="n"/>
      <c r="D18" s="21" t="n"/>
      <c r="E18" s="21" t="n"/>
      <c r="F18" s="22" t="n"/>
      <c r="G18" s="21" t="n"/>
      <c r="H18" s="25">
        <f>IF(A18="","",IF(E18="Stunden",SUMIFS('Einsatzdaten'!$F$5:$F$104,'Einsatzdaten'!$B$5:$B$104,A18),IF(E18="Punkte",SUMIFS('Einsatzdaten'!$G$5:$G$104,'Einsatzdaten'!$B$5:$B$104,A18),"")))</f>
        <v/>
      </c>
      <c r="I18" s="16">
        <f>IF(A18="","",SUMIFS('Einsatzdaten'!$J$5:$J$104,'Einsatzdaten'!$B$5:$B$104,A18))</f>
        <v/>
      </c>
      <c r="J18" s="50">
        <f>IF(OR(F18="",I18=""),"",F18-I18)</f>
        <v/>
      </c>
      <c r="K18" s="15">
        <f>IF(COUNTA(A18:G18)=0,"",IF(OR(A18="",B18="",C18="",D18="",E18="",F18="",G18=""),"Pflichtangabe fehlt",IF(COUNTIF($A$5:$A$104,A18)&gt;1,"Pool-ID doppelt",IF(H18=0,"Keine Verteilbasis",IF(ABS(J18)&gt;$S$5,"Abweichung prüfen",IF(G18="Offen","Noch offen",""))))))</f>
        <v/>
      </c>
      <c r="O18">
        <f>IFERROR(IF(Parameter!E18="","",Parameter!E18),"")</f>
        <v/>
      </c>
      <c r="P18">
        <f>IFERROR(IF(Parameter!F18="","",Parameter!F18),"")</f>
        <v/>
      </c>
    </row>
    <row r="19" ht="20" customHeight="1">
      <c r="A19" s="19" t="n"/>
      <c r="B19" s="48" t="n"/>
      <c r="C19" s="19" t="n"/>
      <c r="D19" s="21" t="n"/>
      <c r="E19" s="21" t="n"/>
      <c r="F19" s="22" t="n"/>
      <c r="G19" s="21" t="n"/>
      <c r="H19" s="23">
        <f>IF(A19="","",IF(E19="Stunden",SUMIFS('Einsatzdaten'!$F$5:$F$104,'Einsatzdaten'!$B$5:$B$104,A19),IF(E19="Punkte",SUMIFS('Einsatzdaten'!$G$5:$G$104,'Einsatzdaten'!$B$5:$B$104,A19),"")))</f>
        <v/>
      </c>
      <c r="I19" s="14">
        <f>IF(A19="","",SUMIFS('Einsatzdaten'!$J$5:$J$104,'Einsatzdaten'!$B$5:$B$104,A19))</f>
        <v/>
      </c>
      <c r="J19" s="49">
        <f>IF(OR(F19="",I19=""),"",F19-I19)</f>
        <v/>
      </c>
      <c r="K19" s="12">
        <f>IF(COUNTA(A19:G19)=0,"",IF(OR(A19="",B19="",C19="",D19="",E19="",F19="",G19=""),"Pflichtangabe fehlt",IF(COUNTIF($A$5:$A$104,A19)&gt;1,"Pool-ID doppelt",IF(H19=0,"Keine Verteilbasis",IF(ABS(J19)&gt;$S$5,"Abweichung prüfen",IF(G19="Offen","Noch offen",""))))))</f>
        <v/>
      </c>
      <c r="O19">
        <f>IFERROR(IF(Parameter!E19="","",Parameter!E19),"")</f>
        <v/>
      </c>
      <c r="P19">
        <f>IFERROR(IF(Parameter!F19="","",Parameter!F19),"")</f>
        <v/>
      </c>
    </row>
    <row r="20" ht="20" customHeight="1">
      <c r="A20" s="19" t="n"/>
      <c r="B20" s="48" t="n"/>
      <c r="C20" s="19" t="n"/>
      <c r="D20" s="21" t="n"/>
      <c r="E20" s="21" t="n"/>
      <c r="F20" s="22" t="n"/>
      <c r="G20" s="21" t="n"/>
      <c r="H20" s="25">
        <f>IF(A20="","",IF(E20="Stunden",SUMIFS('Einsatzdaten'!$F$5:$F$104,'Einsatzdaten'!$B$5:$B$104,A20),IF(E20="Punkte",SUMIFS('Einsatzdaten'!$G$5:$G$104,'Einsatzdaten'!$B$5:$B$104,A20),"")))</f>
        <v/>
      </c>
      <c r="I20" s="16">
        <f>IF(A20="","",SUMIFS('Einsatzdaten'!$J$5:$J$104,'Einsatzdaten'!$B$5:$B$104,A20))</f>
        <v/>
      </c>
      <c r="J20" s="50">
        <f>IF(OR(F20="",I20=""),"",F20-I20)</f>
        <v/>
      </c>
      <c r="K20" s="15">
        <f>IF(COUNTA(A20:G20)=0,"",IF(OR(A20="",B20="",C20="",D20="",E20="",F20="",G20=""),"Pflichtangabe fehlt",IF(COUNTIF($A$5:$A$104,A20)&gt;1,"Pool-ID doppelt",IF(H20=0,"Keine Verteilbasis",IF(ABS(J20)&gt;$S$5,"Abweichung prüfen",IF(G20="Offen","Noch offen",""))))))</f>
        <v/>
      </c>
      <c r="O20">
        <f>IFERROR(IF(Parameter!E20="","",Parameter!E20),"")</f>
        <v/>
      </c>
      <c r="P20">
        <f>IFERROR(IF(Parameter!F20="","",Parameter!F20),"")</f>
        <v/>
      </c>
    </row>
    <row r="21" ht="20" customHeight="1">
      <c r="A21" s="19" t="n"/>
      <c r="B21" s="48" t="n"/>
      <c r="C21" s="19" t="n"/>
      <c r="D21" s="21" t="n"/>
      <c r="E21" s="21" t="n"/>
      <c r="F21" s="22" t="n"/>
      <c r="G21" s="21" t="n"/>
      <c r="H21" s="23">
        <f>IF(A21="","",IF(E21="Stunden",SUMIFS('Einsatzdaten'!$F$5:$F$104,'Einsatzdaten'!$B$5:$B$104,A21),IF(E21="Punkte",SUMIFS('Einsatzdaten'!$G$5:$G$104,'Einsatzdaten'!$B$5:$B$104,A21),"")))</f>
        <v/>
      </c>
      <c r="I21" s="14">
        <f>IF(A21="","",SUMIFS('Einsatzdaten'!$J$5:$J$104,'Einsatzdaten'!$B$5:$B$104,A21))</f>
        <v/>
      </c>
      <c r="J21" s="49">
        <f>IF(OR(F21="",I21=""),"",F21-I21)</f>
        <v/>
      </c>
      <c r="K21" s="12">
        <f>IF(COUNTA(A21:G21)=0,"",IF(OR(A21="",B21="",C21="",D21="",E21="",F21="",G21=""),"Pflichtangabe fehlt",IF(COUNTIF($A$5:$A$104,A21)&gt;1,"Pool-ID doppelt",IF(H21=0,"Keine Verteilbasis",IF(ABS(J21)&gt;$S$5,"Abweichung prüfen",IF(G21="Offen","Noch offen",""))))))</f>
        <v/>
      </c>
      <c r="O21">
        <f>IFERROR(IF(Parameter!E21="","",Parameter!E21),"")</f>
        <v/>
      </c>
      <c r="P21">
        <f>IFERROR(IF(Parameter!F21="","",Parameter!F21),"")</f>
        <v/>
      </c>
    </row>
    <row r="22" ht="20" customHeight="1">
      <c r="A22" s="19" t="n"/>
      <c r="B22" s="48" t="n"/>
      <c r="C22" s="19" t="n"/>
      <c r="D22" s="21" t="n"/>
      <c r="E22" s="21" t="n"/>
      <c r="F22" s="22" t="n"/>
      <c r="G22" s="21" t="n"/>
      <c r="H22" s="25">
        <f>IF(A22="","",IF(E22="Stunden",SUMIFS('Einsatzdaten'!$F$5:$F$104,'Einsatzdaten'!$B$5:$B$104,A22),IF(E22="Punkte",SUMIFS('Einsatzdaten'!$G$5:$G$104,'Einsatzdaten'!$B$5:$B$104,A22),"")))</f>
        <v/>
      </c>
      <c r="I22" s="16">
        <f>IF(A22="","",SUMIFS('Einsatzdaten'!$J$5:$J$104,'Einsatzdaten'!$B$5:$B$104,A22))</f>
        <v/>
      </c>
      <c r="J22" s="50">
        <f>IF(OR(F22="",I22=""),"",F22-I22)</f>
        <v/>
      </c>
      <c r="K22" s="15">
        <f>IF(COUNTA(A22:G22)=0,"",IF(OR(A22="",B22="",C22="",D22="",E22="",F22="",G22=""),"Pflichtangabe fehlt",IF(COUNTIF($A$5:$A$104,A22)&gt;1,"Pool-ID doppelt",IF(H22=0,"Keine Verteilbasis",IF(ABS(J22)&gt;$S$5,"Abweichung prüfen",IF(G22="Offen","Noch offen",""))))))</f>
        <v/>
      </c>
      <c r="O22">
        <f>IFERROR(IF(Parameter!E22="","",Parameter!E22),"")</f>
        <v/>
      </c>
      <c r="P22">
        <f>IFERROR(IF(Parameter!F22="","",Parameter!F22),"")</f>
        <v/>
      </c>
    </row>
    <row r="23" ht="20" customHeight="1">
      <c r="A23" s="19" t="n"/>
      <c r="B23" s="48" t="n"/>
      <c r="C23" s="19" t="n"/>
      <c r="D23" s="21" t="n"/>
      <c r="E23" s="21" t="n"/>
      <c r="F23" s="22" t="n"/>
      <c r="G23" s="21" t="n"/>
      <c r="H23" s="23">
        <f>IF(A23="","",IF(E23="Stunden",SUMIFS('Einsatzdaten'!$F$5:$F$104,'Einsatzdaten'!$B$5:$B$104,A23),IF(E23="Punkte",SUMIFS('Einsatzdaten'!$G$5:$G$104,'Einsatzdaten'!$B$5:$B$104,A23),"")))</f>
        <v/>
      </c>
      <c r="I23" s="14">
        <f>IF(A23="","",SUMIFS('Einsatzdaten'!$J$5:$J$104,'Einsatzdaten'!$B$5:$B$104,A23))</f>
        <v/>
      </c>
      <c r="J23" s="49">
        <f>IF(OR(F23="",I23=""),"",F23-I23)</f>
        <v/>
      </c>
      <c r="K23" s="12">
        <f>IF(COUNTA(A23:G23)=0,"",IF(OR(A23="",B23="",C23="",D23="",E23="",F23="",G23=""),"Pflichtangabe fehlt",IF(COUNTIF($A$5:$A$104,A23)&gt;1,"Pool-ID doppelt",IF(H23=0,"Keine Verteilbasis",IF(ABS(J23)&gt;$S$5,"Abweichung prüfen",IF(G23="Offen","Noch offen",""))))))</f>
        <v/>
      </c>
      <c r="O23">
        <f>IFERROR(IF(Parameter!E23="","",Parameter!E23),"")</f>
        <v/>
      </c>
      <c r="P23">
        <f>IFERROR(IF(Parameter!F23="","",Parameter!F23),"")</f>
        <v/>
      </c>
    </row>
    <row r="24" ht="20" customHeight="1">
      <c r="A24" s="19" t="n"/>
      <c r="B24" s="48" t="n"/>
      <c r="C24" s="19" t="n"/>
      <c r="D24" s="21" t="n"/>
      <c r="E24" s="21" t="n"/>
      <c r="F24" s="22" t="n"/>
      <c r="G24" s="21" t="n"/>
      <c r="H24" s="25">
        <f>IF(A24="","",IF(E24="Stunden",SUMIFS('Einsatzdaten'!$F$5:$F$104,'Einsatzdaten'!$B$5:$B$104,A24),IF(E24="Punkte",SUMIFS('Einsatzdaten'!$G$5:$G$104,'Einsatzdaten'!$B$5:$B$104,A24),"")))</f>
        <v/>
      </c>
      <c r="I24" s="16">
        <f>IF(A24="","",SUMIFS('Einsatzdaten'!$J$5:$J$104,'Einsatzdaten'!$B$5:$B$104,A24))</f>
        <v/>
      </c>
      <c r="J24" s="50">
        <f>IF(OR(F24="",I24=""),"",F24-I24)</f>
        <v/>
      </c>
      <c r="K24" s="15">
        <f>IF(COUNTA(A24:G24)=0,"",IF(OR(A24="",B24="",C24="",D24="",E24="",F24="",G24=""),"Pflichtangabe fehlt",IF(COUNTIF($A$5:$A$104,A24)&gt;1,"Pool-ID doppelt",IF(H24=0,"Keine Verteilbasis",IF(ABS(J24)&gt;$S$5,"Abweichung prüfen",IF(G24="Offen","Noch offen",""))))))</f>
        <v/>
      </c>
      <c r="O24">
        <f>IFERROR(IF(Parameter!E24="","",Parameter!E24),"")</f>
        <v/>
      </c>
      <c r="P24">
        <f>IFERROR(IF(Parameter!F24="","",Parameter!F24),"")</f>
        <v/>
      </c>
    </row>
    <row r="25" ht="20" customHeight="1">
      <c r="A25" s="19" t="n"/>
      <c r="B25" s="48" t="n"/>
      <c r="C25" s="19" t="n"/>
      <c r="D25" s="21" t="n"/>
      <c r="E25" s="21" t="n"/>
      <c r="F25" s="22" t="n"/>
      <c r="G25" s="21" t="n"/>
      <c r="H25" s="23">
        <f>IF(A25="","",IF(E25="Stunden",SUMIFS('Einsatzdaten'!$F$5:$F$104,'Einsatzdaten'!$B$5:$B$104,A25),IF(E25="Punkte",SUMIFS('Einsatzdaten'!$G$5:$G$104,'Einsatzdaten'!$B$5:$B$104,A25),"")))</f>
        <v/>
      </c>
      <c r="I25" s="14">
        <f>IF(A25="","",SUMIFS('Einsatzdaten'!$J$5:$J$104,'Einsatzdaten'!$B$5:$B$104,A25))</f>
        <v/>
      </c>
      <c r="J25" s="49">
        <f>IF(OR(F25="",I25=""),"",F25-I25)</f>
        <v/>
      </c>
      <c r="K25" s="12">
        <f>IF(COUNTA(A25:G25)=0,"",IF(OR(A25="",B25="",C25="",D25="",E25="",F25="",G25=""),"Pflichtangabe fehlt",IF(COUNTIF($A$5:$A$104,A25)&gt;1,"Pool-ID doppelt",IF(H25=0,"Keine Verteilbasis",IF(ABS(J25)&gt;$S$5,"Abweichung prüfen",IF(G25="Offen","Noch offen",""))))))</f>
        <v/>
      </c>
      <c r="O25">
        <f>IFERROR(IF(Parameter!E25="","",Parameter!E25),"")</f>
        <v/>
      </c>
      <c r="P25">
        <f>IFERROR(IF(Parameter!F25="","",Parameter!F25),"")</f>
        <v/>
      </c>
    </row>
    <row r="26" ht="20" customHeight="1">
      <c r="A26" s="19" t="n"/>
      <c r="B26" s="48" t="n"/>
      <c r="C26" s="19" t="n"/>
      <c r="D26" s="21" t="n"/>
      <c r="E26" s="21" t="n"/>
      <c r="F26" s="22" t="n"/>
      <c r="G26" s="21" t="n"/>
      <c r="H26" s="25">
        <f>IF(A26="","",IF(E26="Stunden",SUMIFS('Einsatzdaten'!$F$5:$F$104,'Einsatzdaten'!$B$5:$B$104,A26),IF(E26="Punkte",SUMIFS('Einsatzdaten'!$G$5:$G$104,'Einsatzdaten'!$B$5:$B$104,A26),"")))</f>
        <v/>
      </c>
      <c r="I26" s="16">
        <f>IF(A26="","",SUMIFS('Einsatzdaten'!$J$5:$J$104,'Einsatzdaten'!$B$5:$B$104,A26))</f>
        <v/>
      </c>
      <c r="J26" s="50">
        <f>IF(OR(F26="",I26=""),"",F26-I26)</f>
        <v/>
      </c>
      <c r="K26" s="15">
        <f>IF(COUNTA(A26:G26)=0,"",IF(OR(A26="",B26="",C26="",D26="",E26="",F26="",G26=""),"Pflichtangabe fehlt",IF(COUNTIF($A$5:$A$104,A26)&gt;1,"Pool-ID doppelt",IF(H26=0,"Keine Verteilbasis",IF(ABS(J26)&gt;$S$5,"Abweichung prüfen",IF(G26="Offen","Noch offen",""))))))</f>
        <v/>
      </c>
      <c r="O26">
        <f>IFERROR(IF(Parameter!E26="","",Parameter!E26),"")</f>
        <v/>
      </c>
      <c r="P26">
        <f>IFERROR(IF(Parameter!F26="","",Parameter!F26),"")</f>
        <v/>
      </c>
    </row>
    <row r="27" ht="20" customHeight="1">
      <c r="A27" s="19" t="n"/>
      <c r="B27" s="48" t="n"/>
      <c r="C27" s="19" t="n"/>
      <c r="D27" s="21" t="n"/>
      <c r="E27" s="21" t="n"/>
      <c r="F27" s="22" t="n"/>
      <c r="G27" s="21" t="n"/>
      <c r="H27" s="23">
        <f>IF(A27="","",IF(E27="Stunden",SUMIFS('Einsatzdaten'!$F$5:$F$104,'Einsatzdaten'!$B$5:$B$104,A27),IF(E27="Punkte",SUMIFS('Einsatzdaten'!$G$5:$G$104,'Einsatzdaten'!$B$5:$B$104,A27),"")))</f>
        <v/>
      </c>
      <c r="I27" s="14">
        <f>IF(A27="","",SUMIFS('Einsatzdaten'!$J$5:$J$104,'Einsatzdaten'!$B$5:$B$104,A27))</f>
        <v/>
      </c>
      <c r="J27" s="49">
        <f>IF(OR(F27="",I27=""),"",F27-I27)</f>
        <v/>
      </c>
      <c r="K27" s="12">
        <f>IF(COUNTA(A27:G27)=0,"",IF(OR(A27="",B27="",C27="",D27="",E27="",F27="",G27=""),"Pflichtangabe fehlt",IF(COUNTIF($A$5:$A$104,A27)&gt;1,"Pool-ID doppelt",IF(H27=0,"Keine Verteilbasis",IF(ABS(J27)&gt;$S$5,"Abweichung prüfen",IF(G27="Offen","Noch offen",""))))))</f>
        <v/>
      </c>
      <c r="O27">
        <f>IFERROR(IF(Parameter!E27="","",Parameter!E27),"")</f>
        <v/>
      </c>
      <c r="P27">
        <f>IFERROR(IF(Parameter!F27="","",Parameter!F27),"")</f>
        <v/>
      </c>
    </row>
    <row r="28" ht="20" customHeight="1">
      <c r="A28" s="19" t="n"/>
      <c r="B28" s="48" t="n"/>
      <c r="C28" s="19" t="n"/>
      <c r="D28" s="21" t="n"/>
      <c r="E28" s="21" t="n"/>
      <c r="F28" s="22" t="n"/>
      <c r="G28" s="21" t="n"/>
      <c r="H28" s="25">
        <f>IF(A28="","",IF(E28="Stunden",SUMIFS('Einsatzdaten'!$F$5:$F$104,'Einsatzdaten'!$B$5:$B$104,A28),IF(E28="Punkte",SUMIFS('Einsatzdaten'!$G$5:$G$104,'Einsatzdaten'!$B$5:$B$104,A28),"")))</f>
        <v/>
      </c>
      <c r="I28" s="16">
        <f>IF(A28="","",SUMIFS('Einsatzdaten'!$J$5:$J$104,'Einsatzdaten'!$B$5:$B$104,A28))</f>
        <v/>
      </c>
      <c r="J28" s="50">
        <f>IF(OR(F28="",I28=""),"",F28-I28)</f>
        <v/>
      </c>
      <c r="K28" s="15">
        <f>IF(COUNTA(A28:G28)=0,"",IF(OR(A28="",B28="",C28="",D28="",E28="",F28="",G28=""),"Pflichtangabe fehlt",IF(COUNTIF($A$5:$A$104,A28)&gt;1,"Pool-ID doppelt",IF(H28=0,"Keine Verteilbasis",IF(ABS(J28)&gt;$S$5,"Abweichung prüfen",IF(G28="Offen","Noch offen",""))))))</f>
        <v/>
      </c>
      <c r="O28">
        <f>IFERROR(IF(Parameter!E28="","",Parameter!E28),"")</f>
        <v/>
      </c>
      <c r="P28">
        <f>IFERROR(IF(Parameter!F28="","",Parameter!F28),"")</f>
        <v/>
      </c>
    </row>
    <row r="29" ht="20" customHeight="1">
      <c r="A29" s="19" t="n"/>
      <c r="B29" s="48" t="n"/>
      <c r="C29" s="19" t="n"/>
      <c r="D29" s="21" t="n"/>
      <c r="E29" s="21" t="n"/>
      <c r="F29" s="22" t="n"/>
      <c r="G29" s="21" t="n"/>
      <c r="H29" s="23">
        <f>IF(A29="","",IF(E29="Stunden",SUMIFS('Einsatzdaten'!$F$5:$F$104,'Einsatzdaten'!$B$5:$B$104,A29),IF(E29="Punkte",SUMIFS('Einsatzdaten'!$G$5:$G$104,'Einsatzdaten'!$B$5:$B$104,A29),"")))</f>
        <v/>
      </c>
      <c r="I29" s="14">
        <f>IF(A29="","",SUMIFS('Einsatzdaten'!$J$5:$J$104,'Einsatzdaten'!$B$5:$B$104,A29))</f>
        <v/>
      </c>
      <c r="J29" s="49">
        <f>IF(OR(F29="",I29=""),"",F29-I29)</f>
        <v/>
      </c>
      <c r="K29" s="12">
        <f>IF(COUNTA(A29:G29)=0,"",IF(OR(A29="",B29="",C29="",D29="",E29="",F29="",G29=""),"Pflichtangabe fehlt",IF(COUNTIF($A$5:$A$104,A29)&gt;1,"Pool-ID doppelt",IF(H29=0,"Keine Verteilbasis",IF(ABS(J29)&gt;$S$5,"Abweichung prüfen",IF(G29="Offen","Noch offen",""))))))</f>
        <v/>
      </c>
      <c r="O29">
        <f>IFERROR(IF(Parameter!E29="","",Parameter!E29),"")</f>
        <v/>
      </c>
      <c r="P29">
        <f>IFERROR(IF(Parameter!F29="","",Parameter!F29),"")</f>
        <v/>
      </c>
    </row>
    <row r="30" ht="20" customHeight="1">
      <c r="A30" s="19" t="n"/>
      <c r="B30" s="48" t="n"/>
      <c r="C30" s="19" t="n"/>
      <c r="D30" s="21" t="n"/>
      <c r="E30" s="21" t="n"/>
      <c r="F30" s="22" t="n"/>
      <c r="G30" s="21" t="n"/>
      <c r="H30" s="25">
        <f>IF(A30="","",IF(E30="Stunden",SUMIFS('Einsatzdaten'!$F$5:$F$104,'Einsatzdaten'!$B$5:$B$104,A30),IF(E30="Punkte",SUMIFS('Einsatzdaten'!$G$5:$G$104,'Einsatzdaten'!$B$5:$B$104,A30),"")))</f>
        <v/>
      </c>
      <c r="I30" s="16">
        <f>IF(A30="","",SUMIFS('Einsatzdaten'!$J$5:$J$104,'Einsatzdaten'!$B$5:$B$104,A30))</f>
        <v/>
      </c>
      <c r="J30" s="50">
        <f>IF(OR(F30="",I30=""),"",F30-I30)</f>
        <v/>
      </c>
      <c r="K30" s="15">
        <f>IF(COUNTA(A30:G30)=0,"",IF(OR(A30="",B30="",C30="",D30="",E30="",F30="",G30=""),"Pflichtangabe fehlt",IF(COUNTIF($A$5:$A$104,A30)&gt;1,"Pool-ID doppelt",IF(H30=0,"Keine Verteilbasis",IF(ABS(J30)&gt;$S$5,"Abweichung prüfen",IF(G30="Offen","Noch offen",""))))))</f>
        <v/>
      </c>
      <c r="O30">
        <f>IFERROR(IF(Parameter!E30="","",Parameter!E30),"")</f>
        <v/>
      </c>
      <c r="P30">
        <f>IFERROR(IF(Parameter!F30="","",Parameter!F30),"")</f>
        <v/>
      </c>
    </row>
    <row r="31" ht="20" customHeight="1">
      <c r="A31" s="19" t="n"/>
      <c r="B31" s="48" t="n"/>
      <c r="C31" s="19" t="n"/>
      <c r="D31" s="21" t="n"/>
      <c r="E31" s="21" t="n"/>
      <c r="F31" s="22" t="n"/>
      <c r="G31" s="21" t="n"/>
      <c r="H31" s="23">
        <f>IF(A31="","",IF(E31="Stunden",SUMIFS('Einsatzdaten'!$F$5:$F$104,'Einsatzdaten'!$B$5:$B$104,A31),IF(E31="Punkte",SUMIFS('Einsatzdaten'!$G$5:$G$104,'Einsatzdaten'!$B$5:$B$104,A31),"")))</f>
        <v/>
      </c>
      <c r="I31" s="14">
        <f>IF(A31="","",SUMIFS('Einsatzdaten'!$J$5:$J$104,'Einsatzdaten'!$B$5:$B$104,A31))</f>
        <v/>
      </c>
      <c r="J31" s="49">
        <f>IF(OR(F31="",I31=""),"",F31-I31)</f>
        <v/>
      </c>
      <c r="K31" s="12">
        <f>IF(COUNTA(A31:G31)=0,"",IF(OR(A31="",B31="",C31="",D31="",E31="",F31="",G31=""),"Pflichtangabe fehlt",IF(COUNTIF($A$5:$A$104,A31)&gt;1,"Pool-ID doppelt",IF(H31=0,"Keine Verteilbasis",IF(ABS(J31)&gt;$S$5,"Abweichung prüfen",IF(G31="Offen","Noch offen",""))))))</f>
        <v/>
      </c>
      <c r="O31">
        <f>IFERROR(IF(Parameter!E31="","",Parameter!E31),"")</f>
        <v/>
      </c>
      <c r="P31">
        <f>IFERROR(IF(Parameter!F31="","",Parameter!F31),"")</f>
        <v/>
      </c>
    </row>
    <row r="32" ht="20" customHeight="1">
      <c r="A32" s="19" t="n"/>
      <c r="B32" s="48" t="n"/>
      <c r="C32" s="19" t="n"/>
      <c r="D32" s="21" t="n"/>
      <c r="E32" s="21" t="n"/>
      <c r="F32" s="22" t="n"/>
      <c r="G32" s="21" t="n"/>
      <c r="H32" s="25">
        <f>IF(A32="","",IF(E32="Stunden",SUMIFS('Einsatzdaten'!$F$5:$F$104,'Einsatzdaten'!$B$5:$B$104,A32),IF(E32="Punkte",SUMIFS('Einsatzdaten'!$G$5:$G$104,'Einsatzdaten'!$B$5:$B$104,A32),"")))</f>
        <v/>
      </c>
      <c r="I32" s="16">
        <f>IF(A32="","",SUMIFS('Einsatzdaten'!$J$5:$J$104,'Einsatzdaten'!$B$5:$B$104,A32))</f>
        <v/>
      </c>
      <c r="J32" s="50">
        <f>IF(OR(F32="",I32=""),"",F32-I32)</f>
        <v/>
      </c>
      <c r="K32" s="15">
        <f>IF(COUNTA(A32:G32)=0,"",IF(OR(A32="",B32="",C32="",D32="",E32="",F32="",G32=""),"Pflichtangabe fehlt",IF(COUNTIF($A$5:$A$104,A32)&gt;1,"Pool-ID doppelt",IF(H32=0,"Keine Verteilbasis",IF(ABS(J32)&gt;$S$5,"Abweichung prüfen",IF(G32="Offen","Noch offen",""))))))</f>
        <v/>
      </c>
      <c r="O32">
        <f>IFERROR(IF(Parameter!E32="","",Parameter!E32),"")</f>
        <v/>
      </c>
      <c r="P32">
        <f>IFERROR(IF(Parameter!F32="","",Parameter!F32),"")</f>
        <v/>
      </c>
    </row>
    <row r="33" ht="20" customHeight="1">
      <c r="A33" s="19" t="n"/>
      <c r="B33" s="48" t="n"/>
      <c r="C33" s="19" t="n"/>
      <c r="D33" s="21" t="n"/>
      <c r="E33" s="21" t="n"/>
      <c r="F33" s="22" t="n"/>
      <c r="G33" s="21" t="n"/>
      <c r="H33" s="23">
        <f>IF(A33="","",IF(E33="Stunden",SUMIFS('Einsatzdaten'!$F$5:$F$104,'Einsatzdaten'!$B$5:$B$104,A33),IF(E33="Punkte",SUMIFS('Einsatzdaten'!$G$5:$G$104,'Einsatzdaten'!$B$5:$B$104,A33),"")))</f>
        <v/>
      </c>
      <c r="I33" s="14">
        <f>IF(A33="","",SUMIFS('Einsatzdaten'!$J$5:$J$104,'Einsatzdaten'!$B$5:$B$104,A33))</f>
        <v/>
      </c>
      <c r="J33" s="49">
        <f>IF(OR(F33="",I33=""),"",F33-I33)</f>
        <v/>
      </c>
      <c r="K33" s="12">
        <f>IF(COUNTA(A33:G33)=0,"",IF(OR(A33="",B33="",C33="",D33="",E33="",F33="",G33=""),"Pflichtangabe fehlt",IF(COUNTIF($A$5:$A$104,A33)&gt;1,"Pool-ID doppelt",IF(H33=0,"Keine Verteilbasis",IF(ABS(J33)&gt;$S$5,"Abweichung prüfen",IF(G33="Offen","Noch offen",""))))))</f>
        <v/>
      </c>
      <c r="O33">
        <f>IFERROR(IF(Parameter!E33="","",Parameter!E33),"")</f>
        <v/>
      </c>
      <c r="P33">
        <f>IFERROR(IF(Parameter!F33="","",Parameter!F33),"")</f>
        <v/>
      </c>
    </row>
    <row r="34" ht="20" customHeight="1">
      <c r="A34" s="19" t="n"/>
      <c r="B34" s="48" t="n"/>
      <c r="C34" s="19" t="n"/>
      <c r="D34" s="21" t="n"/>
      <c r="E34" s="21" t="n"/>
      <c r="F34" s="22" t="n"/>
      <c r="G34" s="21" t="n"/>
      <c r="H34" s="25">
        <f>IF(A34="","",IF(E34="Stunden",SUMIFS('Einsatzdaten'!$F$5:$F$104,'Einsatzdaten'!$B$5:$B$104,A34),IF(E34="Punkte",SUMIFS('Einsatzdaten'!$G$5:$G$104,'Einsatzdaten'!$B$5:$B$104,A34),"")))</f>
        <v/>
      </c>
      <c r="I34" s="16">
        <f>IF(A34="","",SUMIFS('Einsatzdaten'!$J$5:$J$104,'Einsatzdaten'!$B$5:$B$104,A34))</f>
        <v/>
      </c>
      <c r="J34" s="50">
        <f>IF(OR(F34="",I34=""),"",F34-I34)</f>
        <v/>
      </c>
      <c r="K34" s="15">
        <f>IF(COUNTA(A34:G34)=0,"",IF(OR(A34="",B34="",C34="",D34="",E34="",F34="",G34=""),"Pflichtangabe fehlt",IF(COUNTIF($A$5:$A$104,A34)&gt;1,"Pool-ID doppelt",IF(H34=0,"Keine Verteilbasis",IF(ABS(J34)&gt;$S$5,"Abweichung prüfen",IF(G34="Offen","Noch offen",""))))))</f>
        <v/>
      </c>
      <c r="O34">
        <f>IFERROR(IF(Parameter!E34="","",Parameter!E34),"")</f>
        <v/>
      </c>
      <c r="P34">
        <f>IFERROR(IF(Parameter!F34="","",Parameter!F34),"")</f>
        <v/>
      </c>
    </row>
    <row r="35" ht="20" customHeight="1">
      <c r="A35" s="19" t="n"/>
      <c r="B35" s="48" t="n"/>
      <c r="C35" s="19" t="n"/>
      <c r="D35" s="21" t="n"/>
      <c r="E35" s="21" t="n"/>
      <c r="F35" s="22" t="n"/>
      <c r="G35" s="21" t="n"/>
      <c r="H35" s="23">
        <f>IF(A35="","",IF(E35="Stunden",SUMIFS('Einsatzdaten'!$F$5:$F$104,'Einsatzdaten'!$B$5:$B$104,A35),IF(E35="Punkte",SUMIFS('Einsatzdaten'!$G$5:$G$104,'Einsatzdaten'!$B$5:$B$104,A35),"")))</f>
        <v/>
      </c>
      <c r="I35" s="14">
        <f>IF(A35="","",SUMIFS('Einsatzdaten'!$J$5:$J$104,'Einsatzdaten'!$B$5:$B$104,A35))</f>
        <v/>
      </c>
      <c r="J35" s="49">
        <f>IF(OR(F35="",I35=""),"",F35-I35)</f>
        <v/>
      </c>
      <c r="K35" s="12">
        <f>IF(COUNTA(A35:G35)=0,"",IF(OR(A35="",B35="",C35="",D35="",E35="",F35="",G35=""),"Pflichtangabe fehlt",IF(COUNTIF($A$5:$A$104,A35)&gt;1,"Pool-ID doppelt",IF(H35=0,"Keine Verteilbasis",IF(ABS(J35)&gt;$S$5,"Abweichung prüfen",IF(G35="Offen","Noch offen",""))))))</f>
        <v/>
      </c>
      <c r="O35">
        <f>IFERROR(IF(Parameter!E35="","",Parameter!E35),"")</f>
        <v/>
      </c>
      <c r="P35">
        <f>IFERROR(IF(Parameter!F35="","",Parameter!F35),"")</f>
        <v/>
      </c>
    </row>
    <row r="36" ht="20" customHeight="1">
      <c r="A36" s="19" t="n"/>
      <c r="B36" s="48" t="n"/>
      <c r="C36" s="19" t="n"/>
      <c r="D36" s="21" t="n"/>
      <c r="E36" s="21" t="n"/>
      <c r="F36" s="22" t="n"/>
      <c r="G36" s="21" t="n"/>
      <c r="H36" s="25">
        <f>IF(A36="","",IF(E36="Stunden",SUMIFS('Einsatzdaten'!$F$5:$F$104,'Einsatzdaten'!$B$5:$B$104,A36),IF(E36="Punkte",SUMIFS('Einsatzdaten'!$G$5:$G$104,'Einsatzdaten'!$B$5:$B$104,A36),"")))</f>
        <v/>
      </c>
      <c r="I36" s="16">
        <f>IF(A36="","",SUMIFS('Einsatzdaten'!$J$5:$J$104,'Einsatzdaten'!$B$5:$B$104,A36))</f>
        <v/>
      </c>
      <c r="J36" s="50">
        <f>IF(OR(F36="",I36=""),"",F36-I36)</f>
        <v/>
      </c>
      <c r="K36" s="15">
        <f>IF(COUNTA(A36:G36)=0,"",IF(OR(A36="",B36="",C36="",D36="",E36="",F36="",G36=""),"Pflichtangabe fehlt",IF(COUNTIF($A$5:$A$104,A36)&gt;1,"Pool-ID doppelt",IF(H36=0,"Keine Verteilbasis",IF(ABS(J36)&gt;$S$5,"Abweichung prüfen",IF(G36="Offen","Noch offen",""))))))</f>
        <v/>
      </c>
      <c r="O36">
        <f>IFERROR(IF(Parameter!E36="","",Parameter!E36),"")</f>
        <v/>
      </c>
      <c r="P36">
        <f>IFERROR(IF(Parameter!F36="","",Parameter!F36),"")</f>
        <v/>
      </c>
    </row>
    <row r="37" ht="20" customHeight="1">
      <c r="A37" s="19" t="n"/>
      <c r="B37" s="48" t="n"/>
      <c r="C37" s="19" t="n"/>
      <c r="D37" s="21" t="n"/>
      <c r="E37" s="21" t="n"/>
      <c r="F37" s="22" t="n"/>
      <c r="G37" s="21" t="n"/>
      <c r="H37" s="23">
        <f>IF(A37="","",IF(E37="Stunden",SUMIFS('Einsatzdaten'!$F$5:$F$104,'Einsatzdaten'!$B$5:$B$104,A37),IF(E37="Punkte",SUMIFS('Einsatzdaten'!$G$5:$G$104,'Einsatzdaten'!$B$5:$B$104,A37),"")))</f>
        <v/>
      </c>
      <c r="I37" s="14">
        <f>IF(A37="","",SUMIFS('Einsatzdaten'!$J$5:$J$104,'Einsatzdaten'!$B$5:$B$104,A37))</f>
        <v/>
      </c>
      <c r="J37" s="49">
        <f>IF(OR(F37="",I37=""),"",F37-I37)</f>
        <v/>
      </c>
      <c r="K37" s="12">
        <f>IF(COUNTA(A37:G37)=0,"",IF(OR(A37="",B37="",C37="",D37="",E37="",F37="",G37=""),"Pflichtangabe fehlt",IF(COUNTIF($A$5:$A$104,A37)&gt;1,"Pool-ID doppelt",IF(H37=0,"Keine Verteilbasis",IF(ABS(J37)&gt;$S$5,"Abweichung prüfen",IF(G37="Offen","Noch offen",""))))))</f>
        <v/>
      </c>
      <c r="O37">
        <f>IFERROR(IF(Parameter!E37="","",Parameter!E37),"")</f>
        <v/>
      </c>
      <c r="P37">
        <f>IFERROR(IF(Parameter!F37="","",Parameter!F37),"")</f>
        <v/>
      </c>
    </row>
    <row r="38" ht="20" customHeight="1">
      <c r="A38" s="19" t="n"/>
      <c r="B38" s="48" t="n"/>
      <c r="C38" s="19" t="n"/>
      <c r="D38" s="21" t="n"/>
      <c r="E38" s="21" t="n"/>
      <c r="F38" s="22" t="n"/>
      <c r="G38" s="21" t="n"/>
      <c r="H38" s="25">
        <f>IF(A38="","",IF(E38="Stunden",SUMIFS('Einsatzdaten'!$F$5:$F$104,'Einsatzdaten'!$B$5:$B$104,A38),IF(E38="Punkte",SUMIFS('Einsatzdaten'!$G$5:$G$104,'Einsatzdaten'!$B$5:$B$104,A38),"")))</f>
        <v/>
      </c>
      <c r="I38" s="16">
        <f>IF(A38="","",SUMIFS('Einsatzdaten'!$J$5:$J$104,'Einsatzdaten'!$B$5:$B$104,A38))</f>
        <v/>
      </c>
      <c r="J38" s="50">
        <f>IF(OR(F38="",I38=""),"",F38-I38)</f>
        <v/>
      </c>
      <c r="K38" s="15">
        <f>IF(COUNTA(A38:G38)=0,"",IF(OR(A38="",B38="",C38="",D38="",E38="",F38="",G38=""),"Pflichtangabe fehlt",IF(COUNTIF($A$5:$A$104,A38)&gt;1,"Pool-ID doppelt",IF(H38=0,"Keine Verteilbasis",IF(ABS(J38)&gt;$S$5,"Abweichung prüfen",IF(G38="Offen","Noch offen",""))))))</f>
        <v/>
      </c>
      <c r="O38">
        <f>IFERROR(IF(Parameter!E38="","",Parameter!E38),"")</f>
        <v/>
      </c>
      <c r="P38">
        <f>IFERROR(IF(Parameter!F38="","",Parameter!F38),"")</f>
        <v/>
      </c>
    </row>
    <row r="39" ht="20" customHeight="1">
      <c r="A39" s="19" t="n"/>
      <c r="B39" s="48" t="n"/>
      <c r="C39" s="19" t="n"/>
      <c r="D39" s="21" t="n"/>
      <c r="E39" s="21" t="n"/>
      <c r="F39" s="22" t="n"/>
      <c r="G39" s="21" t="n"/>
      <c r="H39" s="23">
        <f>IF(A39="","",IF(E39="Stunden",SUMIFS('Einsatzdaten'!$F$5:$F$104,'Einsatzdaten'!$B$5:$B$104,A39),IF(E39="Punkte",SUMIFS('Einsatzdaten'!$G$5:$G$104,'Einsatzdaten'!$B$5:$B$104,A39),"")))</f>
        <v/>
      </c>
      <c r="I39" s="14">
        <f>IF(A39="","",SUMIFS('Einsatzdaten'!$J$5:$J$104,'Einsatzdaten'!$B$5:$B$104,A39))</f>
        <v/>
      </c>
      <c r="J39" s="49">
        <f>IF(OR(F39="",I39=""),"",F39-I39)</f>
        <v/>
      </c>
      <c r="K39" s="12">
        <f>IF(COUNTA(A39:G39)=0,"",IF(OR(A39="",B39="",C39="",D39="",E39="",F39="",G39=""),"Pflichtangabe fehlt",IF(COUNTIF($A$5:$A$104,A39)&gt;1,"Pool-ID doppelt",IF(H39=0,"Keine Verteilbasis",IF(ABS(J39)&gt;$S$5,"Abweichung prüfen",IF(G39="Offen","Noch offen",""))))))</f>
        <v/>
      </c>
      <c r="O39">
        <f>IFERROR(IF(Parameter!E39="","",Parameter!E39),"")</f>
        <v/>
      </c>
      <c r="P39">
        <f>IFERROR(IF(Parameter!F39="","",Parameter!F39),"")</f>
        <v/>
      </c>
    </row>
    <row r="40" ht="20" customHeight="1">
      <c r="A40" s="19" t="n"/>
      <c r="B40" s="48" t="n"/>
      <c r="C40" s="19" t="n"/>
      <c r="D40" s="21" t="n"/>
      <c r="E40" s="21" t="n"/>
      <c r="F40" s="22" t="n"/>
      <c r="G40" s="21" t="n"/>
      <c r="H40" s="25">
        <f>IF(A40="","",IF(E40="Stunden",SUMIFS('Einsatzdaten'!$F$5:$F$104,'Einsatzdaten'!$B$5:$B$104,A40),IF(E40="Punkte",SUMIFS('Einsatzdaten'!$G$5:$G$104,'Einsatzdaten'!$B$5:$B$104,A40),"")))</f>
        <v/>
      </c>
      <c r="I40" s="16">
        <f>IF(A40="","",SUMIFS('Einsatzdaten'!$J$5:$J$104,'Einsatzdaten'!$B$5:$B$104,A40))</f>
        <v/>
      </c>
      <c r="J40" s="50">
        <f>IF(OR(F40="",I40=""),"",F40-I40)</f>
        <v/>
      </c>
      <c r="K40" s="15">
        <f>IF(COUNTA(A40:G40)=0,"",IF(OR(A40="",B40="",C40="",D40="",E40="",F40="",G40=""),"Pflichtangabe fehlt",IF(COUNTIF($A$5:$A$104,A40)&gt;1,"Pool-ID doppelt",IF(H40=0,"Keine Verteilbasis",IF(ABS(J40)&gt;$S$5,"Abweichung prüfen",IF(G40="Offen","Noch offen",""))))))</f>
        <v/>
      </c>
      <c r="O40">
        <f>IFERROR(IF(Parameter!E40="","",Parameter!E40),"")</f>
        <v/>
      </c>
      <c r="P40">
        <f>IFERROR(IF(Parameter!F40="","",Parameter!F40),"")</f>
        <v/>
      </c>
    </row>
    <row r="41" ht="20" customHeight="1">
      <c r="A41" s="19" t="n"/>
      <c r="B41" s="48" t="n"/>
      <c r="C41" s="19" t="n"/>
      <c r="D41" s="21" t="n"/>
      <c r="E41" s="21" t="n"/>
      <c r="F41" s="22" t="n"/>
      <c r="G41" s="21" t="n"/>
      <c r="H41" s="23">
        <f>IF(A41="","",IF(E41="Stunden",SUMIFS('Einsatzdaten'!$F$5:$F$104,'Einsatzdaten'!$B$5:$B$104,A41),IF(E41="Punkte",SUMIFS('Einsatzdaten'!$G$5:$G$104,'Einsatzdaten'!$B$5:$B$104,A41),"")))</f>
        <v/>
      </c>
      <c r="I41" s="14">
        <f>IF(A41="","",SUMIFS('Einsatzdaten'!$J$5:$J$104,'Einsatzdaten'!$B$5:$B$104,A41))</f>
        <v/>
      </c>
      <c r="J41" s="49">
        <f>IF(OR(F41="",I41=""),"",F41-I41)</f>
        <v/>
      </c>
      <c r="K41" s="12">
        <f>IF(COUNTA(A41:G41)=0,"",IF(OR(A41="",B41="",C41="",D41="",E41="",F41="",G41=""),"Pflichtangabe fehlt",IF(COUNTIF($A$5:$A$104,A41)&gt;1,"Pool-ID doppelt",IF(H41=0,"Keine Verteilbasis",IF(ABS(J41)&gt;$S$5,"Abweichung prüfen",IF(G41="Offen","Noch offen",""))))))</f>
        <v/>
      </c>
      <c r="O41">
        <f>IFERROR(IF(Parameter!E41="","",Parameter!E41),"")</f>
        <v/>
      </c>
      <c r="P41">
        <f>IFERROR(IF(Parameter!F41="","",Parameter!F41),"")</f>
        <v/>
      </c>
    </row>
    <row r="42" ht="20" customHeight="1">
      <c r="A42" s="19" t="n"/>
      <c r="B42" s="48" t="n"/>
      <c r="C42" s="19" t="n"/>
      <c r="D42" s="21" t="n"/>
      <c r="E42" s="21" t="n"/>
      <c r="F42" s="22" t="n"/>
      <c r="G42" s="21" t="n"/>
      <c r="H42" s="25">
        <f>IF(A42="","",IF(E42="Stunden",SUMIFS('Einsatzdaten'!$F$5:$F$104,'Einsatzdaten'!$B$5:$B$104,A42),IF(E42="Punkte",SUMIFS('Einsatzdaten'!$G$5:$G$104,'Einsatzdaten'!$B$5:$B$104,A42),"")))</f>
        <v/>
      </c>
      <c r="I42" s="16">
        <f>IF(A42="","",SUMIFS('Einsatzdaten'!$J$5:$J$104,'Einsatzdaten'!$B$5:$B$104,A42))</f>
        <v/>
      </c>
      <c r="J42" s="50">
        <f>IF(OR(F42="",I42=""),"",F42-I42)</f>
        <v/>
      </c>
      <c r="K42" s="15">
        <f>IF(COUNTA(A42:G42)=0,"",IF(OR(A42="",B42="",C42="",D42="",E42="",F42="",G42=""),"Pflichtangabe fehlt",IF(COUNTIF($A$5:$A$104,A42)&gt;1,"Pool-ID doppelt",IF(H42=0,"Keine Verteilbasis",IF(ABS(J42)&gt;$S$5,"Abweichung prüfen",IF(G42="Offen","Noch offen",""))))))</f>
        <v/>
      </c>
      <c r="O42">
        <f>IFERROR(IF(Parameter!E42="","",Parameter!E42),"")</f>
        <v/>
      </c>
      <c r="P42">
        <f>IFERROR(IF(Parameter!F42="","",Parameter!F42),"")</f>
        <v/>
      </c>
    </row>
    <row r="43" ht="20" customHeight="1">
      <c r="A43" s="19" t="n"/>
      <c r="B43" s="48" t="n"/>
      <c r="C43" s="19" t="n"/>
      <c r="D43" s="21" t="n"/>
      <c r="E43" s="21" t="n"/>
      <c r="F43" s="22" t="n"/>
      <c r="G43" s="21" t="n"/>
      <c r="H43" s="23">
        <f>IF(A43="","",IF(E43="Stunden",SUMIFS('Einsatzdaten'!$F$5:$F$104,'Einsatzdaten'!$B$5:$B$104,A43),IF(E43="Punkte",SUMIFS('Einsatzdaten'!$G$5:$G$104,'Einsatzdaten'!$B$5:$B$104,A43),"")))</f>
        <v/>
      </c>
      <c r="I43" s="14">
        <f>IF(A43="","",SUMIFS('Einsatzdaten'!$J$5:$J$104,'Einsatzdaten'!$B$5:$B$104,A43))</f>
        <v/>
      </c>
      <c r="J43" s="49">
        <f>IF(OR(F43="",I43=""),"",F43-I43)</f>
        <v/>
      </c>
      <c r="K43" s="12">
        <f>IF(COUNTA(A43:G43)=0,"",IF(OR(A43="",B43="",C43="",D43="",E43="",F43="",G43=""),"Pflichtangabe fehlt",IF(COUNTIF($A$5:$A$104,A43)&gt;1,"Pool-ID doppelt",IF(H43=0,"Keine Verteilbasis",IF(ABS(J43)&gt;$S$5,"Abweichung prüfen",IF(G43="Offen","Noch offen",""))))))</f>
        <v/>
      </c>
      <c r="O43">
        <f>IFERROR(IF(Parameter!E43="","",Parameter!E43),"")</f>
        <v/>
      </c>
      <c r="P43">
        <f>IFERROR(IF(Parameter!F43="","",Parameter!F43),"")</f>
        <v/>
      </c>
    </row>
    <row r="44" ht="20" customHeight="1">
      <c r="A44" s="19" t="n"/>
      <c r="B44" s="48" t="n"/>
      <c r="C44" s="19" t="n"/>
      <c r="D44" s="21" t="n"/>
      <c r="E44" s="21" t="n"/>
      <c r="F44" s="22" t="n"/>
      <c r="G44" s="21" t="n"/>
      <c r="H44" s="25">
        <f>IF(A44="","",IF(E44="Stunden",SUMIFS('Einsatzdaten'!$F$5:$F$104,'Einsatzdaten'!$B$5:$B$104,A44),IF(E44="Punkte",SUMIFS('Einsatzdaten'!$G$5:$G$104,'Einsatzdaten'!$B$5:$B$104,A44),"")))</f>
        <v/>
      </c>
      <c r="I44" s="16">
        <f>IF(A44="","",SUMIFS('Einsatzdaten'!$J$5:$J$104,'Einsatzdaten'!$B$5:$B$104,A44))</f>
        <v/>
      </c>
      <c r="J44" s="50">
        <f>IF(OR(F44="",I44=""),"",F44-I44)</f>
        <v/>
      </c>
      <c r="K44" s="15">
        <f>IF(COUNTA(A44:G44)=0,"",IF(OR(A44="",B44="",C44="",D44="",E44="",F44="",G44=""),"Pflichtangabe fehlt",IF(COUNTIF($A$5:$A$104,A44)&gt;1,"Pool-ID doppelt",IF(H44=0,"Keine Verteilbasis",IF(ABS(J44)&gt;$S$5,"Abweichung prüfen",IF(G44="Offen","Noch offen",""))))))</f>
        <v/>
      </c>
      <c r="O44">
        <f>IFERROR(IF(Parameter!E44="","",Parameter!E44),"")</f>
        <v/>
      </c>
      <c r="P44">
        <f>IFERROR(IF(Parameter!F44="","",Parameter!F44),"")</f>
        <v/>
      </c>
    </row>
    <row r="45" ht="20" customHeight="1">
      <c r="A45" s="19" t="n"/>
      <c r="B45" s="48" t="n"/>
      <c r="C45" s="19" t="n"/>
      <c r="D45" s="21" t="n"/>
      <c r="E45" s="21" t="n"/>
      <c r="F45" s="22" t="n"/>
      <c r="G45" s="21" t="n"/>
      <c r="H45" s="23">
        <f>IF(A45="","",IF(E45="Stunden",SUMIFS('Einsatzdaten'!$F$5:$F$104,'Einsatzdaten'!$B$5:$B$104,A45),IF(E45="Punkte",SUMIFS('Einsatzdaten'!$G$5:$G$104,'Einsatzdaten'!$B$5:$B$104,A45),"")))</f>
        <v/>
      </c>
      <c r="I45" s="14">
        <f>IF(A45="","",SUMIFS('Einsatzdaten'!$J$5:$J$104,'Einsatzdaten'!$B$5:$B$104,A45))</f>
        <v/>
      </c>
      <c r="J45" s="49">
        <f>IF(OR(F45="",I45=""),"",F45-I45)</f>
        <v/>
      </c>
      <c r="K45" s="12">
        <f>IF(COUNTA(A45:G45)=0,"",IF(OR(A45="",B45="",C45="",D45="",E45="",F45="",G45=""),"Pflichtangabe fehlt",IF(COUNTIF($A$5:$A$104,A45)&gt;1,"Pool-ID doppelt",IF(H45=0,"Keine Verteilbasis",IF(ABS(J45)&gt;$S$5,"Abweichung prüfen",IF(G45="Offen","Noch offen",""))))))</f>
        <v/>
      </c>
      <c r="O45">
        <f>IFERROR(IF(Parameter!E45="","",Parameter!E45),"")</f>
        <v/>
      </c>
      <c r="P45">
        <f>IFERROR(IF(Parameter!F45="","",Parameter!F45),"")</f>
        <v/>
      </c>
    </row>
    <row r="46" ht="20" customHeight="1">
      <c r="A46" s="19" t="n"/>
      <c r="B46" s="48" t="n"/>
      <c r="C46" s="19" t="n"/>
      <c r="D46" s="21" t="n"/>
      <c r="E46" s="21" t="n"/>
      <c r="F46" s="22" t="n"/>
      <c r="G46" s="21" t="n"/>
      <c r="H46" s="25">
        <f>IF(A46="","",IF(E46="Stunden",SUMIFS('Einsatzdaten'!$F$5:$F$104,'Einsatzdaten'!$B$5:$B$104,A46),IF(E46="Punkte",SUMIFS('Einsatzdaten'!$G$5:$G$104,'Einsatzdaten'!$B$5:$B$104,A46),"")))</f>
        <v/>
      </c>
      <c r="I46" s="16">
        <f>IF(A46="","",SUMIFS('Einsatzdaten'!$J$5:$J$104,'Einsatzdaten'!$B$5:$B$104,A46))</f>
        <v/>
      </c>
      <c r="J46" s="50">
        <f>IF(OR(F46="",I46=""),"",F46-I46)</f>
        <v/>
      </c>
      <c r="K46" s="15">
        <f>IF(COUNTA(A46:G46)=0,"",IF(OR(A46="",B46="",C46="",D46="",E46="",F46="",G46=""),"Pflichtangabe fehlt",IF(COUNTIF($A$5:$A$104,A46)&gt;1,"Pool-ID doppelt",IF(H46=0,"Keine Verteilbasis",IF(ABS(J46)&gt;$S$5,"Abweichung prüfen",IF(G46="Offen","Noch offen",""))))))</f>
        <v/>
      </c>
      <c r="O46">
        <f>IFERROR(IF(Parameter!E46="","",Parameter!E46),"")</f>
        <v/>
      </c>
      <c r="P46">
        <f>IFERROR(IF(Parameter!F46="","",Parameter!F46),"")</f>
        <v/>
      </c>
    </row>
    <row r="47" ht="20" customHeight="1">
      <c r="A47" s="19" t="n"/>
      <c r="B47" s="48" t="n"/>
      <c r="C47" s="19" t="n"/>
      <c r="D47" s="21" t="n"/>
      <c r="E47" s="21" t="n"/>
      <c r="F47" s="22" t="n"/>
      <c r="G47" s="21" t="n"/>
      <c r="H47" s="23">
        <f>IF(A47="","",IF(E47="Stunden",SUMIFS('Einsatzdaten'!$F$5:$F$104,'Einsatzdaten'!$B$5:$B$104,A47),IF(E47="Punkte",SUMIFS('Einsatzdaten'!$G$5:$G$104,'Einsatzdaten'!$B$5:$B$104,A47),"")))</f>
        <v/>
      </c>
      <c r="I47" s="14">
        <f>IF(A47="","",SUMIFS('Einsatzdaten'!$J$5:$J$104,'Einsatzdaten'!$B$5:$B$104,A47))</f>
        <v/>
      </c>
      <c r="J47" s="49">
        <f>IF(OR(F47="",I47=""),"",F47-I47)</f>
        <v/>
      </c>
      <c r="K47" s="12">
        <f>IF(COUNTA(A47:G47)=0,"",IF(OR(A47="",B47="",C47="",D47="",E47="",F47="",G47=""),"Pflichtangabe fehlt",IF(COUNTIF($A$5:$A$104,A47)&gt;1,"Pool-ID doppelt",IF(H47=0,"Keine Verteilbasis",IF(ABS(J47)&gt;$S$5,"Abweichung prüfen",IF(G47="Offen","Noch offen",""))))))</f>
        <v/>
      </c>
      <c r="O47">
        <f>IFERROR(IF(Parameter!E47="","",Parameter!E47),"")</f>
        <v/>
      </c>
      <c r="P47">
        <f>IFERROR(IF(Parameter!F47="","",Parameter!F47),"")</f>
        <v/>
      </c>
    </row>
    <row r="48" ht="20" customHeight="1">
      <c r="A48" s="19" t="n"/>
      <c r="B48" s="48" t="n"/>
      <c r="C48" s="19" t="n"/>
      <c r="D48" s="21" t="n"/>
      <c r="E48" s="21" t="n"/>
      <c r="F48" s="22" t="n"/>
      <c r="G48" s="21" t="n"/>
      <c r="H48" s="25">
        <f>IF(A48="","",IF(E48="Stunden",SUMIFS('Einsatzdaten'!$F$5:$F$104,'Einsatzdaten'!$B$5:$B$104,A48),IF(E48="Punkte",SUMIFS('Einsatzdaten'!$G$5:$G$104,'Einsatzdaten'!$B$5:$B$104,A48),"")))</f>
        <v/>
      </c>
      <c r="I48" s="16">
        <f>IF(A48="","",SUMIFS('Einsatzdaten'!$J$5:$J$104,'Einsatzdaten'!$B$5:$B$104,A48))</f>
        <v/>
      </c>
      <c r="J48" s="50">
        <f>IF(OR(F48="",I48=""),"",F48-I48)</f>
        <v/>
      </c>
      <c r="K48" s="15">
        <f>IF(COUNTA(A48:G48)=0,"",IF(OR(A48="",B48="",C48="",D48="",E48="",F48="",G48=""),"Pflichtangabe fehlt",IF(COUNTIF($A$5:$A$104,A48)&gt;1,"Pool-ID doppelt",IF(H48=0,"Keine Verteilbasis",IF(ABS(J48)&gt;$S$5,"Abweichung prüfen",IF(G48="Offen","Noch offen",""))))))</f>
        <v/>
      </c>
      <c r="O48">
        <f>IFERROR(IF(Parameter!E48="","",Parameter!E48),"")</f>
        <v/>
      </c>
      <c r="P48">
        <f>IFERROR(IF(Parameter!F48="","",Parameter!F48),"")</f>
        <v/>
      </c>
    </row>
    <row r="49" ht="20" customHeight="1">
      <c r="A49" s="19" t="n"/>
      <c r="B49" s="48" t="n"/>
      <c r="C49" s="19" t="n"/>
      <c r="D49" s="21" t="n"/>
      <c r="E49" s="21" t="n"/>
      <c r="F49" s="22" t="n"/>
      <c r="G49" s="21" t="n"/>
      <c r="H49" s="23">
        <f>IF(A49="","",IF(E49="Stunden",SUMIFS('Einsatzdaten'!$F$5:$F$104,'Einsatzdaten'!$B$5:$B$104,A49),IF(E49="Punkte",SUMIFS('Einsatzdaten'!$G$5:$G$104,'Einsatzdaten'!$B$5:$B$104,A49),"")))</f>
        <v/>
      </c>
      <c r="I49" s="14">
        <f>IF(A49="","",SUMIFS('Einsatzdaten'!$J$5:$J$104,'Einsatzdaten'!$B$5:$B$104,A49))</f>
        <v/>
      </c>
      <c r="J49" s="49">
        <f>IF(OR(F49="",I49=""),"",F49-I49)</f>
        <v/>
      </c>
      <c r="K49" s="12">
        <f>IF(COUNTA(A49:G49)=0,"",IF(OR(A49="",B49="",C49="",D49="",E49="",F49="",G49=""),"Pflichtangabe fehlt",IF(COUNTIF($A$5:$A$104,A49)&gt;1,"Pool-ID doppelt",IF(H49=0,"Keine Verteilbasis",IF(ABS(J49)&gt;$S$5,"Abweichung prüfen",IF(G49="Offen","Noch offen",""))))))</f>
        <v/>
      </c>
      <c r="O49">
        <f>IFERROR(IF(Parameter!E49="","",Parameter!E49),"")</f>
        <v/>
      </c>
      <c r="P49">
        <f>IFERROR(IF(Parameter!F49="","",Parameter!F49),"")</f>
        <v/>
      </c>
    </row>
    <row r="50" ht="20" customHeight="1">
      <c r="A50" s="19" t="n"/>
      <c r="B50" s="48" t="n"/>
      <c r="C50" s="19" t="n"/>
      <c r="D50" s="21" t="n"/>
      <c r="E50" s="21" t="n"/>
      <c r="F50" s="22" t="n"/>
      <c r="G50" s="21" t="n"/>
      <c r="H50" s="25">
        <f>IF(A50="","",IF(E50="Stunden",SUMIFS('Einsatzdaten'!$F$5:$F$104,'Einsatzdaten'!$B$5:$B$104,A50),IF(E50="Punkte",SUMIFS('Einsatzdaten'!$G$5:$G$104,'Einsatzdaten'!$B$5:$B$104,A50),"")))</f>
        <v/>
      </c>
      <c r="I50" s="16">
        <f>IF(A50="","",SUMIFS('Einsatzdaten'!$J$5:$J$104,'Einsatzdaten'!$B$5:$B$104,A50))</f>
        <v/>
      </c>
      <c r="J50" s="50">
        <f>IF(OR(F50="",I50=""),"",F50-I50)</f>
        <v/>
      </c>
      <c r="K50" s="15">
        <f>IF(COUNTA(A50:G50)=0,"",IF(OR(A50="",B50="",C50="",D50="",E50="",F50="",G50=""),"Pflichtangabe fehlt",IF(COUNTIF($A$5:$A$104,A50)&gt;1,"Pool-ID doppelt",IF(H50=0,"Keine Verteilbasis",IF(ABS(J50)&gt;$S$5,"Abweichung prüfen",IF(G50="Offen","Noch offen",""))))))</f>
        <v/>
      </c>
      <c r="O50">
        <f>IFERROR(IF(Parameter!E50="","",Parameter!E50),"")</f>
        <v/>
      </c>
      <c r="P50">
        <f>IFERROR(IF(Parameter!F50="","",Parameter!F50),"")</f>
        <v/>
      </c>
    </row>
    <row r="51" ht="20" customHeight="1">
      <c r="A51" s="19" t="n"/>
      <c r="B51" s="48" t="n"/>
      <c r="C51" s="19" t="n"/>
      <c r="D51" s="21" t="n"/>
      <c r="E51" s="21" t="n"/>
      <c r="F51" s="22" t="n"/>
      <c r="G51" s="21" t="n"/>
      <c r="H51" s="23">
        <f>IF(A51="","",IF(E51="Stunden",SUMIFS('Einsatzdaten'!$F$5:$F$104,'Einsatzdaten'!$B$5:$B$104,A51),IF(E51="Punkte",SUMIFS('Einsatzdaten'!$G$5:$G$104,'Einsatzdaten'!$B$5:$B$104,A51),"")))</f>
        <v/>
      </c>
      <c r="I51" s="14">
        <f>IF(A51="","",SUMIFS('Einsatzdaten'!$J$5:$J$104,'Einsatzdaten'!$B$5:$B$104,A51))</f>
        <v/>
      </c>
      <c r="J51" s="49">
        <f>IF(OR(F51="",I51=""),"",F51-I51)</f>
        <v/>
      </c>
      <c r="K51" s="12">
        <f>IF(COUNTA(A51:G51)=0,"",IF(OR(A51="",B51="",C51="",D51="",E51="",F51="",G51=""),"Pflichtangabe fehlt",IF(COUNTIF($A$5:$A$104,A51)&gt;1,"Pool-ID doppelt",IF(H51=0,"Keine Verteilbasis",IF(ABS(J51)&gt;$S$5,"Abweichung prüfen",IF(G51="Offen","Noch offen",""))))))</f>
        <v/>
      </c>
      <c r="O51">
        <f>IFERROR(IF(Parameter!E51="","",Parameter!E51),"")</f>
        <v/>
      </c>
      <c r="P51">
        <f>IFERROR(IF(Parameter!F51="","",Parameter!F51),"")</f>
        <v/>
      </c>
    </row>
    <row r="52" ht="20" customHeight="1">
      <c r="A52" s="19" t="n"/>
      <c r="B52" s="48" t="n"/>
      <c r="C52" s="19" t="n"/>
      <c r="D52" s="21" t="n"/>
      <c r="E52" s="21" t="n"/>
      <c r="F52" s="22" t="n"/>
      <c r="G52" s="21" t="n"/>
      <c r="H52" s="25">
        <f>IF(A52="","",IF(E52="Stunden",SUMIFS('Einsatzdaten'!$F$5:$F$104,'Einsatzdaten'!$B$5:$B$104,A52),IF(E52="Punkte",SUMIFS('Einsatzdaten'!$G$5:$G$104,'Einsatzdaten'!$B$5:$B$104,A52),"")))</f>
        <v/>
      </c>
      <c r="I52" s="16">
        <f>IF(A52="","",SUMIFS('Einsatzdaten'!$J$5:$J$104,'Einsatzdaten'!$B$5:$B$104,A52))</f>
        <v/>
      </c>
      <c r="J52" s="50">
        <f>IF(OR(F52="",I52=""),"",F52-I52)</f>
        <v/>
      </c>
      <c r="K52" s="15">
        <f>IF(COUNTA(A52:G52)=0,"",IF(OR(A52="",B52="",C52="",D52="",E52="",F52="",G52=""),"Pflichtangabe fehlt",IF(COUNTIF($A$5:$A$104,A52)&gt;1,"Pool-ID doppelt",IF(H52=0,"Keine Verteilbasis",IF(ABS(J52)&gt;$S$5,"Abweichung prüfen",IF(G52="Offen","Noch offen",""))))))</f>
        <v/>
      </c>
      <c r="O52">
        <f>IFERROR(IF(Parameter!E52="","",Parameter!E52),"")</f>
        <v/>
      </c>
      <c r="P52">
        <f>IFERROR(IF(Parameter!F52="","",Parameter!F52),"")</f>
        <v/>
      </c>
    </row>
    <row r="53" ht="20" customHeight="1">
      <c r="A53" s="19" t="n"/>
      <c r="B53" s="48" t="n"/>
      <c r="C53" s="19" t="n"/>
      <c r="D53" s="21" t="n"/>
      <c r="E53" s="21" t="n"/>
      <c r="F53" s="22" t="n"/>
      <c r="G53" s="21" t="n"/>
      <c r="H53" s="23">
        <f>IF(A53="","",IF(E53="Stunden",SUMIFS('Einsatzdaten'!$F$5:$F$104,'Einsatzdaten'!$B$5:$B$104,A53),IF(E53="Punkte",SUMIFS('Einsatzdaten'!$G$5:$G$104,'Einsatzdaten'!$B$5:$B$104,A53),"")))</f>
        <v/>
      </c>
      <c r="I53" s="14">
        <f>IF(A53="","",SUMIFS('Einsatzdaten'!$J$5:$J$104,'Einsatzdaten'!$B$5:$B$104,A53))</f>
        <v/>
      </c>
      <c r="J53" s="49">
        <f>IF(OR(F53="",I53=""),"",F53-I53)</f>
        <v/>
      </c>
      <c r="K53" s="12">
        <f>IF(COUNTA(A53:G53)=0,"",IF(OR(A53="",B53="",C53="",D53="",E53="",F53="",G53=""),"Pflichtangabe fehlt",IF(COUNTIF($A$5:$A$104,A53)&gt;1,"Pool-ID doppelt",IF(H53=0,"Keine Verteilbasis",IF(ABS(J53)&gt;$S$5,"Abweichung prüfen",IF(G53="Offen","Noch offen",""))))))</f>
        <v/>
      </c>
      <c r="O53">
        <f>IFERROR(IF(Parameter!E53="","",Parameter!E53),"")</f>
        <v/>
      </c>
      <c r="P53">
        <f>IFERROR(IF(Parameter!F53="","",Parameter!F53),"")</f>
        <v/>
      </c>
    </row>
    <row r="54" ht="20" customHeight="1">
      <c r="A54" s="19" t="n"/>
      <c r="B54" s="48" t="n"/>
      <c r="C54" s="19" t="n"/>
      <c r="D54" s="21" t="n"/>
      <c r="E54" s="21" t="n"/>
      <c r="F54" s="22" t="n"/>
      <c r="G54" s="21" t="n"/>
      <c r="H54" s="25">
        <f>IF(A54="","",IF(E54="Stunden",SUMIFS('Einsatzdaten'!$F$5:$F$104,'Einsatzdaten'!$B$5:$B$104,A54),IF(E54="Punkte",SUMIFS('Einsatzdaten'!$G$5:$G$104,'Einsatzdaten'!$B$5:$B$104,A54),"")))</f>
        <v/>
      </c>
      <c r="I54" s="16">
        <f>IF(A54="","",SUMIFS('Einsatzdaten'!$J$5:$J$104,'Einsatzdaten'!$B$5:$B$104,A54))</f>
        <v/>
      </c>
      <c r="J54" s="50">
        <f>IF(OR(F54="",I54=""),"",F54-I54)</f>
        <v/>
      </c>
      <c r="K54" s="15">
        <f>IF(COUNTA(A54:G54)=0,"",IF(OR(A54="",B54="",C54="",D54="",E54="",F54="",G54=""),"Pflichtangabe fehlt",IF(COUNTIF($A$5:$A$104,A54)&gt;1,"Pool-ID doppelt",IF(H54=0,"Keine Verteilbasis",IF(ABS(J54)&gt;$S$5,"Abweichung prüfen",IF(G54="Offen","Noch offen",""))))))</f>
        <v/>
      </c>
      <c r="O54">
        <f>IFERROR(IF(Parameter!E54="","",Parameter!E54),"")</f>
        <v/>
      </c>
      <c r="P54">
        <f>IFERROR(IF(Parameter!F54="","",Parameter!F54),"")</f>
        <v/>
      </c>
    </row>
    <row r="55" ht="20" customHeight="1">
      <c r="A55" s="19" t="n"/>
      <c r="B55" s="48" t="n"/>
      <c r="C55" s="19" t="n"/>
      <c r="D55" s="21" t="n"/>
      <c r="E55" s="21" t="n"/>
      <c r="F55" s="22" t="n"/>
      <c r="G55" s="21" t="n"/>
      <c r="H55" s="23">
        <f>IF(A55="","",IF(E55="Stunden",SUMIFS('Einsatzdaten'!$F$5:$F$104,'Einsatzdaten'!$B$5:$B$104,A55),IF(E55="Punkte",SUMIFS('Einsatzdaten'!$G$5:$G$104,'Einsatzdaten'!$B$5:$B$104,A55),"")))</f>
        <v/>
      </c>
      <c r="I55" s="14">
        <f>IF(A55="","",SUMIFS('Einsatzdaten'!$J$5:$J$104,'Einsatzdaten'!$B$5:$B$104,A55))</f>
        <v/>
      </c>
      <c r="J55" s="49">
        <f>IF(OR(F55="",I55=""),"",F55-I55)</f>
        <v/>
      </c>
      <c r="K55" s="12">
        <f>IF(COUNTA(A55:G55)=0,"",IF(OR(A55="",B55="",C55="",D55="",E55="",F55="",G55=""),"Pflichtangabe fehlt",IF(COUNTIF($A$5:$A$104,A55)&gt;1,"Pool-ID doppelt",IF(H55=0,"Keine Verteilbasis",IF(ABS(J55)&gt;$S$5,"Abweichung prüfen",IF(G55="Offen","Noch offen",""))))))</f>
        <v/>
      </c>
      <c r="O55">
        <f>IFERROR(IF(Parameter!E55="","",Parameter!E55),"")</f>
        <v/>
      </c>
      <c r="P55">
        <f>IFERROR(IF(Parameter!F55="","",Parameter!F55),"")</f>
        <v/>
      </c>
    </row>
    <row r="56" ht="20" customHeight="1">
      <c r="A56" s="19" t="n"/>
      <c r="B56" s="48" t="n"/>
      <c r="C56" s="19" t="n"/>
      <c r="D56" s="21" t="n"/>
      <c r="E56" s="21" t="n"/>
      <c r="F56" s="22" t="n"/>
      <c r="G56" s="21" t="n"/>
      <c r="H56" s="25">
        <f>IF(A56="","",IF(E56="Stunden",SUMIFS('Einsatzdaten'!$F$5:$F$104,'Einsatzdaten'!$B$5:$B$104,A56),IF(E56="Punkte",SUMIFS('Einsatzdaten'!$G$5:$G$104,'Einsatzdaten'!$B$5:$B$104,A56),"")))</f>
        <v/>
      </c>
      <c r="I56" s="16">
        <f>IF(A56="","",SUMIFS('Einsatzdaten'!$J$5:$J$104,'Einsatzdaten'!$B$5:$B$104,A56))</f>
        <v/>
      </c>
      <c r="J56" s="50">
        <f>IF(OR(F56="",I56=""),"",F56-I56)</f>
        <v/>
      </c>
      <c r="K56" s="15">
        <f>IF(COUNTA(A56:G56)=0,"",IF(OR(A56="",B56="",C56="",D56="",E56="",F56="",G56=""),"Pflichtangabe fehlt",IF(COUNTIF($A$5:$A$104,A56)&gt;1,"Pool-ID doppelt",IF(H56=0,"Keine Verteilbasis",IF(ABS(J56)&gt;$S$5,"Abweichung prüfen",IF(G56="Offen","Noch offen",""))))))</f>
        <v/>
      </c>
      <c r="O56">
        <f>IFERROR(IF(Parameter!E56="","",Parameter!E56),"")</f>
        <v/>
      </c>
      <c r="P56">
        <f>IFERROR(IF(Parameter!F56="","",Parameter!F56),"")</f>
        <v/>
      </c>
    </row>
    <row r="57" ht="20" customHeight="1">
      <c r="A57" s="19" t="n"/>
      <c r="B57" s="48" t="n"/>
      <c r="C57" s="19" t="n"/>
      <c r="D57" s="21" t="n"/>
      <c r="E57" s="21" t="n"/>
      <c r="F57" s="22" t="n"/>
      <c r="G57" s="21" t="n"/>
      <c r="H57" s="23">
        <f>IF(A57="","",IF(E57="Stunden",SUMIFS('Einsatzdaten'!$F$5:$F$104,'Einsatzdaten'!$B$5:$B$104,A57),IF(E57="Punkte",SUMIFS('Einsatzdaten'!$G$5:$G$104,'Einsatzdaten'!$B$5:$B$104,A57),"")))</f>
        <v/>
      </c>
      <c r="I57" s="14">
        <f>IF(A57="","",SUMIFS('Einsatzdaten'!$J$5:$J$104,'Einsatzdaten'!$B$5:$B$104,A57))</f>
        <v/>
      </c>
      <c r="J57" s="49">
        <f>IF(OR(F57="",I57=""),"",F57-I57)</f>
        <v/>
      </c>
      <c r="K57" s="12">
        <f>IF(COUNTA(A57:G57)=0,"",IF(OR(A57="",B57="",C57="",D57="",E57="",F57="",G57=""),"Pflichtangabe fehlt",IF(COUNTIF($A$5:$A$104,A57)&gt;1,"Pool-ID doppelt",IF(H57=0,"Keine Verteilbasis",IF(ABS(J57)&gt;$S$5,"Abweichung prüfen",IF(G57="Offen","Noch offen",""))))))</f>
        <v/>
      </c>
      <c r="O57">
        <f>IFERROR(IF(Parameter!E57="","",Parameter!E57),"")</f>
        <v/>
      </c>
      <c r="P57">
        <f>IFERROR(IF(Parameter!F57="","",Parameter!F57),"")</f>
        <v/>
      </c>
    </row>
    <row r="58" ht="20" customHeight="1">
      <c r="A58" s="19" t="n"/>
      <c r="B58" s="48" t="n"/>
      <c r="C58" s="19" t="n"/>
      <c r="D58" s="21" t="n"/>
      <c r="E58" s="21" t="n"/>
      <c r="F58" s="22" t="n"/>
      <c r="G58" s="21" t="n"/>
      <c r="H58" s="25">
        <f>IF(A58="","",IF(E58="Stunden",SUMIFS('Einsatzdaten'!$F$5:$F$104,'Einsatzdaten'!$B$5:$B$104,A58),IF(E58="Punkte",SUMIFS('Einsatzdaten'!$G$5:$G$104,'Einsatzdaten'!$B$5:$B$104,A58),"")))</f>
        <v/>
      </c>
      <c r="I58" s="16">
        <f>IF(A58="","",SUMIFS('Einsatzdaten'!$J$5:$J$104,'Einsatzdaten'!$B$5:$B$104,A58))</f>
        <v/>
      </c>
      <c r="J58" s="50">
        <f>IF(OR(F58="",I58=""),"",F58-I58)</f>
        <v/>
      </c>
      <c r="K58" s="15">
        <f>IF(COUNTA(A58:G58)=0,"",IF(OR(A58="",B58="",C58="",D58="",E58="",F58="",G58=""),"Pflichtangabe fehlt",IF(COUNTIF($A$5:$A$104,A58)&gt;1,"Pool-ID doppelt",IF(H58=0,"Keine Verteilbasis",IF(ABS(J58)&gt;$S$5,"Abweichung prüfen",IF(G58="Offen","Noch offen",""))))))</f>
        <v/>
      </c>
      <c r="O58">
        <f>IFERROR(IF(Parameter!E58="","",Parameter!E58),"")</f>
        <v/>
      </c>
      <c r="P58">
        <f>IFERROR(IF(Parameter!F58="","",Parameter!F58),"")</f>
        <v/>
      </c>
    </row>
    <row r="59" ht="20" customHeight="1">
      <c r="A59" s="19" t="n"/>
      <c r="B59" s="48" t="n"/>
      <c r="C59" s="19" t="n"/>
      <c r="D59" s="21" t="n"/>
      <c r="E59" s="21" t="n"/>
      <c r="F59" s="22" t="n"/>
      <c r="G59" s="21" t="n"/>
      <c r="H59" s="23">
        <f>IF(A59="","",IF(E59="Stunden",SUMIFS('Einsatzdaten'!$F$5:$F$104,'Einsatzdaten'!$B$5:$B$104,A59),IF(E59="Punkte",SUMIFS('Einsatzdaten'!$G$5:$G$104,'Einsatzdaten'!$B$5:$B$104,A59),"")))</f>
        <v/>
      </c>
      <c r="I59" s="14">
        <f>IF(A59="","",SUMIFS('Einsatzdaten'!$J$5:$J$104,'Einsatzdaten'!$B$5:$B$104,A59))</f>
        <v/>
      </c>
      <c r="J59" s="49">
        <f>IF(OR(F59="",I59=""),"",F59-I59)</f>
        <v/>
      </c>
      <c r="K59" s="12">
        <f>IF(COUNTA(A59:G59)=0,"",IF(OR(A59="",B59="",C59="",D59="",E59="",F59="",G59=""),"Pflichtangabe fehlt",IF(COUNTIF($A$5:$A$104,A59)&gt;1,"Pool-ID doppelt",IF(H59=0,"Keine Verteilbasis",IF(ABS(J59)&gt;$S$5,"Abweichung prüfen",IF(G59="Offen","Noch offen",""))))))</f>
        <v/>
      </c>
      <c r="O59">
        <f>IFERROR(IF(Parameter!E59="","",Parameter!E59),"")</f>
        <v/>
      </c>
      <c r="P59">
        <f>IFERROR(IF(Parameter!F59="","",Parameter!F59),"")</f>
        <v/>
      </c>
    </row>
    <row r="60" ht="20" customHeight="1">
      <c r="A60" s="19" t="n"/>
      <c r="B60" s="48" t="n"/>
      <c r="C60" s="19" t="n"/>
      <c r="D60" s="21" t="n"/>
      <c r="E60" s="21" t="n"/>
      <c r="F60" s="22" t="n"/>
      <c r="G60" s="21" t="n"/>
      <c r="H60" s="25">
        <f>IF(A60="","",IF(E60="Stunden",SUMIFS('Einsatzdaten'!$F$5:$F$104,'Einsatzdaten'!$B$5:$B$104,A60),IF(E60="Punkte",SUMIFS('Einsatzdaten'!$G$5:$G$104,'Einsatzdaten'!$B$5:$B$104,A60),"")))</f>
        <v/>
      </c>
      <c r="I60" s="16">
        <f>IF(A60="","",SUMIFS('Einsatzdaten'!$J$5:$J$104,'Einsatzdaten'!$B$5:$B$104,A60))</f>
        <v/>
      </c>
      <c r="J60" s="50">
        <f>IF(OR(F60="",I60=""),"",F60-I60)</f>
        <v/>
      </c>
      <c r="K60" s="15">
        <f>IF(COUNTA(A60:G60)=0,"",IF(OR(A60="",B60="",C60="",D60="",E60="",F60="",G60=""),"Pflichtangabe fehlt",IF(COUNTIF($A$5:$A$104,A60)&gt;1,"Pool-ID doppelt",IF(H60=0,"Keine Verteilbasis",IF(ABS(J60)&gt;$S$5,"Abweichung prüfen",IF(G60="Offen","Noch offen",""))))))</f>
        <v/>
      </c>
      <c r="O60">
        <f>IFERROR(IF(Parameter!E60="","",Parameter!E60),"")</f>
        <v/>
      </c>
      <c r="P60">
        <f>IFERROR(IF(Parameter!F60="","",Parameter!F60),"")</f>
        <v/>
      </c>
    </row>
    <row r="61" ht="20" customHeight="1">
      <c r="A61" s="19" t="n"/>
      <c r="B61" s="48" t="n"/>
      <c r="C61" s="19" t="n"/>
      <c r="D61" s="21" t="n"/>
      <c r="E61" s="21" t="n"/>
      <c r="F61" s="22" t="n"/>
      <c r="G61" s="21" t="n"/>
      <c r="H61" s="23">
        <f>IF(A61="","",IF(E61="Stunden",SUMIFS('Einsatzdaten'!$F$5:$F$104,'Einsatzdaten'!$B$5:$B$104,A61),IF(E61="Punkte",SUMIFS('Einsatzdaten'!$G$5:$G$104,'Einsatzdaten'!$B$5:$B$104,A61),"")))</f>
        <v/>
      </c>
      <c r="I61" s="14">
        <f>IF(A61="","",SUMIFS('Einsatzdaten'!$J$5:$J$104,'Einsatzdaten'!$B$5:$B$104,A61))</f>
        <v/>
      </c>
      <c r="J61" s="49">
        <f>IF(OR(F61="",I61=""),"",F61-I61)</f>
        <v/>
      </c>
      <c r="K61" s="12">
        <f>IF(COUNTA(A61:G61)=0,"",IF(OR(A61="",B61="",C61="",D61="",E61="",F61="",G61=""),"Pflichtangabe fehlt",IF(COUNTIF($A$5:$A$104,A61)&gt;1,"Pool-ID doppelt",IF(H61=0,"Keine Verteilbasis",IF(ABS(J61)&gt;$S$5,"Abweichung prüfen",IF(G61="Offen","Noch offen",""))))))</f>
        <v/>
      </c>
      <c r="O61">
        <f>IFERROR(IF(Parameter!E61="","",Parameter!E61),"")</f>
        <v/>
      </c>
      <c r="P61">
        <f>IFERROR(IF(Parameter!F61="","",Parameter!F61),"")</f>
        <v/>
      </c>
    </row>
    <row r="62" ht="20" customHeight="1">
      <c r="A62" s="19" t="n"/>
      <c r="B62" s="48" t="n"/>
      <c r="C62" s="19" t="n"/>
      <c r="D62" s="21" t="n"/>
      <c r="E62" s="21" t="n"/>
      <c r="F62" s="22" t="n"/>
      <c r="G62" s="21" t="n"/>
      <c r="H62" s="25">
        <f>IF(A62="","",IF(E62="Stunden",SUMIFS('Einsatzdaten'!$F$5:$F$104,'Einsatzdaten'!$B$5:$B$104,A62),IF(E62="Punkte",SUMIFS('Einsatzdaten'!$G$5:$G$104,'Einsatzdaten'!$B$5:$B$104,A62),"")))</f>
        <v/>
      </c>
      <c r="I62" s="16">
        <f>IF(A62="","",SUMIFS('Einsatzdaten'!$J$5:$J$104,'Einsatzdaten'!$B$5:$B$104,A62))</f>
        <v/>
      </c>
      <c r="J62" s="50">
        <f>IF(OR(F62="",I62=""),"",F62-I62)</f>
        <v/>
      </c>
      <c r="K62" s="15">
        <f>IF(COUNTA(A62:G62)=0,"",IF(OR(A62="",B62="",C62="",D62="",E62="",F62="",G62=""),"Pflichtangabe fehlt",IF(COUNTIF($A$5:$A$104,A62)&gt;1,"Pool-ID doppelt",IF(H62=0,"Keine Verteilbasis",IF(ABS(J62)&gt;$S$5,"Abweichung prüfen",IF(G62="Offen","Noch offen",""))))))</f>
        <v/>
      </c>
      <c r="O62">
        <f>IFERROR(IF(Parameter!E62="","",Parameter!E62),"")</f>
        <v/>
      </c>
      <c r="P62">
        <f>IFERROR(IF(Parameter!F62="","",Parameter!F62),"")</f>
        <v/>
      </c>
    </row>
    <row r="63" ht="20" customHeight="1">
      <c r="A63" s="19" t="n"/>
      <c r="B63" s="48" t="n"/>
      <c r="C63" s="19" t="n"/>
      <c r="D63" s="21" t="n"/>
      <c r="E63" s="21" t="n"/>
      <c r="F63" s="22" t="n"/>
      <c r="G63" s="21" t="n"/>
      <c r="H63" s="23">
        <f>IF(A63="","",IF(E63="Stunden",SUMIFS('Einsatzdaten'!$F$5:$F$104,'Einsatzdaten'!$B$5:$B$104,A63),IF(E63="Punkte",SUMIFS('Einsatzdaten'!$G$5:$G$104,'Einsatzdaten'!$B$5:$B$104,A63),"")))</f>
        <v/>
      </c>
      <c r="I63" s="14">
        <f>IF(A63="","",SUMIFS('Einsatzdaten'!$J$5:$J$104,'Einsatzdaten'!$B$5:$B$104,A63))</f>
        <v/>
      </c>
      <c r="J63" s="49">
        <f>IF(OR(F63="",I63=""),"",F63-I63)</f>
        <v/>
      </c>
      <c r="K63" s="12">
        <f>IF(COUNTA(A63:G63)=0,"",IF(OR(A63="",B63="",C63="",D63="",E63="",F63="",G63=""),"Pflichtangabe fehlt",IF(COUNTIF($A$5:$A$104,A63)&gt;1,"Pool-ID doppelt",IF(H63=0,"Keine Verteilbasis",IF(ABS(J63)&gt;$S$5,"Abweichung prüfen",IF(G63="Offen","Noch offen",""))))))</f>
        <v/>
      </c>
      <c r="O63">
        <f>IFERROR(IF(Parameter!E63="","",Parameter!E63),"")</f>
        <v/>
      </c>
      <c r="P63">
        <f>IFERROR(IF(Parameter!F63="","",Parameter!F63),"")</f>
        <v/>
      </c>
    </row>
    <row r="64" ht="20" customHeight="1">
      <c r="A64" s="19" t="n"/>
      <c r="B64" s="48" t="n"/>
      <c r="C64" s="19" t="n"/>
      <c r="D64" s="21" t="n"/>
      <c r="E64" s="21" t="n"/>
      <c r="F64" s="22" t="n"/>
      <c r="G64" s="21" t="n"/>
      <c r="H64" s="25">
        <f>IF(A64="","",IF(E64="Stunden",SUMIFS('Einsatzdaten'!$F$5:$F$104,'Einsatzdaten'!$B$5:$B$104,A64),IF(E64="Punkte",SUMIFS('Einsatzdaten'!$G$5:$G$104,'Einsatzdaten'!$B$5:$B$104,A64),"")))</f>
        <v/>
      </c>
      <c r="I64" s="16">
        <f>IF(A64="","",SUMIFS('Einsatzdaten'!$J$5:$J$104,'Einsatzdaten'!$B$5:$B$104,A64))</f>
        <v/>
      </c>
      <c r="J64" s="50">
        <f>IF(OR(F64="",I64=""),"",F64-I64)</f>
        <v/>
      </c>
      <c r="K64" s="15">
        <f>IF(COUNTA(A64:G64)=0,"",IF(OR(A64="",B64="",C64="",D64="",E64="",F64="",G64=""),"Pflichtangabe fehlt",IF(COUNTIF($A$5:$A$104,A64)&gt;1,"Pool-ID doppelt",IF(H64=0,"Keine Verteilbasis",IF(ABS(J64)&gt;$S$5,"Abweichung prüfen",IF(G64="Offen","Noch offen",""))))))</f>
        <v/>
      </c>
      <c r="O64">
        <f>IFERROR(IF(Parameter!E64="","",Parameter!E64),"")</f>
        <v/>
      </c>
      <c r="P64">
        <f>IFERROR(IF(Parameter!F64="","",Parameter!F64),"")</f>
        <v/>
      </c>
    </row>
    <row r="65" ht="20" customHeight="1">
      <c r="A65" s="19" t="n"/>
      <c r="B65" s="48" t="n"/>
      <c r="C65" s="19" t="n"/>
      <c r="D65" s="21" t="n"/>
      <c r="E65" s="21" t="n"/>
      <c r="F65" s="22" t="n"/>
      <c r="G65" s="21" t="n"/>
      <c r="H65" s="23">
        <f>IF(A65="","",IF(E65="Stunden",SUMIFS('Einsatzdaten'!$F$5:$F$104,'Einsatzdaten'!$B$5:$B$104,A65),IF(E65="Punkte",SUMIFS('Einsatzdaten'!$G$5:$G$104,'Einsatzdaten'!$B$5:$B$104,A65),"")))</f>
        <v/>
      </c>
      <c r="I65" s="14">
        <f>IF(A65="","",SUMIFS('Einsatzdaten'!$J$5:$J$104,'Einsatzdaten'!$B$5:$B$104,A65))</f>
        <v/>
      </c>
      <c r="J65" s="49">
        <f>IF(OR(F65="",I65=""),"",F65-I65)</f>
        <v/>
      </c>
      <c r="K65" s="12">
        <f>IF(COUNTA(A65:G65)=0,"",IF(OR(A65="",B65="",C65="",D65="",E65="",F65="",G65=""),"Pflichtangabe fehlt",IF(COUNTIF($A$5:$A$104,A65)&gt;1,"Pool-ID doppelt",IF(H65=0,"Keine Verteilbasis",IF(ABS(J65)&gt;$S$5,"Abweichung prüfen",IF(G65="Offen","Noch offen",""))))))</f>
        <v/>
      </c>
      <c r="O65">
        <f>IFERROR(IF(Parameter!E65="","",Parameter!E65),"")</f>
        <v/>
      </c>
      <c r="P65">
        <f>IFERROR(IF(Parameter!F65="","",Parameter!F65),"")</f>
        <v/>
      </c>
    </row>
    <row r="66" ht="20" customHeight="1">
      <c r="A66" s="19" t="n"/>
      <c r="B66" s="48" t="n"/>
      <c r="C66" s="19" t="n"/>
      <c r="D66" s="21" t="n"/>
      <c r="E66" s="21" t="n"/>
      <c r="F66" s="22" t="n"/>
      <c r="G66" s="21" t="n"/>
      <c r="H66" s="25">
        <f>IF(A66="","",IF(E66="Stunden",SUMIFS('Einsatzdaten'!$F$5:$F$104,'Einsatzdaten'!$B$5:$B$104,A66),IF(E66="Punkte",SUMIFS('Einsatzdaten'!$G$5:$G$104,'Einsatzdaten'!$B$5:$B$104,A66),"")))</f>
        <v/>
      </c>
      <c r="I66" s="16">
        <f>IF(A66="","",SUMIFS('Einsatzdaten'!$J$5:$J$104,'Einsatzdaten'!$B$5:$B$104,A66))</f>
        <v/>
      </c>
      <c r="J66" s="50">
        <f>IF(OR(F66="",I66=""),"",F66-I66)</f>
        <v/>
      </c>
      <c r="K66" s="15">
        <f>IF(COUNTA(A66:G66)=0,"",IF(OR(A66="",B66="",C66="",D66="",E66="",F66="",G66=""),"Pflichtangabe fehlt",IF(COUNTIF($A$5:$A$104,A66)&gt;1,"Pool-ID doppelt",IF(H66=0,"Keine Verteilbasis",IF(ABS(J66)&gt;$S$5,"Abweichung prüfen",IF(G66="Offen","Noch offen",""))))))</f>
        <v/>
      </c>
      <c r="O66">
        <f>IFERROR(IF(Parameter!E66="","",Parameter!E66),"")</f>
        <v/>
      </c>
      <c r="P66">
        <f>IFERROR(IF(Parameter!F66="","",Parameter!F66),"")</f>
        <v/>
      </c>
    </row>
    <row r="67" ht="20" customHeight="1">
      <c r="A67" s="19" t="n"/>
      <c r="B67" s="48" t="n"/>
      <c r="C67" s="19" t="n"/>
      <c r="D67" s="21" t="n"/>
      <c r="E67" s="21" t="n"/>
      <c r="F67" s="22" t="n"/>
      <c r="G67" s="21" t="n"/>
      <c r="H67" s="23">
        <f>IF(A67="","",IF(E67="Stunden",SUMIFS('Einsatzdaten'!$F$5:$F$104,'Einsatzdaten'!$B$5:$B$104,A67),IF(E67="Punkte",SUMIFS('Einsatzdaten'!$G$5:$G$104,'Einsatzdaten'!$B$5:$B$104,A67),"")))</f>
        <v/>
      </c>
      <c r="I67" s="14">
        <f>IF(A67="","",SUMIFS('Einsatzdaten'!$J$5:$J$104,'Einsatzdaten'!$B$5:$B$104,A67))</f>
        <v/>
      </c>
      <c r="J67" s="49">
        <f>IF(OR(F67="",I67=""),"",F67-I67)</f>
        <v/>
      </c>
      <c r="K67" s="12">
        <f>IF(COUNTA(A67:G67)=0,"",IF(OR(A67="",B67="",C67="",D67="",E67="",F67="",G67=""),"Pflichtangabe fehlt",IF(COUNTIF($A$5:$A$104,A67)&gt;1,"Pool-ID doppelt",IF(H67=0,"Keine Verteilbasis",IF(ABS(J67)&gt;$S$5,"Abweichung prüfen",IF(G67="Offen","Noch offen",""))))))</f>
        <v/>
      </c>
      <c r="O67">
        <f>IFERROR(IF(Parameter!E67="","",Parameter!E67),"")</f>
        <v/>
      </c>
      <c r="P67">
        <f>IFERROR(IF(Parameter!F67="","",Parameter!F67),"")</f>
        <v/>
      </c>
    </row>
    <row r="68" ht="20" customHeight="1">
      <c r="A68" s="19" t="n"/>
      <c r="B68" s="48" t="n"/>
      <c r="C68" s="19" t="n"/>
      <c r="D68" s="21" t="n"/>
      <c r="E68" s="21" t="n"/>
      <c r="F68" s="22" t="n"/>
      <c r="G68" s="21" t="n"/>
      <c r="H68" s="25">
        <f>IF(A68="","",IF(E68="Stunden",SUMIFS('Einsatzdaten'!$F$5:$F$104,'Einsatzdaten'!$B$5:$B$104,A68),IF(E68="Punkte",SUMIFS('Einsatzdaten'!$G$5:$G$104,'Einsatzdaten'!$B$5:$B$104,A68),"")))</f>
        <v/>
      </c>
      <c r="I68" s="16">
        <f>IF(A68="","",SUMIFS('Einsatzdaten'!$J$5:$J$104,'Einsatzdaten'!$B$5:$B$104,A68))</f>
        <v/>
      </c>
      <c r="J68" s="50">
        <f>IF(OR(F68="",I68=""),"",F68-I68)</f>
        <v/>
      </c>
      <c r="K68" s="15">
        <f>IF(COUNTA(A68:G68)=0,"",IF(OR(A68="",B68="",C68="",D68="",E68="",F68="",G68=""),"Pflichtangabe fehlt",IF(COUNTIF($A$5:$A$104,A68)&gt;1,"Pool-ID doppelt",IF(H68=0,"Keine Verteilbasis",IF(ABS(J68)&gt;$S$5,"Abweichung prüfen",IF(G68="Offen","Noch offen",""))))))</f>
        <v/>
      </c>
      <c r="O68">
        <f>IFERROR(IF(Parameter!E68="","",Parameter!E68),"")</f>
        <v/>
      </c>
      <c r="P68">
        <f>IFERROR(IF(Parameter!F68="","",Parameter!F68),"")</f>
        <v/>
      </c>
    </row>
    <row r="69" ht="20" customHeight="1">
      <c r="A69" s="19" t="n"/>
      <c r="B69" s="48" t="n"/>
      <c r="C69" s="19" t="n"/>
      <c r="D69" s="21" t="n"/>
      <c r="E69" s="21" t="n"/>
      <c r="F69" s="22" t="n"/>
      <c r="G69" s="21" t="n"/>
      <c r="H69" s="23">
        <f>IF(A69="","",IF(E69="Stunden",SUMIFS('Einsatzdaten'!$F$5:$F$104,'Einsatzdaten'!$B$5:$B$104,A69),IF(E69="Punkte",SUMIFS('Einsatzdaten'!$G$5:$G$104,'Einsatzdaten'!$B$5:$B$104,A69),"")))</f>
        <v/>
      </c>
      <c r="I69" s="14">
        <f>IF(A69="","",SUMIFS('Einsatzdaten'!$J$5:$J$104,'Einsatzdaten'!$B$5:$B$104,A69))</f>
        <v/>
      </c>
      <c r="J69" s="49">
        <f>IF(OR(F69="",I69=""),"",F69-I69)</f>
        <v/>
      </c>
      <c r="K69" s="12">
        <f>IF(COUNTA(A69:G69)=0,"",IF(OR(A69="",B69="",C69="",D69="",E69="",F69="",G69=""),"Pflichtangabe fehlt",IF(COUNTIF($A$5:$A$104,A69)&gt;1,"Pool-ID doppelt",IF(H69=0,"Keine Verteilbasis",IF(ABS(J69)&gt;$S$5,"Abweichung prüfen",IF(G69="Offen","Noch offen",""))))))</f>
        <v/>
      </c>
      <c r="O69">
        <f>IFERROR(IF(Parameter!E69="","",Parameter!E69),"")</f>
        <v/>
      </c>
      <c r="P69">
        <f>IFERROR(IF(Parameter!F69="","",Parameter!F69),"")</f>
        <v/>
      </c>
    </row>
    <row r="70" ht="20" customHeight="1">
      <c r="A70" s="19" t="n"/>
      <c r="B70" s="48" t="n"/>
      <c r="C70" s="19" t="n"/>
      <c r="D70" s="21" t="n"/>
      <c r="E70" s="21" t="n"/>
      <c r="F70" s="22" t="n"/>
      <c r="G70" s="21" t="n"/>
      <c r="H70" s="25">
        <f>IF(A70="","",IF(E70="Stunden",SUMIFS('Einsatzdaten'!$F$5:$F$104,'Einsatzdaten'!$B$5:$B$104,A70),IF(E70="Punkte",SUMIFS('Einsatzdaten'!$G$5:$G$104,'Einsatzdaten'!$B$5:$B$104,A70),"")))</f>
        <v/>
      </c>
      <c r="I70" s="16">
        <f>IF(A70="","",SUMIFS('Einsatzdaten'!$J$5:$J$104,'Einsatzdaten'!$B$5:$B$104,A70))</f>
        <v/>
      </c>
      <c r="J70" s="50">
        <f>IF(OR(F70="",I70=""),"",F70-I70)</f>
        <v/>
      </c>
      <c r="K70" s="15">
        <f>IF(COUNTA(A70:G70)=0,"",IF(OR(A70="",B70="",C70="",D70="",E70="",F70="",G70=""),"Pflichtangabe fehlt",IF(COUNTIF($A$5:$A$104,A70)&gt;1,"Pool-ID doppelt",IF(H70=0,"Keine Verteilbasis",IF(ABS(J70)&gt;$S$5,"Abweichung prüfen",IF(G70="Offen","Noch offen",""))))))</f>
        <v/>
      </c>
      <c r="O70">
        <f>IFERROR(IF(Parameter!E70="","",Parameter!E70),"")</f>
        <v/>
      </c>
      <c r="P70">
        <f>IFERROR(IF(Parameter!F70="","",Parameter!F70),"")</f>
        <v/>
      </c>
    </row>
    <row r="71" ht="20" customHeight="1">
      <c r="A71" s="19" t="n"/>
      <c r="B71" s="48" t="n"/>
      <c r="C71" s="19" t="n"/>
      <c r="D71" s="21" t="n"/>
      <c r="E71" s="21" t="n"/>
      <c r="F71" s="22" t="n"/>
      <c r="G71" s="21" t="n"/>
      <c r="H71" s="23">
        <f>IF(A71="","",IF(E71="Stunden",SUMIFS('Einsatzdaten'!$F$5:$F$104,'Einsatzdaten'!$B$5:$B$104,A71),IF(E71="Punkte",SUMIFS('Einsatzdaten'!$G$5:$G$104,'Einsatzdaten'!$B$5:$B$104,A71),"")))</f>
        <v/>
      </c>
      <c r="I71" s="14">
        <f>IF(A71="","",SUMIFS('Einsatzdaten'!$J$5:$J$104,'Einsatzdaten'!$B$5:$B$104,A71))</f>
        <v/>
      </c>
      <c r="J71" s="49">
        <f>IF(OR(F71="",I71=""),"",F71-I71)</f>
        <v/>
      </c>
      <c r="K71" s="12">
        <f>IF(COUNTA(A71:G71)=0,"",IF(OR(A71="",B71="",C71="",D71="",E71="",F71="",G71=""),"Pflichtangabe fehlt",IF(COUNTIF($A$5:$A$104,A71)&gt;1,"Pool-ID doppelt",IF(H71=0,"Keine Verteilbasis",IF(ABS(J71)&gt;$S$5,"Abweichung prüfen",IF(G71="Offen","Noch offen",""))))))</f>
        <v/>
      </c>
      <c r="O71">
        <f>IFERROR(IF(Parameter!E71="","",Parameter!E71),"")</f>
        <v/>
      </c>
      <c r="P71">
        <f>IFERROR(IF(Parameter!F71="","",Parameter!F71),"")</f>
        <v/>
      </c>
    </row>
    <row r="72" ht="20" customHeight="1">
      <c r="A72" s="19" t="n"/>
      <c r="B72" s="48" t="n"/>
      <c r="C72" s="19" t="n"/>
      <c r="D72" s="21" t="n"/>
      <c r="E72" s="21" t="n"/>
      <c r="F72" s="22" t="n"/>
      <c r="G72" s="21" t="n"/>
      <c r="H72" s="25">
        <f>IF(A72="","",IF(E72="Stunden",SUMIFS('Einsatzdaten'!$F$5:$F$104,'Einsatzdaten'!$B$5:$B$104,A72),IF(E72="Punkte",SUMIFS('Einsatzdaten'!$G$5:$G$104,'Einsatzdaten'!$B$5:$B$104,A72),"")))</f>
        <v/>
      </c>
      <c r="I72" s="16">
        <f>IF(A72="","",SUMIFS('Einsatzdaten'!$J$5:$J$104,'Einsatzdaten'!$B$5:$B$104,A72))</f>
        <v/>
      </c>
      <c r="J72" s="50">
        <f>IF(OR(F72="",I72=""),"",F72-I72)</f>
        <v/>
      </c>
      <c r="K72" s="15">
        <f>IF(COUNTA(A72:G72)=0,"",IF(OR(A72="",B72="",C72="",D72="",E72="",F72="",G72=""),"Pflichtangabe fehlt",IF(COUNTIF($A$5:$A$104,A72)&gt;1,"Pool-ID doppelt",IF(H72=0,"Keine Verteilbasis",IF(ABS(J72)&gt;$S$5,"Abweichung prüfen",IF(G72="Offen","Noch offen",""))))))</f>
        <v/>
      </c>
      <c r="O72">
        <f>IFERROR(IF(Parameter!E72="","",Parameter!E72),"")</f>
        <v/>
      </c>
      <c r="P72">
        <f>IFERROR(IF(Parameter!F72="","",Parameter!F72),"")</f>
        <v/>
      </c>
    </row>
    <row r="73" ht="20" customHeight="1">
      <c r="A73" s="19" t="n"/>
      <c r="B73" s="48" t="n"/>
      <c r="C73" s="19" t="n"/>
      <c r="D73" s="21" t="n"/>
      <c r="E73" s="21" t="n"/>
      <c r="F73" s="22" t="n"/>
      <c r="G73" s="21" t="n"/>
      <c r="H73" s="23">
        <f>IF(A73="","",IF(E73="Stunden",SUMIFS('Einsatzdaten'!$F$5:$F$104,'Einsatzdaten'!$B$5:$B$104,A73),IF(E73="Punkte",SUMIFS('Einsatzdaten'!$G$5:$G$104,'Einsatzdaten'!$B$5:$B$104,A73),"")))</f>
        <v/>
      </c>
      <c r="I73" s="14">
        <f>IF(A73="","",SUMIFS('Einsatzdaten'!$J$5:$J$104,'Einsatzdaten'!$B$5:$B$104,A73))</f>
        <v/>
      </c>
      <c r="J73" s="49">
        <f>IF(OR(F73="",I73=""),"",F73-I73)</f>
        <v/>
      </c>
      <c r="K73" s="12">
        <f>IF(COUNTA(A73:G73)=0,"",IF(OR(A73="",B73="",C73="",D73="",E73="",F73="",G73=""),"Pflichtangabe fehlt",IF(COUNTIF($A$5:$A$104,A73)&gt;1,"Pool-ID doppelt",IF(H73=0,"Keine Verteilbasis",IF(ABS(J73)&gt;$S$5,"Abweichung prüfen",IF(G73="Offen","Noch offen",""))))))</f>
        <v/>
      </c>
      <c r="O73">
        <f>IFERROR(IF(Parameter!E73="","",Parameter!E73),"")</f>
        <v/>
      </c>
      <c r="P73">
        <f>IFERROR(IF(Parameter!F73="","",Parameter!F73),"")</f>
        <v/>
      </c>
    </row>
    <row r="74" ht="20" customHeight="1">
      <c r="A74" s="19" t="n"/>
      <c r="B74" s="48" t="n"/>
      <c r="C74" s="19" t="n"/>
      <c r="D74" s="21" t="n"/>
      <c r="E74" s="21" t="n"/>
      <c r="F74" s="22" t="n"/>
      <c r="G74" s="21" t="n"/>
      <c r="H74" s="25">
        <f>IF(A74="","",IF(E74="Stunden",SUMIFS('Einsatzdaten'!$F$5:$F$104,'Einsatzdaten'!$B$5:$B$104,A74),IF(E74="Punkte",SUMIFS('Einsatzdaten'!$G$5:$G$104,'Einsatzdaten'!$B$5:$B$104,A74),"")))</f>
        <v/>
      </c>
      <c r="I74" s="16">
        <f>IF(A74="","",SUMIFS('Einsatzdaten'!$J$5:$J$104,'Einsatzdaten'!$B$5:$B$104,A74))</f>
        <v/>
      </c>
      <c r="J74" s="50">
        <f>IF(OR(F74="",I74=""),"",F74-I74)</f>
        <v/>
      </c>
      <c r="K74" s="15">
        <f>IF(COUNTA(A74:G74)=0,"",IF(OR(A74="",B74="",C74="",D74="",E74="",F74="",G74=""),"Pflichtangabe fehlt",IF(COUNTIF($A$5:$A$104,A74)&gt;1,"Pool-ID doppelt",IF(H74=0,"Keine Verteilbasis",IF(ABS(J74)&gt;$S$5,"Abweichung prüfen",IF(G74="Offen","Noch offen",""))))))</f>
        <v/>
      </c>
      <c r="O74">
        <f>IFERROR(IF(Parameter!E74="","",Parameter!E74),"")</f>
        <v/>
      </c>
      <c r="P74">
        <f>IFERROR(IF(Parameter!F74="","",Parameter!F74),"")</f>
        <v/>
      </c>
    </row>
    <row r="75" ht="20" customHeight="1">
      <c r="A75" s="19" t="n"/>
      <c r="B75" s="48" t="n"/>
      <c r="C75" s="19" t="n"/>
      <c r="D75" s="21" t="n"/>
      <c r="E75" s="21" t="n"/>
      <c r="F75" s="22" t="n"/>
      <c r="G75" s="21" t="n"/>
      <c r="H75" s="23">
        <f>IF(A75="","",IF(E75="Stunden",SUMIFS('Einsatzdaten'!$F$5:$F$104,'Einsatzdaten'!$B$5:$B$104,A75),IF(E75="Punkte",SUMIFS('Einsatzdaten'!$G$5:$G$104,'Einsatzdaten'!$B$5:$B$104,A75),"")))</f>
        <v/>
      </c>
      <c r="I75" s="14">
        <f>IF(A75="","",SUMIFS('Einsatzdaten'!$J$5:$J$104,'Einsatzdaten'!$B$5:$B$104,A75))</f>
        <v/>
      </c>
      <c r="J75" s="49">
        <f>IF(OR(F75="",I75=""),"",F75-I75)</f>
        <v/>
      </c>
      <c r="K75" s="12">
        <f>IF(COUNTA(A75:G75)=0,"",IF(OR(A75="",B75="",C75="",D75="",E75="",F75="",G75=""),"Pflichtangabe fehlt",IF(COUNTIF($A$5:$A$104,A75)&gt;1,"Pool-ID doppelt",IF(H75=0,"Keine Verteilbasis",IF(ABS(J75)&gt;$S$5,"Abweichung prüfen",IF(G75="Offen","Noch offen",""))))))</f>
        <v/>
      </c>
      <c r="O75">
        <f>IFERROR(IF(Parameter!E75="","",Parameter!E75),"")</f>
        <v/>
      </c>
      <c r="P75">
        <f>IFERROR(IF(Parameter!F75="","",Parameter!F75),"")</f>
        <v/>
      </c>
    </row>
    <row r="76" ht="20" customHeight="1">
      <c r="A76" s="19" t="n"/>
      <c r="B76" s="48" t="n"/>
      <c r="C76" s="19" t="n"/>
      <c r="D76" s="21" t="n"/>
      <c r="E76" s="21" t="n"/>
      <c r="F76" s="22" t="n"/>
      <c r="G76" s="21" t="n"/>
      <c r="H76" s="25">
        <f>IF(A76="","",IF(E76="Stunden",SUMIFS('Einsatzdaten'!$F$5:$F$104,'Einsatzdaten'!$B$5:$B$104,A76),IF(E76="Punkte",SUMIFS('Einsatzdaten'!$G$5:$G$104,'Einsatzdaten'!$B$5:$B$104,A76),"")))</f>
        <v/>
      </c>
      <c r="I76" s="16">
        <f>IF(A76="","",SUMIFS('Einsatzdaten'!$J$5:$J$104,'Einsatzdaten'!$B$5:$B$104,A76))</f>
        <v/>
      </c>
      <c r="J76" s="50">
        <f>IF(OR(F76="",I76=""),"",F76-I76)</f>
        <v/>
      </c>
      <c r="K76" s="15">
        <f>IF(COUNTA(A76:G76)=0,"",IF(OR(A76="",B76="",C76="",D76="",E76="",F76="",G76=""),"Pflichtangabe fehlt",IF(COUNTIF($A$5:$A$104,A76)&gt;1,"Pool-ID doppelt",IF(H76=0,"Keine Verteilbasis",IF(ABS(J76)&gt;$S$5,"Abweichung prüfen",IF(G76="Offen","Noch offen",""))))))</f>
        <v/>
      </c>
      <c r="O76">
        <f>IFERROR(IF(Parameter!E76="","",Parameter!E76),"")</f>
        <v/>
      </c>
      <c r="P76">
        <f>IFERROR(IF(Parameter!F76="","",Parameter!F76),"")</f>
        <v/>
      </c>
    </row>
    <row r="77" ht="20" customHeight="1">
      <c r="A77" s="19" t="n"/>
      <c r="B77" s="48" t="n"/>
      <c r="C77" s="19" t="n"/>
      <c r="D77" s="21" t="n"/>
      <c r="E77" s="21" t="n"/>
      <c r="F77" s="22" t="n"/>
      <c r="G77" s="21" t="n"/>
      <c r="H77" s="23">
        <f>IF(A77="","",IF(E77="Stunden",SUMIFS('Einsatzdaten'!$F$5:$F$104,'Einsatzdaten'!$B$5:$B$104,A77),IF(E77="Punkte",SUMIFS('Einsatzdaten'!$G$5:$G$104,'Einsatzdaten'!$B$5:$B$104,A77),"")))</f>
        <v/>
      </c>
      <c r="I77" s="14">
        <f>IF(A77="","",SUMIFS('Einsatzdaten'!$J$5:$J$104,'Einsatzdaten'!$B$5:$B$104,A77))</f>
        <v/>
      </c>
      <c r="J77" s="49">
        <f>IF(OR(F77="",I77=""),"",F77-I77)</f>
        <v/>
      </c>
      <c r="K77" s="12">
        <f>IF(COUNTA(A77:G77)=0,"",IF(OR(A77="",B77="",C77="",D77="",E77="",F77="",G77=""),"Pflichtangabe fehlt",IF(COUNTIF($A$5:$A$104,A77)&gt;1,"Pool-ID doppelt",IF(H77=0,"Keine Verteilbasis",IF(ABS(J77)&gt;$S$5,"Abweichung prüfen",IF(G77="Offen","Noch offen",""))))))</f>
        <v/>
      </c>
      <c r="O77">
        <f>IFERROR(IF(Parameter!E77="","",Parameter!E77),"")</f>
        <v/>
      </c>
      <c r="P77">
        <f>IFERROR(IF(Parameter!F77="","",Parameter!F77),"")</f>
        <v/>
      </c>
    </row>
    <row r="78" ht="20" customHeight="1">
      <c r="A78" s="19" t="n"/>
      <c r="B78" s="48" t="n"/>
      <c r="C78" s="19" t="n"/>
      <c r="D78" s="21" t="n"/>
      <c r="E78" s="21" t="n"/>
      <c r="F78" s="22" t="n"/>
      <c r="G78" s="21" t="n"/>
      <c r="H78" s="25">
        <f>IF(A78="","",IF(E78="Stunden",SUMIFS('Einsatzdaten'!$F$5:$F$104,'Einsatzdaten'!$B$5:$B$104,A78),IF(E78="Punkte",SUMIFS('Einsatzdaten'!$G$5:$G$104,'Einsatzdaten'!$B$5:$B$104,A78),"")))</f>
        <v/>
      </c>
      <c r="I78" s="16">
        <f>IF(A78="","",SUMIFS('Einsatzdaten'!$J$5:$J$104,'Einsatzdaten'!$B$5:$B$104,A78))</f>
        <v/>
      </c>
      <c r="J78" s="50">
        <f>IF(OR(F78="",I78=""),"",F78-I78)</f>
        <v/>
      </c>
      <c r="K78" s="15">
        <f>IF(COUNTA(A78:G78)=0,"",IF(OR(A78="",B78="",C78="",D78="",E78="",F78="",G78=""),"Pflichtangabe fehlt",IF(COUNTIF($A$5:$A$104,A78)&gt;1,"Pool-ID doppelt",IF(H78=0,"Keine Verteilbasis",IF(ABS(J78)&gt;$S$5,"Abweichung prüfen",IF(G78="Offen","Noch offen",""))))))</f>
        <v/>
      </c>
      <c r="O78">
        <f>IFERROR(IF(Parameter!E78="","",Parameter!E78),"")</f>
        <v/>
      </c>
      <c r="P78">
        <f>IFERROR(IF(Parameter!F78="","",Parameter!F78),"")</f>
        <v/>
      </c>
    </row>
    <row r="79" ht="20" customHeight="1">
      <c r="A79" s="19" t="n"/>
      <c r="B79" s="48" t="n"/>
      <c r="C79" s="19" t="n"/>
      <c r="D79" s="21" t="n"/>
      <c r="E79" s="21" t="n"/>
      <c r="F79" s="22" t="n"/>
      <c r="G79" s="21" t="n"/>
      <c r="H79" s="23">
        <f>IF(A79="","",IF(E79="Stunden",SUMIFS('Einsatzdaten'!$F$5:$F$104,'Einsatzdaten'!$B$5:$B$104,A79),IF(E79="Punkte",SUMIFS('Einsatzdaten'!$G$5:$G$104,'Einsatzdaten'!$B$5:$B$104,A79),"")))</f>
        <v/>
      </c>
      <c r="I79" s="14">
        <f>IF(A79="","",SUMIFS('Einsatzdaten'!$J$5:$J$104,'Einsatzdaten'!$B$5:$B$104,A79))</f>
        <v/>
      </c>
      <c r="J79" s="49">
        <f>IF(OR(F79="",I79=""),"",F79-I79)</f>
        <v/>
      </c>
      <c r="K79" s="12">
        <f>IF(COUNTA(A79:G79)=0,"",IF(OR(A79="",B79="",C79="",D79="",E79="",F79="",G79=""),"Pflichtangabe fehlt",IF(COUNTIF($A$5:$A$104,A79)&gt;1,"Pool-ID doppelt",IF(H79=0,"Keine Verteilbasis",IF(ABS(J79)&gt;$S$5,"Abweichung prüfen",IF(G79="Offen","Noch offen",""))))))</f>
        <v/>
      </c>
      <c r="O79">
        <f>IFERROR(IF(Parameter!E79="","",Parameter!E79),"")</f>
        <v/>
      </c>
      <c r="P79">
        <f>IFERROR(IF(Parameter!F79="","",Parameter!F79),"")</f>
        <v/>
      </c>
    </row>
    <row r="80" ht="20" customHeight="1">
      <c r="A80" s="19" t="n"/>
      <c r="B80" s="48" t="n"/>
      <c r="C80" s="19" t="n"/>
      <c r="D80" s="21" t="n"/>
      <c r="E80" s="21" t="n"/>
      <c r="F80" s="22" t="n"/>
      <c r="G80" s="21" t="n"/>
      <c r="H80" s="25">
        <f>IF(A80="","",IF(E80="Stunden",SUMIFS('Einsatzdaten'!$F$5:$F$104,'Einsatzdaten'!$B$5:$B$104,A80),IF(E80="Punkte",SUMIFS('Einsatzdaten'!$G$5:$G$104,'Einsatzdaten'!$B$5:$B$104,A80),"")))</f>
        <v/>
      </c>
      <c r="I80" s="16">
        <f>IF(A80="","",SUMIFS('Einsatzdaten'!$J$5:$J$104,'Einsatzdaten'!$B$5:$B$104,A80))</f>
        <v/>
      </c>
      <c r="J80" s="50">
        <f>IF(OR(F80="",I80=""),"",F80-I80)</f>
        <v/>
      </c>
      <c r="K80" s="15">
        <f>IF(COUNTA(A80:G80)=0,"",IF(OR(A80="",B80="",C80="",D80="",E80="",F80="",G80=""),"Pflichtangabe fehlt",IF(COUNTIF($A$5:$A$104,A80)&gt;1,"Pool-ID doppelt",IF(H80=0,"Keine Verteilbasis",IF(ABS(J80)&gt;$S$5,"Abweichung prüfen",IF(G80="Offen","Noch offen",""))))))</f>
        <v/>
      </c>
      <c r="O80">
        <f>IFERROR(IF(Parameter!E80="","",Parameter!E80),"")</f>
        <v/>
      </c>
      <c r="P80">
        <f>IFERROR(IF(Parameter!F80="","",Parameter!F80),"")</f>
        <v/>
      </c>
    </row>
    <row r="81" ht="20" customHeight="1">
      <c r="A81" s="19" t="n"/>
      <c r="B81" s="48" t="n"/>
      <c r="C81" s="19" t="n"/>
      <c r="D81" s="21" t="n"/>
      <c r="E81" s="21" t="n"/>
      <c r="F81" s="22" t="n"/>
      <c r="G81" s="21" t="n"/>
      <c r="H81" s="23">
        <f>IF(A81="","",IF(E81="Stunden",SUMIFS('Einsatzdaten'!$F$5:$F$104,'Einsatzdaten'!$B$5:$B$104,A81),IF(E81="Punkte",SUMIFS('Einsatzdaten'!$G$5:$G$104,'Einsatzdaten'!$B$5:$B$104,A81),"")))</f>
        <v/>
      </c>
      <c r="I81" s="14">
        <f>IF(A81="","",SUMIFS('Einsatzdaten'!$J$5:$J$104,'Einsatzdaten'!$B$5:$B$104,A81))</f>
        <v/>
      </c>
      <c r="J81" s="49">
        <f>IF(OR(F81="",I81=""),"",F81-I81)</f>
        <v/>
      </c>
      <c r="K81" s="12">
        <f>IF(COUNTA(A81:G81)=0,"",IF(OR(A81="",B81="",C81="",D81="",E81="",F81="",G81=""),"Pflichtangabe fehlt",IF(COUNTIF($A$5:$A$104,A81)&gt;1,"Pool-ID doppelt",IF(H81=0,"Keine Verteilbasis",IF(ABS(J81)&gt;$S$5,"Abweichung prüfen",IF(G81="Offen","Noch offen",""))))))</f>
        <v/>
      </c>
      <c r="O81">
        <f>IFERROR(IF(Parameter!E81="","",Parameter!E81),"")</f>
        <v/>
      </c>
      <c r="P81">
        <f>IFERROR(IF(Parameter!F81="","",Parameter!F81),"")</f>
        <v/>
      </c>
    </row>
    <row r="82" ht="20" customHeight="1">
      <c r="A82" s="19" t="n"/>
      <c r="B82" s="48" t="n"/>
      <c r="C82" s="19" t="n"/>
      <c r="D82" s="21" t="n"/>
      <c r="E82" s="21" t="n"/>
      <c r="F82" s="22" t="n"/>
      <c r="G82" s="21" t="n"/>
      <c r="H82" s="25">
        <f>IF(A82="","",IF(E82="Stunden",SUMIFS('Einsatzdaten'!$F$5:$F$104,'Einsatzdaten'!$B$5:$B$104,A82),IF(E82="Punkte",SUMIFS('Einsatzdaten'!$G$5:$G$104,'Einsatzdaten'!$B$5:$B$104,A82),"")))</f>
        <v/>
      </c>
      <c r="I82" s="16">
        <f>IF(A82="","",SUMIFS('Einsatzdaten'!$J$5:$J$104,'Einsatzdaten'!$B$5:$B$104,A82))</f>
        <v/>
      </c>
      <c r="J82" s="50">
        <f>IF(OR(F82="",I82=""),"",F82-I82)</f>
        <v/>
      </c>
      <c r="K82" s="15">
        <f>IF(COUNTA(A82:G82)=0,"",IF(OR(A82="",B82="",C82="",D82="",E82="",F82="",G82=""),"Pflichtangabe fehlt",IF(COUNTIF($A$5:$A$104,A82)&gt;1,"Pool-ID doppelt",IF(H82=0,"Keine Verteilbasis",IF(ABS(J82)&gt;$S$5,"Abweichung prüfen",IF(G82="Offen","Noch offen",""))))))</f>
        <v/>
      </c>
      <c r="O82">
        <f>IFERROR(IF(Parameter!E82="","",Parameter!E82),"")</f>
        <v/>
      </c>
      <c r="P82">
        <f>IFERROR(IF(Parameter!F82="","",Parameter!F82),"")</f>
        <v/>
      </c>
    </row>
    <row r="83" ht="20" customHeight="1">
      <c r="A83" s="19" t="n"/>
      <c r="B83" s="48" t="n"/>
      <c r="C83" s="19" t="n"/>
      <c r="D83" s="21" t="n"/>
      <c r="E83" s="21" t="n"/>
      <c r="F83" s="22" t="n"/>
      <c r="G83" s="21" t="n"/>
      <c r="H83" s="23">
        <f>IF(A83="","",IF(E83="Stunden",SUMIFS('Einsatzdaten'!$F$5:$F$104,'Einsatzdaten'!$B$5:$B$104,A83),IF(E83="Punkte",SUMIFS('Einsatzdaten'!$G$5:$G$104,'Einsatzdaten'!$B$5:$B$104,A83),"")))</f>
        <v/>
      </c>
      <c r="I83" s="14">
        <f>IF(A83="","",SUMIFS('Einsatzdaten'!$J$5:$J$104,'Einsatzdaten'!$B$5:$B$104,A83))</f>
        <v/>
      </c>
      <c r="J83" s="49">
        <f>IF(OR(F83="",I83=""),"",F83-I83)</f>
        <v/>
      </c>
      <c r="K83" s="12">
        <f>IF(COUNTA(A83:G83)=0,"",IF(OR(A83="",B83="",C83="",D83="",E83="",F83="",G83=""),"Pflichtangabe fehlt",IF(COUNTIF($A$5:$A$104,A83)&gt;1,"Pool-ID doppelt",IF(H83=0,"Keine Verteilbasis",IF(ABS(J83)&gt;$S$5,"Abweichung prüfen",IF(G83="Offen","Noch offen",""))))))</f>
        <v/>
      </c>
      <c r="O83">
        <f>IFERROR(IF(Parameter!E83="","",Parameter!E83),"")</f>
        <v/>
      </c>
      <c r="P83">
        <f>IFERROR(IF(Parameter!F83="","",Parameter!F83),"")</f>
        <v/>
      </c>
    </row>
    <row r="84" ht="20" customHeight="1">
      <c r="A84" s="19" t="n"/>
      <c r="B84" s="48" t="n"/>
      <c r="C84" s="19" t="n"/>
      <c r="D84" s="21" t="n"/>
      <c r="E84" s="21" t="n"/>
      <c r="F84" s="22" t="n"/>
      <c r="G84" s="21" t="n"/>
      <c r="H84" s="25">
        <f>IF(A84="","",IF(E84="Stunden",SUMIFS('Einsatzdaten'!$F$5:$F$104,'Einsatzdaten'!$B$5:$B$104,A84),IF(E84="Punkte",SUMIFS('Einsatzdaten'!$G$5:$G$104,'Einsatzdaten'!$B$5:$B$104,A84),"")))</f>
        <v/>
      </c>
      <c r="I84" s="16">
        <f>IF(A84="","",SUMIFS('Einsatzdaten'!$J$5:$J$104,'Einsatzdaten'!$B$5:$B$104,A84))</f>
        <v/>
      </c>
      <c r="J84" s="50">
        <f>IF(OR(F84="",I84=""),"",F84-I84)</f>
        <v/>
      </c>
      <c r="K84" s="15">
        <f>IF(COUNTA(A84:G84)=0,"",IF(OR(A84="",B84="",C84="",D84="",E84="",F84="",G84=""),"Pflichtangabe fehlt",IF(COUNTIF($A$5:$A$104,A84)&gt;1,"Pool-ID doppelt",IF(H84=0,"Keine Verteilbasis",IF(ABS(J84)&gt;$S$5,"Abweichung prüfen",IF(G84="Offen","Noch offen",""))))))</f>
        <v/>
      </c>
      <c r="O84">
        <f>IFERROR(IF(Parameter!E84="","",Parameter!E84),"")</f>
        <v/>
      </c>
      <c r="P84">
        <f>IFERROR(IF(Parameter!F84="","",Parameter!F84),"")</f>
        <v/>
      </c>
    </row>
    <row r="85" ht="20" customHeight="1">
      <c r="A85" s="19" t="n"/>
      <c r="B85" s="48" t="n"/>
      <c r="C85" s="19" t="n"/>
      <c r="D85" s="21" t="n"/>
      <c r="E85" s="21" t="n"/>
      <c r="F85" s="22" t="n"/>
      <c r="G85" s="21" t="n"/>
      <c r="H85" s="23">
        <f>IF(A85="","",IF(E85="Stunden",SUMIFS('Einsatzdaten'!$F$5:$F$104,'Einsatzdaten'!$B$5:$B$104,A85),IF(E85="Punkte",SUMIFS('Einsatzdaten'!$G$5:$G$104,'Einsatzdaten'!$B$5:$B$104,A85),"")))</f>
        <v/>
      </c>
      <c r="I85" s="14">
        <f>IF(A85="","",SUMIFS('Einsatzdaten'!$J$5:$J$104,'Einsatzdaten'!$B$5:$B$104,A85))</f>
        <v/>
      </c>
      <c r="J85" s="49">
        <f>IF(OR(F85="",I85=""),"",F85-I85)</f>
        <v/>
      </c>
      <c r="K85" s="12">
        <f>IF(COUNTA(A85:G85)=0,"",IF(OR(A85="",B85="",C85="",D85="",E85="",F85="",G85=""),"Pflichtangabe fehlt",IF(COUNTIF($A$5:$A$104,A85)&gt;1,"Pool-ID doppelt",IF(H85=0,"Keine Verteilbasis",IF(ABS(J85)&gt;$S$5,"Abweichung prüfen",IF(G85="Offen","Noch offen",""))))))</f>
        <v/>
      </c>
      <c r="O85">
        <f>IFERROR(IF(Parameter!E85="","",Parameter!E85),"")</f>
        <v/>
      </c>
      <c r="P85">
        <f>IFERROR(IF(Parameter!F85="","",Parameter!F85),"")</f>
        <v/>
      </c>
    </row>
    <row r="86" ht="20" customHeight="1">
      <c r="A86" s="19" t="n"/>
      <c r="B86" s="48" t="n"/>
      <c r="C86" s="19" t="n"/>
      <c r="D86" s="21" t="n"/>
      <c r="E86" s="21" t="n"/>
      <c r="F86" s="22" t="n"/>
      <c r="G86" s="21" t="n"/>
      <c r="H86" s="25">
        <f>IF(A86="","",IF(E86="Stunden",SUMIFS('Einsatzdaten'!$F$5:$F$104,'Einsatzdaten'!$B$5:$B$104,A86),IF(E86="Punkte",SUMIFS('Einsatzdaten'!$G$5:$G$104,'Einsatzdaten'!$B$5:$B$104,A86),"")))</f>
        <v/>
      </c>
      <c r="I86" s="16">
        <f>IF(A86="","",SUMIFS('Einsatzdaten'!$J$5:$J$104,'Einsatzdaten'!$B$5:$B$104,A86))</f>
        <v/>
      </c>
      <c r="J86" s="50">
        <f>IF(OR(F86="",I86=""),"",F86-I86)</f>
        <v/>
      </c>
      <c r="K86" s="15">
        <f>IF(COUNTA(A86:G86)=0,"",IF(OR(A86="",B86="",C86="",D86="",E86="",F86="",G86=""),"Pflichtangabe fehlt",IF(COUNTIF($A$5:$A$104,A86)&gt;1,"Pool-ID doppelt",IF(H86=0,"Keine Verteilbasis",IF(ABS(J86)&gt;$S$5,"Abweichung prüfen",IF(G86="Offen","Noch offen",""))))))</f>
        <v/>
      </c>
      <c r="O86">
        <f>IFERROR(IF(Parameter!E86="","",Parameter!E86),"")</f>
        <v/>
      </c>
      <c r="P86">
        <f>IFERROR(IF(Parameter!F86="","",Parameter!F86),"")</f>
        <v/>
      </c>
    </row>
    <row r="87" ht="20" customHeight="1">
      <c r="A87" s="19" t="n"/>
      <c r="B87" s="48" t="n"/>
      <c r="C87" s="19" t="n"/>
      <c r="D87" s="21" t="n"/>
      <c r="E87" s="21" t="n"/>
      <c r="F87" s="22" t="n"/>
      <c r="G87" s="21" t="n"/>
      <c r="H87" s="23">
        <f>IF(A87="","",IF(E87="Stunden",SUMIFS('Einsatzdaten'!$F$5:$F$104,'Einsatzdaten'!$B$5:$B$104,A87),IF(E87="Punkte",SUMIFS('Einsatzdaten'!$G$5:$G$104,'Einsatzdaten'!$B$5:$B$104,A87),"")))</f>
        <v/>
      </c>
      <c r="I87" s="14">
        <f>IF(A87="","",SUMIFS('Einsatzdaten'!$J$5:$J$104,'Einsatzdaten'!$B$5:$B$104,A87))</f>
        <v/>
      </c>
      <c r="J87" s="49">
        <f>IF(OR(F87="",I87=""),"",F87-I87)</f>
        <v/>
      </c>
      <c r="K87" s="12">
        <f>IF(COUNTA(A87:G87)=0,"",IF(OR(A87="",B87="",C87="",D87="",E87="",F87="",G87=""),"Pflichtangabe fehlt",IF(COUNTIF($A$5:$A$104,A87)&gt;1,"Pool-ID doppelt",IF(H87=0,"Keine Verteilbasis",IF(ABS(J87)&gt;$S$5,"Abweichung prüfen",IF(G87="Offen","Noch offen",""))))))</f>
        <v/>
      </c>
      <c r="O87">
        <f>IFERROR(IF(Parameter!E87="","",Parameter!E87),"")</f>
        <v/>
      </c>
      <c r="P87">
        <f>IFERROR(IF(Parameter!F87="","",Parameter!F87),"")</f>
        <v/>
      </c>
    </row>
    <row r="88" ht="20" customHeight="1">
      <c r="A88" s="19" t="n"/>
      <c r="B88" s="48" t="n"/>
      <c r="C88" s="19" t="n"/>
      <c r="D88" s="21" t="n"/>
      <c r="E88" s="21" t="n"/>
      <c r="F88" s="22" t="n"/>
      <c r="G88" s="21" t="n"/>
      <c r="H88" s="25">
        <f>IF(A88="","",IF(E88="Stunden",SUMIFS('Einsatzdaten'!$F$5:$F$104,'Einsatzdaten'!$B$5:$B$104,A88),IF(E88="Punkte",SUMIFS('Einsatzdaten'!$G$5:$G$104,'Einsatzdaten'!$B$5:$B$104,A88),"")))</f>
        <v/>
      </c>
      <c r="I88" s="16">
        <f>IF(A88="","",SUMIFS('Einsatzdaten'!$J$5:$J$104,'Einsatzdaten'!$B$5:$B$104,A88))</f>
        <v/>
      </c>
      <c r="J88" s="50">
        <f>IF(OR(F88="",I88=""),"",F88-I88)</f>
        <v/>
      </c>
      <c r="K88" s="15">
        <f>IF(COUNTA(A88:G88)=0,"",IF(OR(A88="",B88="",C88="",D88="",E88="",F88="",G88=""),"Pflichtangabe fehlt",IF(COUNTIF($A$5:$A$104,A88)&gt;1,"Pool-ID doppelt",IF(H88=0,"Keine Verteilbasis",IF(ABS(J88)&gt;$S$5,"Abweichung prüfen",IF(G88="Offen","Noch offen",""))))))</f>
        <v/>
      </c>
      <c r="O88">
        <f>IFERROR(IF(Parameter!E88="","",Parameter!E88),"")</f>
        <v/>
      </c>
      <c r="P88">
        <f>IFERROR(IF(Parameter!F88="","",Parameter!F88),"")</f>
        <v/>
      </c>
    </row>
    <row r="89" ht="20" customHeight="1">
      <c r="A89" s="19" t="n"/>
      <c r="B89" s="48" t="n"/>
      <c r="C89" s="19" t="n"/>
      <c r="D89" s="21" t="n"/>
      <c r="E89" s="21" t="n"/>
      <c r="F89" s="22" t="n"/>
      <c r="G89" s="21" t="n"/>
      <c r="H89" s="23">
        <f>IF(A89="","",IF(E89="Stunden",SUMIFS('Einsatzdaten'!$F$5:$F$104,'Einsatzdaten'!$B$5:$B$104,A89),IF(E89="Punkte",SUMIFS('Einsatzdaten'!$G$5:$G$104,'Einsatzdaten'!$B$5:$B$104,A89),"")))</f>
        <v/>
      </c>
      <c r="I89" s="14">
        <f>IF(A89="","",SUMIFS('Einsatzdaten'!$J$5:$J$104,'Einsatzdaten'!$B$5:$B$104,A89))</f>
        <v/>
      </c>
      <c r="J89" s="49">
        <f>IF(OR(F89="",I89=""),"",F89-I89)</f>
        <v/>
      </c>
      <c r="K89" s="12">
        <f>IF(COUNTA(A89:G89)=0,"",IF(OR(A89="",B89="",C89="",D89="",E89="",F89="",G89=""),"Pflichtangabe fehlt",IF(COUNTIF($A$5:$A$104,A89)&gt;1,"Pool-ID doppelt",IF(H89=0,"Keine Verteilbasis",IF(ABS(J89)&gt;$S$5,"Abweichung prüfen",IF(G89="Offen","Noch offen",""))))))</f>
        <v/>
      </c>
      <c r="O89">
        <f>IFERROR(IF(Parameter!E89="","",Parameter!E89),"")</f>
        <v/>
      </c>
      <c r="P89">
        <f>IFERROR(IF(Parameter!F89="","",Parameter!F89),"")</f>
        <v/>
      </c>
    </row>
    <row r="90" ht="20" customHeight="1">
      <c r="A90" s="19" t="n"/>
      <c r="B90" s="48" t="n"/>
      <c r="C90" s="19" t="n"/>
      <c r="D90" s="21" t="n"/>
      <c r="E90" s="21" t="n"/>
      <c r="F90" s="22" t="n"/>
      <c r="G90" s="21" t="n"/>
      <c r="H90" s="25">
        <f>IF(A90="","",IF(E90="Stunden",SUMIFS('Einsatzdaten'!$F$5:$F$104,'Einsatzdaten'!$B$5:$B$104,A90),IF(E90="Punkte",SUMIFS('Einsatzdaten'!$G$5:$G$104,'Einsatzdaten'!$B$5:$B$104,A90),"")))</f>
        <v/>
      </c>
      <c r="I90" s="16">
        <f>IF(A90="","",SUMIFS('Einsatzdaten'!$J$5:$J$104,'Einsatzdaten'!$B$5:$B$104,A90))</f>
        <v/>
      </c>
      <c r="J90" s="50">
        <f>IF(OR(F90="",I90=""),"",F90-I90)</f>
        <v/>
      </c>
      <c r="K90" s="15">
        <f>IF(COUNTA(A90:G90)=0,"",IF(OR(A90="",B90="",C90="",D90="",E90="",F90="",G90=""),"Pflichtangabe fehlt",IF(COUNTIF($A$5:$A$104,A90)&gt;1,"Pool-ID doppelt",IF(H90=0,"Keine Verteilbasis",IF(ABS(J90)&gt;$S$5,"Abweichung prüfen",IF(G90="Offen","Noch offen",""))))))</f>
        <v/>
      </c>
      <c r="O90">
        <f>IFERROR(IF(Parameter!E90="","",Parameter!E90),"")</f>
        <v/>
      </c>
      <c r="P90">
        <f>IFERROR(IF(Parameter!F90="","",Parameter!F90),"")</f>
        <v/>
      </c>
    </row>
    <row r="91" ht="20" customHeight="1">
      <c r="A91" s="19" t="n"/>
      <c r="B91" s="48" t="n"/>
      <c r="C91" s="19" t="n"/>
      <c r="D91" s="21" t="n"/>
      <c r="E91" s="21" t="n"/>
      <c r="F91" s="22" t="n"/>
      <c r="G91" s="21" t="n"/>
      <c r="H91" s="23">
        <f>IF(A91="","",IF(E91="Stunden",SUMIFS('Einsatzdaten'!$F$5:$F$104,'Einsatzdaten'!$B$5:$B$104,A91),IF(E91="Punkte",SUMIFS('Einsatzdaten'!$G$5:$G$104,'Einsatzdaten'!$B$5:$B$104,A91),"")))</f>
        <v/>
      </c>
      <c r="I91" s="14">
        <f>IF(A91="","",SUMIFS('Einsatzdaten'!$J$5:$J$104,'Einsatzdaten'!$B$5:$B$104,A91))</f>
        <v/>
      </c>
      <c r="J91" s="49">
        <f>IF(OR(F91="",I91=""),"",F91-I91)</f>
        <v/>
      </c>
      <c r="K91" s="12">
        <f>IF(COUNTA(A91:G91)=0,"",IF(OR(A91="",B91="",C91="",D91="",E91="",F91="",G91=""),"Pflichtangabe fehlt",IF(COUNTIF($A$5:$A$104,A91)&gt;1,"Pool-ID doppelt",IF(H91=0,"Keine Verteilbasis",IF(ABS(J91)&gt;$S$5,"Abweichung prüfen",IF(G91="Offen","Noch offen",""))))))</f>
        <v/>
      </c>
      <c r="O91">
        <f>IFERROR(IF(Parameter!E91="","",Parameter!E91),"")</f>
        <v/>
      </c>
      <c r="P91">
        <f>IFERROR(IF(Parameter!F91="","",Parameter!F91),"")</f>
        <v/>
      </c>
    </row>
    <row r="92" ht="20" customHeight="1">
      <c r="A92" s="19" t="n"/>
      <c r="B92" s="48" t="n"/>
      <c r="C92" s="19" t="n"/>
      <c r="D92" s="21" t="n"/>
      <c r="E92" s="21" t="n"/>
      <c r="F92" s="22" t="n"/>
      <c r="G92" s="21" t="n"/>
      <c r="H92" s="25">
        <f>IF(A92="","",IF(E92="Stunden",SUMIFS('Einsatzdaten'!$F$5:$F$104,'Einsatzdaten'!$B$5:$B$104,A92),IF(E92="Punkte",SUMIFS('Einsatzdaten'!$G$5:$G$104,'Einsatzdaten'!$B$5:$B$104,A92),"")))</f>
        <v/>
      </c>
      <c r="I92" s="16">
        <f>IF(A92="","",SUMIFS('Einsatzdaten'!$J$5:$J$104,'Einsatzdaten'!$B$5:$B$104,A92))</f>
        <v/>
      </c>
      <c r="J92" s="50">
        <f>IF(OR(F92="",I92=""),"",F92-I92)</f>
        <v/>
      </c>
      <c r="K92" s="15">
        <f>IF(COUNTA(A92:G92)=0,"",IF(OR(A92="",B92="",C92="",D92="",E92="",F92="",G92=""),"Pflichtangabe fehlt",IF(COUNTIF($A$5:$A$104,A92)&gt;1,"Pool-ID doppelt",IF(H92=0,"Keine Verteilbasis",IF(ABS(J92)&gt;$S$5,"Abweichung prüfen",IF(G92="Offen","Noch offen",""))))))</f>
        <v/>
      </c>
      <c r="O92">
        <f>IFERROR(IF(Parameter!E92="","",Parameter!E92),"")</f>
        <v/>
      </c>
      <c r="P92">
        <f>IFERROR(IF(Parameter!F92="","",Parameter!F92),"")</f>
        <v/>
      </c>
    </row>
    <row r="93" ht="20" customHeight="1">
      <c r="A93" s="19" t="n"/>
      <c r="B93" s="48" t="n"/>
      <c r="C93" s="19" t="n"/>
      <c r="D93" s="21" t="n"/>
      <c r="E93" s="21" t="n"/>
      <c r="F93" s="22" t="n"/>
      <c r="G93" s="21" t="n"/>
      <c r="H93" s="23">
        <f>IF(A93="","",IF(E93="Stunden",SUMIFS('Einsatzdaten'!$F$5:$F$104,'Einsatzdaten'!$B$5:$B$104,A93),IF(E93="Punkte",SUMIFS('Einsatzdaten'!$G$5:$G$104,'Einsatzdaten'!$B$5:$B$104,A93),"")))</f>
        <v/>
      </c>
      <c r="I93" s="14">
        <f>IF(A93="","",SUMIFS('Einsatzdaten'!$J$5:$J$104,'Einsatzdaten'!$B$5:$B$104,A93))</f>
        <v/>
      </c>
      <c r="J93" s="49">
        <f>IF(OR(F93="",I93=""),"",F93-I93)</f>
        <v/>
      </c>
      <c r="K93" s="12">
        <f>IF(COUNTA(A93:G93)=0,"",IF(OR(A93="",B93="",C93="",D93="",E93="",F93="",G93=""),"Pflichtangabe fehlt",IF(COUNTIF($A$5:$A$104,A93)&gt;1,"Pool-ID doppelt",IF(H93=0,"Keine Verteilbasis",IF(ABS(J93)&gt;$S$5,"Abweichung prüfen",IF(G93="Offen","Noch offen",""))))))</f>
        <v/>
      </c>
      <c r="O93">
        <f>IFERROR(IF(Parameter!E93="","",Parameter!E93),"")</f>
        <v/>
      </c>
      <c r="P93">
        <f>IFERROR(IF(Parameter!F93="","",Parameter!F93),"")</f>
        <v/>
      </c>
    </row>
    <row r="94" ht="20" customHeight="1">
      <c r="A94" s="19" t="n"/>
      <c r="B94" s="48" t="n"/>
      <c r="C94" s="19" t="n"/>
      <c r="D94" s="21" t="n"/>
      <c r="E94" s="21" t="n"/>
      <c r="F94" s="22" t="n"/>
      <c r="G94" s="21" t="n"/>
      <c r="H94" s="25">
        <f>IF(A94="","",IF(E94="Stunden",SUMIFS('Einsatzdaten'!$F$5:$F$104,'Einsatzdaten'!$B$5:$B$104,A94),IF(E94="Punkte",SUMIFS('Einsatzdaten'!$G$5:$G$104,'Einsatzdaten'!$B$5:$B$104,A94),"")))</f>
        <v/>
      </c>
      <c r="I94" s="16">
        <f>IF(A94="","",SUMIFS('Einsatzdaten'!$J$5:$J$104,'Einsatzdaten'!$B$5:$B$104,A94))</f>
        <v/>
      </c>
      <c r="J94" s="50">
        <f>IF(OR(F94="",I94=""),"",F94-I94)</f>
        <v/>
      </c>
      <c r="K94" s="15">
        <f>IF(COUNTA(A94:G94)=0,"",IF(OR(A94="",B94="",C94="",D94="",E94="",F94="",G94=""),"Pflichtangabe fehlt",IF(COUNTIF($A$5:$A$104,A94)&gt;1,"Pool-ID doppelt",IF(H94=0,"Keine Verteilbasis",IF(ABS(J94)&gt;$S$5,"Abweichung prüfen",IF(G94="Offen","Noch offen",""))))))</f>
        <v/>
      </c>
      <c r="O94">
        <f>IFERROR(IF(Parameter!E94="","",Parameter!E94),"")</f>
        <v/>
      </c>
      <c r="P94">
        <f>IFERROR(IF(Parameter!F94="","",Parameter!F94),"")</f>
        <v/>
      </c>
    </row>
    <row r="95" ht="20" customHeight="1">
      <c r="A95" s="19" t="n"/>
      <c r="B95" s="48" t="n"/>
      <c r="C95" s="19" t="n"/>
      <c r="D95" s="21" t="n"/>
      <c r="E95" s="21" t="n"/>
      <c r="F95" s="22" t="n"/>
      <c r="G95" s="21" t="n"/>
      <c r="H95" s="23">
        <f>IF(A95="","",IF(E95="Stunden",SUMIFS('Einsatzdaten'!$F$5:$F$104,'Einsatzdaten'!$B$5:$B$104,A95),IF(E95="Punkte",SUMIFS('Einsatzdaten'!$G$5:$G$104,'Einsatzdaten'!$B$5:$B$104,A95),"")))</f>
        <v/>
      </c>
      <c r="I95" s="14">
        <f>IF(A95="","",SUMIFS('Einsatzdaten'!$J$5:$J$104,'Einsatzdaten'!$B$5:$B$104,A95))</f>
        <v/>
      </c>
      <c r="J95" s="49">
        <f>IF(OR(F95="",I95=""),"",F95-I95)</f>
        <v/>
      </c>
      <c r="K95" s="12">
        <f>IF(COUNTA(A95:G95)=0,"",IF(OR(A95="",B95="",C95="",D95="",E95="",F95="",G95=""),"Pflichtangabe fehlt",IF(COUNTIF($A$5:$A$104,A95)&gt;1,"Pool-ID doppelt",IF(H95=0,"Keine Verteilbasis",IF(ABS(J95)&gt;$S$5,"Abweichung prüfen",IF(G95="Offen","Noch offen",""))))))</f>
        <v/>
      </c>
      <c r="O95">
        <f>IFERROR(IF(Parameter!E95="","",Parameter!E95),"")</f>
        <v/>
      </c>
      <c r="P95">
        <f>IFERROR(IF(Parameter!F95="","",Parameter!F95),"")</f>
        <v/>
      </c>
    </row>
    <row r="96" ht="20" customHeight="1">
      <c r="A96" s="19" t="n"/>
      <c r="B96" s="48" t="n"/>
      <c r="C96" s="19" t="n"/>
      <c r="D96" s="21" t="n"/>
      <c r="E96" s="21" t="n"/>
      <c r="F96" s="22" t="n"/>
      <c r="G96" s="21" t="n"/>
      <c r="H96" s="25">
        <f>IF(A96="","",IF(E96="Stunden",SUMIFS('Einsatzdaten'!$F$5:$F$104,'Einsatzdaten'!$B$5:$B$104,A96),IF(E96="Punkte",SUMIFS('Einsatzdaten'!$G$5:$G$104,'Einsatzdaten'!$B$5:$B$104,A96),"")))</f>
        <v/>
      </c>
      <c r="I96" s="16">
        <f>IF(A96="","",SUMIFS('Einsatzdaten'!$J$5:$J$104,'Einsatzdaten'!$B$5:$B$104,A96))</f>
        <v/>
      </c>
      <c r="J96" s="50">
        <f>IF(OR(F96="",I96=""),"",F96-I96)</f>
        <v/>
      </c>
      <c r="K96" s="15">
        <f>IF(COUNTA(A96:G96)=0,"",IF(OR(A96="",B96="",C96="",D96="",E96="",F96="",G96=""),"Pflichtangabe fehlt",IF(COUNTIF($A$5:$A$104,A96)&gt;1,"Pool-ID doppelt",IF(H96=0,"Keine Verteilbasis",IF(ABS(J96)&gt;$S$5,"Abweichung prüfen",IF(G96="Offen","Noch offen",""))))))</f>
        <v/>
      </c>
      <c r="O96">
        <f>IFERROR(IF(Parameter!E96="","",Parameter!E96),"")</f>
        <v/>
      </c>
      <c r="P96">
        <f>IFERROR(IF(Parameter!F96="","",Parameter!F96),"")</f>
        <v/>
      </c>
    </row>
    <row r="97" ht="20" customHeight="1">
      <c r="A97" s="19" t="n"/>
      <c r="B97" s="48" t="n"/>
      <c r="C97" s="19" t="n"/>
      <c r="D97" s="21" t="n"/>
      <c r="E97" s="21" t="n"/>
      <c r="F97" s="22" t="n"/>
      <c r="G97" s="21" t="n"/>
      <c r="H97" s="23">
        <f>IF(A97="","",IF(E97="Stunden",SUMIFS('Einsatzdaten'!$F$5:$F$104,'Einsatzdaten'!$B$5:$B$104,A97),IF(E97="Punkte",SUMIFS('Einsatzdaten'!$G$5:$G$104,'Einsatzdaten'!$B$5:$B$104,A97),"")))</f>
        <v/>
      </c>
      <c r="I97" s="14">
        <f>IF(A97="","",SUMIFS('Einsatzdaten'!$J$5:$J$104,'Einsatzdaten'!$B$5:$B$104,A97))</f>
        <v/>
      </c>
      <c r="J97" s="49">
        <f>IF(OR(F97="",I97=""),"",F97-I97)</f>
        <v/>
      </c>
      <c r="K97" s="12">
        <f>IF(COUNTA(A97:G97)=0,"",IF(OR(A97="",B97="",C97="",D97="",E97="",F97="",G97=""),"Pflichtangabe fehlt",IF(COUNTIF($A$5:$A$104,A97)&gt;1,"Pool-ID doppelt",IF(H97=0,"Keine Verteilbasis",IF(ABS(J97)&gt;$S$5,"Abweichung prüfen",IF(G97="Offen","Noch offen",""))))))</f>
        <v/>
      </c>
      <c r="O97">
        <f>IFERROR(IF(Parameter!E97="","",Parameter!E97),"")</f>
        <v/>
      </c>
      <c r="P97">
        <f>IFERROR(IF(Parameter!F97="","",Parameter!F97),"")</f>
        <v/>
      </c>
    </row>
    <row r="98" ht="20" customHeight="1">
      <c r="A98" s="19" t="n"/>
      <c r="B98" s="48" t="n"/>
      <c r="C98" s="19" t="n"/>
      <c r="D98" s="21" t="n"/>
      <c r="E98" s="21" t="n"/>
      <c r="F98" s="22" t="n"/>
      <c r="G98" s="21" t="n"/>
      <c r="H98" s="25">
        <f>IF(A98="","",IF(E98="Stunden",SUMIFS('Einsatzdaten'!$F$5:$F$104,'Einsatzdaten'!$B$5:$B$104,A98),IF(E98="Punkte",SUMIFS('Einsatzdaten'!$G$5:$G$104,'Einsatzdaten'!$B$5:$B$104,A98),"")))</f>
        <v/>
      </c>
      <c r="I98" s="16">
        <f>IF(A98="","",SUMIFS('Einsatzdaten'!$J$5:$J$104,'Einsatzdaten'!$B$5:$B$104,A98))</f>
        <v/>
      </c>
      <c r="J98" s="50">
        <f>IF(OR(F98="",I98=""),"",F98-I98)</f>
        <v/>
      </c>
      <c r="K98" s="15">
        <f>IF(COUNTA(A98:G98)=0,"",IF(OR(A98="",B98="",C98="",D98="",E98="",F98="",G98=""),"Pflichtangabe fehlt",IF(COUNTIF($A$5:$A$104,A98)&gt;1,"Pool-ID doppelt",IF(H98=0,"Keine Verteilbasis",IF(ABS(J98)&gt;$S$5,"Abweichung prüfen",IF(G98="Offen","Noch offen",""))))))</f>
        <v/>
      </c>
      <c r="O98">
        <f>IFERROR(IF(Parameter!E98="","",Parameter!E98),"")</f>
        <v/>
      </c>
      <c r="P98">
        <f>IFERROR(IF(Parameter!F98="","",Parameter!F98),"")</f>
        <v/>
      </c>
    </row>
    <row r="99" ht="20" customHeight="1">
      <c r="A99" s="19" t="n"/>
      <c r="B99" s="48" t="n"/>
      <c r="C99" s="19" t="n"/>
      <c r="D99" s="21" t="n"/>
      <c r="E99" s="21" t="n"/>
      <c r="F99" s="22" t="n"/>
      <c r="G99" s="21" t="n"/>
      <c r="H99" s="23">
        <f>IF(A99="","",IF(E99="Stunden",SUMIFS('Einsatzdaten'!$F$5:$F$104,'Einsatzdaten'!$B$5:$B$104,A99),IF(E99="Punkte",SUMIFS('Einsatzdaten'!$G$5:$G$104,'Einsatzdaten'!$B$5:$B$104,A99),"")))</f>
        <v/>
      </c>
      <c r="I99" s="14">
        <f>IF(A99="","",SUMIFS('Einsatzdaten'!$J$5:$J$104,'Einsatzdaten'!$B$5:$B$104,A99))</f>
        <v/>
      </c>
      <c r="J99" s="49">
        <f>IF(OR(F99="",I99=""),"",F99-I99)</f>
        <v/>
      </c>
      <c r="K99" s="12">
        <f>IF(COUNTA(A99:G99)=0,"",IF(OR(A99="",B99="",C99="",D99="",E99="",F99="",G99=""),"Pflichtangabe fehlt",IF(COUNTIF($A$5:$A$104,A99)&gt;1,"Pool-ID doppelt",IF(H99=0,"Keine Verteilbasis",IF(ABS(J99)&gt;$S$5,"Abweichung prüfen",IF(G99="Offen","Noch offen",""))))))</f>
        <v/>
      </c>
      <c r="O99">
        <f>IFERROR(IF(Parameter!E99="","",Parameter!E99),"")</f>
        <v/>
      </c>
      <c r="P99">
        <f>IFERROR(IF(Parameter!F99="","",Parameter!F99),"")</f>
        <v/>
      </c>
    </row>
    <row r="100" ht="20" customHeight="1">
      <c r="A100" s="19" t="n"/>
      <c r="B100" s="48" t="n"/>
      <c r="C100" s="19" t="n"/>
      <c r="D100" s="21" t="n"/>
      <c r="E100" s="21" t="n"/>
      <c r="F100" s="22" t="n"/>
      <c r="G100" s="21" t="n"/>
      <c r="H100" s="25">
        <f>IF(A100="","",IF(E100="Stunden",SUMIFS('Einsatzdaten'!$F$5:$F$104,'Einsatzdaten'!$B$5:$B$104,A100),IF(E100="Punkte",SUMIFS('Einsatzdaten'!$G$5:$G$104,'Einsatzdaten'!$B$5:$B$104,A100),"")))</f>
        <v/>
      </c>
      <c r="I100" s="16">
        <f>IF(A100="","",SUMIFS('Einsatzdaten'!$J$5:$J$104,'Einsatzdaten'!$B$5:$B$104,A100))</f>
        <v/>
      </c>
      <c r="J100" s="50">
        <f>IF(OR(F100="",I100=""),"",F100-I100)</f>
        <v/>
      </c>
      <c r="K100" s="15">
        <f>IF(COUNTA(A100:G100)=0,"",IF(OR(A100="",B100="",C100="",D100="",E100="",F100="",G100=""),"Pflichtangabe fehlt",IF(COUNTIF($A$5:$A$104,A100)&gt;1,"Pool-ID doppelt",IF(H100=0,"Keine Verteilbasis",IF(ABS(J100)&gt;$S$5,"Abweichung prüfen",IF(G100="Offen","Noch offen",""))))))</f>
        <v/>
      </c>
      <c r="O100">
        <f>IFERROR(IF(Parameter!E100="","",Parameter!E100),"")</f>
        <v/>
      </c>
      <c r="P100">
        <f>IFERROR(IF(Parameter!F100="","",Parameter!F100),"")</f>
        <v/>
      </c>
    </row>
    <row r="101" ht="20" customHeight="1">
      <c r="A101" s="19" t="n"/>
      <c r="B101" s="48" t="n"/>
      <c r="C101" s="19" t="n"/>
      <c r="D101" s="21" t="n"/>
      <c r="E101" s="21" t="n"/>
      <c r="F101" s="22" t="n"/>
      <c r="G101" s="21" t="n"/>
      <c r="H101" s="23">
        <f>IF(A101="","",IF(E101="Stunden",SUMIFS('Einsatzdaten'!$F$5:$F$104,'Einsatzdaten'!$B$5:$B$104,A101),IF(E101="Punkte",SUMIFS('Einsatzdaten'!$G$5:$G$104,'Einsatzdaten'!$B$5:$B$104,A101),"")))</f>
        <v/>
      </c>
      <c r="I101" s="14">
        <f>IF(A101="","",SUMIFS('Einsatzdaten'!$J$5:$J$104,'Einsatzdaten'!$B$5:$B$104,A101))</f>
        <v/>
      </c>
      <c r="J101" s="49">
        <f>IF(OR(F101="",I101=""),"",F101-I101)</f>
        <v/>
      </c>
      <c r="K101" s="12">
        <f>IF(COUNTA(A101:G101)=0,"",IF(OR(A101="",B101="",C101="",D101="",E101="",F101="",G101=""),"Pflichtangabe fehlt",IF(COUNTIF($A$5:$A$104,A101)&gt;1,"Pool-ID doppelt",IF(H101=0,"Keine Verteilbasis",IF(ABS(J101)&gt;$S$5,"Abweichung prüfen",IF(G101="Offen","Noch offen",""))))))</f>
        <v/>
      </c>
      <c r="O101">
        <f>IFERROR(IF(Parameter!E101="","",Parameter!E101),"")</f>
        <v/>
      </c>
      <c r="P101">
        <f>IFERROR(IF(Parameter!F101="","",Parameter!F101),"")</f>
        <v/>
      </c>
    </row>
    <row r="102" ht="20" customHeight="1">
      <c r="A102" s="19" t="n"/>
      <c r="B102" s="48" t="n"/>
      <c r="C102" s="19" t="n"/>
      <c r="D102" s="21" t="n"/>
      <c r="E102" s="21" t="n"/>
      <c r="F102" s="22" t="n"/>
      <c r="G102" s="21" t="n"/>
      <c r="H102" s="25">
        <f>IF(A102="","",IF(E102="Stunden",SUMIFS('Einsatzdaten'!$F$5:$F$104,'Einsatzdaten'!$B$5:$B$104,A102),IF(E102="Punkte",SUMIFS('Einsatzdaten'!$G$5:$G$104,'Einsatzdaten'!$B$5:$B$104,A102),"")))</f>
        <v/>
      </c>
      <c r="I102" s="16">
        <f>IF(A102="","",SUMIFS('Einsatzdaten'!$J$5:$J$104,'Einsatzdaten'!$B$5:$B$104,A102))</f>
        <v/>
      </c>
      <c r="J102" s="50">
        <f>IF(OR(F102="",I102=""),"",F102-I102)</f>
        <v/>
      </c>
      <c r="K102" s="15">
        <f>IF(COUNTA(A102:G102)=0,"",IF(OR(A102="",B102="",C102="",D102="",E102="",F102="",G102=""),"Pflichtangabe fehlt",IF(COUNTIF($A$5:$A$104,A102)&gt;1,"Pool-ID doppelt",IF(H102=0,"Keine Verteilbasis",IF(ABS(J102)&gt;$S$5,"Abweichung prüfen",IF(G102="Offen","Noch offen",""))))))</f>
        <v/>
      </c>
      <c r="O102">
        <f>IFERROR(IF(Parameter!E102="","",Parameter!E102),"")</f>
        <v/>
      </c>
      <c r="P102">
        <f>IFERROR(IF(Parameter!F102="","",Parameter!F102),"")</f>
        <v/>
      </c>
    </row>
    <row r="103" ht="20" customHeight="1">
      <c r="A103" s="19" t="n"/>
      <c r="B103" s="48" t="n"/>
      <c r="C103" s="19" t="n"/>
      <c r="D103" s="21" t="n"/>
      <c r="E103" s="21" t="n"/>
      <c r="F103" s="22" t="n"/>
      <c r="G103" s="21" t="n"/>
      <c r="H103" s="23">
        <f>IF(A103="","",IF(E103="Stunden",SUMIFS('Einsatzdaten'!$F$5:$F$104,'Einsatzdaten'!$B$5:$B$104,A103),IF(E103="Punkte",SUMIFS('Einsatzdaten'!$G$5:$G$104,'Einsatzdaten'!$B$5:$B$104,A103),"")))</f>
        <v/>
      </c>
      <c r="I103" s="14">
        <f>IF(A103="","",SUMIFS('Einsatzdaten'!$J$5:$J$104,'Einsatzdaten'!$B$5:$B$104,A103))</f>
        <v/>
      </c>
      <c r="J103" s="49">
        <f>IF(OR(F103="",I103=""),"",F103-I103)</f>
        <v/>
      </c>
      <c r="K103" s="12">
        <f>IF(COUNTA(A103:G103)=0,"",IF(OR(A103="",B103="",C103="",D103="",E103="",F103="",G103=""),"Pflichtangabe fehlt",IF(COUNTIF($A$5:$A$104,A103)&gt;1,"Pool-ID doppelt",IF(H103=0,"Keine Verteilbasis",IF(ABS(J103)&gt;$S$5,"Abweichung prüfen",IF(G103="Offen","Noch offen",""))))))</f>
        <v/>
      </c>
      <c r="O103">
        <f>IFERROR(IF(Parameter!E103="","",Parameter!E103),"")</f>
        <v/>
      </c>
      <c r="P103">
        <f>IFERROR(IF(Parameter!F103="","",Parameter!F103),"")</f>
        <v/>
      </c>
    </row>
    <row r="104" ht="20" customHeight="1">
      <c r="A104" s="19" t="n"/>
      <c r="B104" s="48" t="n"/>
      <c r="C104" s="19" t="n"/>
      <c r="D104" s="21" t="n"/>
      <c r="E104" s="21" t="n"/>
      <c r="F104" s="22" t="n"/>
      <c r="G104" s="21" t="n"/>
      <c r="H104" s="25">
        <f>IF(A104="","",IF(E104="Stunden",SUMIFS('Einsatzdaten'!$F$5:$F$104,'Einsatzdaten'!$B$5:$B$104,A104),IF(E104="Punkte",SUMIFS('Einsatzdaten'!$G$5:$G$104,'Einsatzdaten'!$B$5:$B$104,A104),"")))</f>
        <v/>
      </c>
      <c r="I104" s="16">
        <f>IF(A104="","",SUMIFS('Einsatzdaten'!$J$5:$J$104,'Einsatzdaten'!$B$5:$B$104,A104))</f>
        <v/>
      </c>
      <c r="J104" s="50">
        <f>IF(OR(F104="",I104=""),"",F104-I104)</f>
        <v/>
      </c>
      <c r="K104" s="15">
        <f>IF(COUNTA(A104:G104)=0,"",IF(OR(A104="",B104="",C104="",D104="",E104="",F104="",G104=""),"Pflichtangabe fehlt",IF(COUNTIF($A$5:$A$104,A104)&gt;1,"Pool-ID doppelt",IF(H104=0,"Keine Verteilbasis",IF(ABS(J104)&gt;$S$5,"Abweichung prüfen",IF(G104="Offen","Noch offen",""))))))</f>
        <v/>
      </c>
      <c r="O104">
        <f>IFERROR(IF(Parameter!E104="","",Parameter!E104),"")</f>
        <v/>
      </c>
      <c r="P104">
        <f>IFERROR(IF(Parameter!F104="","",Parameter!F104),"")</f>
        <v/>
      </c>
    </row>
  </sheetData>
  <autoFilter ref="A4:K104"/>
  <mergeCells count="1">
    <mergeCell ref="A1:K1"/>
  </mergeCells>
  <conditionalFormatting sqref="K5:K104">
    <cfRule type="expression" priority="1" dxfId="0">
      <formula>$K5&lt;&gt;""</formula>
    </cfRule>
  </conditionalFormatting>
  <conditionalFormatting sqref="J5:J104">
    <cfRule type="expression" priority="2" dxfId="1">
      <formula>AND($A5&lt;&gt;"",$K5="",ABS($J5)&lt;=$S$5)</formula>
    </cfRule>
  </conditionalFormatting>
  <conditionalFormatting sqref="G5:G104">
    <cfRule type="expression" priority="3" dxfId="0">
      <formula>$G5="Offen"</formula>
    </cfRule>
  </conditionalFormatting>
  <conditionalFormatting sqref="F5:F104">
    <cfRule type="expression" priority="4" dxfId="0">
      <formula>$F5&gt;$S$4</formula>
    </cfRule>
  </conditionalFormatting>
  <dataValidations count="6">
    <dataValidation sqref="A5:A104" showErrorMessage="1" showInputMessage="1" allowBlank="1" errorTitle="Pool-ID prüfen" error="Die Pool-ID muss eindeutig sein und darf höchstens 24 Zeichen enthalten." type="custom">
      <formula1>=OR(A5="",AND(LEN(A5)&lt;=24,COUNTIF($A$5:$A$104,A5)=1))</formula1>
    </dataValidation>
    <dataValidation sqref="B5:B104" showErrorMessage="1" showInputMessage="1" allowBlank="1" errorTitle="Datum prüfen" error="Das Datum liegt außerhalb des in Parameter festgelegten Erfassungszeitraums." type="date" operator="between">
      <formula1>=$S$2</formula1>
      <formula2>=$S$3</formula2>
    </dataValidation>
    <dataValidation sqref="D5:D104" showErrorMessage="1" showInputMessage="1" allowBlank="1" errorTitle="Bereich prüfen" error="Bitte einen Bereich aus der Liste wählen." type="list">
      <formula1>=$P$5:$P$8</formula1>
    </dataValidation>
    <dataValidation sqref="E5:E104" showErrorMessage="1" showInputMessage="1" allowBlank="1" errorTitle="Methode prüfen" error="Bitte Stunden oder Punkte wählen." type="list">
      <formula1>=$N$5:$N$6</formula1>
    </dataValidation>
    <dataValidation sqref="F5:F104" showErrorMessage="1" showInputMessage="1" allowBlank="1" errorTitle="Betrag prüfen" error="Bitte einen positiven Betrag innerhalb der festgelegten Poolgrenze eingeben." type="decimal" operator="between">
      <formula1>0.01</formula1>
      <formula2>=$S$4</formula2>
    </dataValidation>
    <dataValidation sqref="G5:G104" showErrorMessage="1" showInputMessage="1" allowBlank="1" errorTitle="Status prüfen" error="Bitte einen Status aus der Liste wählen." type="list">
      <formula1>=$O$5:$O$7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13" customWidth="1" min="4" max="4"/>
    <col width="13" customWidth="1" min="5" max="5"/>
    <col width="12" customWidth="1" min="6" max="6"/>
    <col width="12" customWidth="1" min="7" max="7"/>
    <col width="19" customWidth="1" min="8" max="8"/>
    <col width="12" customWidth="1" min="9" max="9"/>
    <col width="18" customWidth="1" min="10" max="10"/>
    <col width="16" customWidth="1" min="11" max="11"/>
    <col width="23" customWidth="1" min="12" max="12"/>
    <col hidden="1" width="13" customWidth="1" min="14" max="14"/>
    <col hidden="1" width="13" customWidth="1" min="15" max="15"/>
    <col hidden="1" width="13" customWidth="1" min="16" max="16"/>
  </cols>
  <sheetData>
    <row r="1" ht="30" customHeight="1">
      <c r="A1" s="1" t="inlineStr">
        <is>
          <t>Einsatzdaten</t>
        </is>
      </c>
    </row>
    <row r="2" ht="32" customHeight="1">
      <c r="A2" s="2" t="inlineStr">
        <is>
          <t>Je Beteiligung eine Zeile erfassen. Datum, Methode, Status und Euroanteil werden über die Pool-ID automatisch ermittelt.</t>
        </is>
      </c>
      <c r="P2">
        <f>Parameter!B10</f>
        <v/>
      </c>
    </row>
    <row r="3">
      <c r="P3">
        <f>Parameter!B11</f>
        <v/>
      </c>
    </row>
    <row r="4" ht="28" customHeight="1">
      <c r="A4" s="13" t="inlineStr">
        <is>
          <t>Einsatz-ID</t>
        </is>
      </c>
      <c r="B4" s="13" t="inlineStr">
        <is>
          <t>Pool-ID</t>
        </is>
      </c>
      <c r="C4" s="13" t="inlineStr">
        <is>
          <t>Fiktives Teamkürzel</t>
        </is>
      </c>
      <c r="D4" s="13" t="inlineStr">
        <is>
          <t>Datum</t>
        </is>
      </c>
      <c r="E4" s="13" t="inlineStr">
        <is>
          <t>Methode</t>
        </is>
      </c>
      <c r="F4" s="13" t="inlineStr">
        <is>
          <t>Stunden</t>
        </is>
      </c>
      <c r="G4" s="13" t="inlineStr">
        <is>
          <t>Punkte</t>
        </is>
      </c>
      <c r="H4" s="13" t="inlineStr">
        <is>
          <t>Anrechenbare Basis</t>
        </is>
      </c>
      <c r="I4" s="13" t="inlineStr">
        <is>
          <t>Anteil</t>
        </is>
      </c>
      <c r="J4" s="13" t="inlineStr">
        <is>
          <t>Trinkgeldanteil</t>
        </is>
      </c>
      <c r="K4" s="13" t="inlineStr">
        <is>
          <t>Poolstatus</t>
        </is>
      </c>
      <c r="L4" s="13" t="inlineStr">
        <is>
          <t>Prüfung</t>
        </is>
      </c>
    </row>
    <row r="5" ht="20" customHeight="1">
      <c r="A5" s="19" t="inlineStr">
        <is>
          <t>ES-2026-001</t>
        </is>
      </c>
      <c r="B5" s="19" t="inlineStr">
        <is>
          <t>PF-2026-001</t>
        </is>
      </c>
      <c r="C5" s="19" t="inlineStr">
        <is>
          <t>FIK-A01</t>
        </is>
      </c>
      <c r="D5" s="51">
        <f>IF(B5="","",IFERROR(VLOOKUP(B5,'Pools'!$A$5:$K$104,2,FALSE),""))</f>
        <v/>
      </c>
      <c r="E5" s="28">
        <f>IF(B5="","",IFERROR(VLOOKUP(B5,'Pools'!$A$5:$K$104,5,FALSE),""))</f>
        <v/>
      </c>
      <c r="F5" s="29" t="n">
        <v>6</v>
      </c>
      <c r="G5" s="29" t="n"/>
      <c r="H5" s="23">
        <f>IF(B5="","",IF(E5="Stunden",IF(F5="","",F5),IF(E5="Punkte",IF(G5="","",G5),"")))</f>
        <v/>
      </c>
      <c r="I5" s="52">
        <f>IF(H5="","",IFERROR(H5/VLOOKUP(B5,'Pools'!$A$5:$K$104,8,FALSE),""))</f>
        <v/>
      </c>
      <c r="J5" s="14">
        <f>IF(H5="","",IFERROR(H5/VLOOKUP(B5,'Pools'!$A$5:$K$104,8,FALSE)*VLOOKUP(B5,'Pools'!$A$5:$K$104,6,FALSE),""))</f>
        <v/>
      </c>
      <c r="K5" s="28">
        <f>IF(B5="","",IFERROR(VLOOKUP(B5,'Pools'!$A$5:$K$104,7,FALSE),""))</f>
        <v/>
      </c>
      <c r="L5" s="12">
        <f>IF(COUNTA(A5:C5,F5:G5)=0,"",IF(OR(A5="",B5="",C5=""),"Pflichtangabe fehlt",IF(COUNTIF($A$5:$A$104,A5)&gt;1,"Einsatz-ID doppelt",IF(E5="","Pool-ID unbekannt",IF(E5="Stunden",IF(OR(F5="",F5&lt;=0),"Stunden fehlen",IF(G5&lt;&gt;"","Punkte leeren",IF(K5="Offen","Pool noch offen",""))),IF(E5="Punkte",IF(OR(G5="",G5&lt;=0),"Punkte fehlen",IF(F5&lt;&gt;"","Stunden leeren",IF(K5="Offen","Pool noch offen",""))),"Methode fehlt"))))))</f>
        <v/>
      </c>
      <c r="N5">
        <f>'Pools'!A5</f>
        <v/>
      </c>
      <c r="O5">
        <f>IFERROR(IF(Parameter!G5="","",Parameter!G5),"")</f>
        <v/>
      </c>
    </row>
    <row r="6" ht="20" customHeight="1">
      <c r="A6" s="19" t="inlineStr">
        <is>
          <t>ES-2026-002</t>
        </is>
      </c>
      <c r="B6" s="19" t="inlineStr">
        <is>
          <t>PF-2026-001</t>
        </is>
      </c>
      <c r="C6" s="19" t="inlineStr">
        <is>
          <t>FIK-A02</t>
        </is>
      </c>
      <c r="D6" s="53">
        <f>IF(B6="","",IFERROR(VLOOKUP(B6,'Pools'!$A$5:$K$104,2,FALSE),""))</f>
        <v/>
      </c>
      <c r="E6" s="32">
        <f>IF(B6="","",IFERROR(VLOOKUP(B6,'Pools'!$A$5:$K$104,5,FALSE),""))</f>
        <v/>
      </c>
      <c r="F6" s="29" t="n">
        <v>4</v>
      </c>
      <c r="G6" s="29" t="n"/>
      <c r="H6" s="25">
        <f>IF(B6="","",IF(E6="Stunden",IF(F6="","",F6),IF(E6="Punkte",IF(G6="","",G6),"")))</f>
        <v/>
      </c>
      <c r="I6" s="54">
        <f>IF(H6="","",IFERROR(H6/VLOOKUP(B6,'Pools'!$A$5:$K$104,8,FALSE),""))</f>
        <v/>
      </c>
      <c r="J6" s="16">
        <f>IF(H6="","",IFERROR(H6/VLOOKUP(B6,'Pools'!$A$5:$K$104,8,FALSE)*VLOOKUP(B6,'Pools'!$A$5:$K$104,6,FALSE),""))</f>
        <v/>
      </c>
      <c r="K6" s="32">
        <f>IF(B6="","",IFERROR(VLOOKUP(B6,'Pools'!$A$5:$K$104,7,FALSE),""))</f>
        <v/>
      </c>
      <c r="L6" s="15">
        <f>IF(COUNTA(A6:C6,F6:G6)=0,"",IF(OR(A6="",B6="",C6=""),"Pflichtangabe fehlt",IF(COUNTIF($A$5:$A$104,A6)&gt;1,"Einsatz-ID doppelt",IF(E6="","Pool-ID unbekannt",IF(E6="Stunden",IF(OR(F6="",F6&lt;=0),"Stunden fehlen",IF(G6&lt;&gt;"","Punkte leeren",IF(K6="Offen","Pool noch offen",""))),IF(E6="Punkte",IF(OR(G6="",G6&lt;=0),"Punkte fehlen",IF(F6&lt;&gt;"","Stunden leeren",IF(K6="Offen","Pool noch offen",""))),"Methode fehlt"))))))</f>
        <v/>
      </c>
      <c r="N6">
        <f>'Pools'!A6</f>
        <v/>
      </c>
      <c r="O6">
        <f>IFERROR(IF(Parameter!G6="","",Parameter!G6),"")</f>
        <v/>
      </c>
    </row>
    <row r="7" ht="20" customHeight="1">
      <c r="A7" s="19" t="inlineStr">
        <is>
          <t>ES-2026-003</t>
        </is>
      </c>
      <c r="B7" s="19" t="inlineStr">
        <is>
          <t>PF-2026-002</t>
        </is>
      </c>
      <c r="C7" s="19" t="inlineStr">
        <is>
          <t>FIK-A03</t>
        </is>
      </c>
      <c r="D7" s="51">
        <f>IF(B7="","",IFERROR(VLOOKUP(B7,'Pools'!$A$5:$K$104,2,FALSE),""))</f>
        <v/>
      </c>
      <c r="E7" s="28">
        <f>IF(B7="","",IFERROR(VLOOKUP(B7,'Pools'!$A$5:$K$104,5,FALSE),""))</f>
        <v/>
      </c>
      <c r="F7" s="29" t="n"/>
      <c r="G7" s="29" t="n">
        <v>3</v>
      </c>
      <c r="H7" s="23">
        <f>IF(B7="","",IF(E7="Stunden",IF(F7="","",F7),IF(E7="Punkte",IF(G7="","",G7),"")))</f>
        <v/>
      </c>
      <c r="I7" s="52">
        <f>IF(H7="","",IFERROR(H7/VLOOKUP(B7,'Pools'!$A$5:$K$104,8,FALSE),""))</f>
        <v/>
      </c>
      <c r="J7" s="14">
        <f>IF(H7="","",IFERROR(H7/VLOOKUP(B7,'Pools'!$A$5:$K$104,8,FALSE)*VLOOKUP(B7,'Pools'!$A$5:$K$104,6,FALSE),""))</f>
        <v/>
      </c>
      <c r="K7" s="28">
        <f>IF(B7="","",IFERROR(VLOOKUP(B7,'Pools'!$A$5:$K$104,7,FALSE),""))</f>
        <v/>
      </c>
      <c r="L7" s="12">
        <f>IF(COUNTA(A7:C7,F7:G7)=0,"",IF(OR(A7="",B7="",C7=""),"Pflichtangabe fehlt",IF(COUNTIF($A$5:$A$104,A7)&gt;1,"Einsatz-ID doppelt",IF(E7="","Pool-ID unbekannt",IF(E7="Stunden",IF(OR(F7="",F7&lt;=0),"Stunden fehlen",IF(G7&lt;&gt;"","Punkte leeren",IF(K7="Offen","Pool noch offen",""))),IF(E7="Punkte",IF(OR(G7="",G7&lt;=0),"Punkte fehlen",IF(F7&lt;&gt;"","Stunden leeren",IF(K7="Offen","Pool noch offen",""))),"Methode fehlt"))))))</f>
        <v/>
      </c>
      <c r="N7">
        <f>'Pools'!A7</f>
        <v/>
      </c>
      <c r="O7">
        <f>IFERROR(IF(Parameter!G7="","",Parameter!G7),"")</f>
        <v/>
      </c>
    </row>
    <row r="8" ht="20" customHeight="1">
      <c r="A8" s="19" t="inlineStr">
        <is>
          <t>ES-2026-004</t>
        </is>
      </c>
      <c r="B8" s="19" t="inlineStr">
        <is>
          <t>PF-2026-002</t>
        </is>
      </c>
      <c r="C8" s="19" t="inlineStr">
        <is>
          <t>FIK-A04</t>
        </is>
      </c>
      <c r="D8" s="53">
        <f>IF(B8="","",IFERROR(VLOOKUP(B8,'Pools'!$A$5:$K$104,2,FALSE),""))</f>
        <v/>
      </c>
      <c r="E8" s="32">
        <f>IF(B8="","",IFERROR(VLOOKUP(B8,'Pools'!$A$5:$K$104,5,FALSE),""))</f>
        <v/>
      </c>
      <c r="F8" s="29" t="n"/>
      <c r="G8" s="29" t="n">
        <v>2</v>
      </c>
      <c r="H8" s="25">
        <f>IF(B8="","",IF(E8="Stunden",IF(F8="","",F8),IF(E8="Punkte",IF(G8="","",G8),"")))</f>
        <v/>
      </c>
      <c r="I8" s="54">
        <f>IF(H8="","",IFERROR(H8/VLOOKUP(B8,'Pools'!$A$5:$K$104,8,FALSE),""))</f>
        <v/>
      </c>
      <c r="J8" s="16">
        <f>IF(H8="","",IFERROR(H8/VLOOKUP(B8,'Pools'!$A$5:$K$104,8,FALSE)*VLOOKUP(B8,'Pools'!$A$5:$K$104,6,FALSE),""))</f>
        <v/>
      </c>
      <c r="K8" s="32">
        <f>IF(B8="","",IFERROR(VLOOKUP(B8,'Pools'!$A$5:$K$104,7,FALSE),""))</f>
        <v/>
      </c>
      <c r="L8" s="15">
        <f>IF(COUNTA(A8:C8,F8:G8)=0,"",IF(OR(A8="",B8="",C8=""),"Pflichtangabe fehlt",IF(COUNTIF($A$5:$A$104,A8)&gt;1,"Einsatz-ID doppelt",IF(E8="","Pool-ID unbekannt",IF(E8="Stunden",IF(OR(F8="",F8&lt;=0),"Stunden fehlen",IF(G8&lt;&gt;"","Punkte leeren",IF(K8="Offen","Pool noch offen",""))),IF(E8="Punkte",IF(OR(G8="",G8&lt;=0),"Punkte fehlen",IF(F8&lt;&gt;"","Stunden leeren",IF(K8="Offen","Pool noch offen",""))),"Methode fehlt"))))))</f>
        <v/>
      </c>
      <c r="N8">
        <f>'Pools'!A8</f>
        <v/>
      </c>
      <c r="O8">
        <f>IFERROR(IF(Parameter!G8="","",Parameter!G8),"")</f>
        <v/>
      </c>
    </row>
    <row r="9" ht="20" customHeight="1">
      <c r="A9" s="19" t="inlineStr">
        <is>
          <t>ES-2026-005</t>
        </is>
      </c>
      <c r="B9" s="19" t="inlineStr">
        <is>
          <t>PF-2026-003</t>
        </is>
      </c>
      <c r="C9" s="19" t="inlineStr">
        <is>
          <t>FIK-A05</t>
        </is>
      </c>
      <c r="D9" s="51">
        <f>IF(B9="","",IFERROR(VLOOKUP(B9,'Pools'!$A$5:$K$104,2,FALSE),""))</f>
        <v/>
      </c>
      <c r="E9" s="28">
        <f>IF(B9="","",IFERROR(VLOOKUP(B9,'Pools'!$A$5:$K$104,5,FALSE),""))</f>
        <v/>
      </c>
      <c r="F9" s="29" t="n">
        <v>5.5</v>
      </c>
      <c r="G9" s="29" t="n"/>
      <c r="H9" s="23">
        <f>IF(B9="","",IF(E9="Stunden",IF(F9="","",F9),IF(E9="Punkte",IF(G9="","",G9),"")))</f>
        <v/>
      </c>
      <c r="I9" s="52">
        <f>IF(H9="","",IFERROR(H9/VLOOKUP(B9,'Pools'!$A$5:$K$104,8,FALSE),""))</f>
        <v/>
      </c>
      <c r="J9" s="14">
        <f>IF(H9="","",IFERROR(H9/VLOOKUP(B9,'Pools'!$A$5:$K$104,8,FALSE)*VLOOKUP(B9,'Pools'!$A$5:$K$104,6,FALSE),""))</f>
        <v/>
      </c>
      <c r="K9" s="28">
        <f>IF(B9="","",IFERROR(VLOOKUP(B9,'Pools'!$A$5:$K$104,7,FALSE),""))</f>
        <v/>
      </c>
      <c r="L9" s="12">
        <f>IF(COUNTA(A9:C9,F9:G9)=0,"",IF(OR(A9="",B9="",C9=""),"Pflichtangabe fehlt",IF(COUNTIF($A$5:$A$104,A9)&gt;1,"Einsatz-ID doppelt",IF(E9="","Pool-ID unbekannt",IF(E9="Stunden",IF(OR(F9="",F9&lt;=0),"Stunden fehlen",IF(G9&lt;&gt;"","Punkte leeren",IF(K9="Offen","Pool noch offen",""))),IF(E9="Punkte",IF(OR(G9="",G9&lt;=0),"Punkte fehlen",IF(F9&lt;&gt;"","Stunden leeren",IF(K9="Offen","Pool noch offen",""))),"Methode fehlt"))))))</f>
        <v/>
      </c>
      <c r="N9">
        <f>'Pools'!A9</f>
        <v/>
      </c>
      <c r="O9">
        <f>IFERROR(IF(Parameter!G9="","",Parameter!G9),"")</f>
        <v/>
      </c>
    </row>
    <row r="10" ht="20" customHeight="1">
      <c r="A10" s="19" t="inlineStr">
        <is>
          <t>ES-2026-006</t>
        </is>
      </c>
      <c r="B10" s="19" t="inlineStr">
        <is>
          <t>PF-2026-003</t>
        </is>
      </c>
      <c r="C10" s="19" t="inlineStr">
        <is>
          <t>FIK-A06</t>
        </is>
      </c>
      <c r="D10" s="53">
        <f>IF(B10="","",IFERROR(VLOOKUP(B10,'Pools'!$A$5:$K$104,2,FALSE),""))</f>
        <v/>
      </c>
      <c r="E10" s="32">
        <f>IF(B10="","",IFERROR(VLOOKUP(B10,'Pools'!$A$5:$K$104,5,FALSE),""))</f>
        <v/>
      </c>
      <c r="F10" s="29" t="n">
        <v>3.5</v>
      </c>
      <c r="G10" s="29" t="n"/>
      <c r="H10" s="25">
        <f>IF(B10="","",IF(E10="Stunden",IF(F10="","",F10),IF(E10="Punkte",IF(G10="","",G10),"")))</f>
        <v/>
      </c>
      <c r="I10" s="54">
        <f>IF(H10="","",IFERROR(H10/VLOOKUP(B10,'Pools'!$A$5:$K$104,8,FALSE),""))</f>
        <v/>
      </c>
      <c r="J10" s="16">
        <f>IF(H10="","",IFERROR(H10/VLOOKUP(B10,'Pools'!$A$5:$K$104,8,FALSE)*VLOOKUP(B10,'Pools'!$A$5:$K$104,6,FALSE),""))</f>
        <v/>
      </c>
      <c r="K10" s="32">
        <f>IF(B10="","",IFERROR(VLOOKUP(B10,'Pools'!$A$5:$K$104,7,FALSE),""))</f>
        <v/>
      </c>
      <c r="L10" s="15">
        <f>IF(COUNTA(A10:C10,F10:G10)=0,"",IF(OR(A10="",B10="",C10=""),"Pflichtangabe fehlt",IF(COUNTIF($A$5:$A$104,A10)&gt;1,"Einsatz-ID doppelt",IF(E10="","Pool-ID unbekannt",IF(E10="Stunden",IF(OR(F10="",F10&lt;=0),"Stunden fehlen",IF(G10&lt;&gt;"","Punkte leeren",IF(K10="Offen","Pool noch offen",""))),IF(E10="Punkte",IF(OR(G10="",G10&lt;=0),"Punkte fehlen",IF(F10&lt;&gt;"","Stunden leeren",IF(K10="Offen","Pool noch offen",""))),"Methode fehlt"))))))</f>
        <v/>
      </c>
      <c r="N10">
        <f>'Pools'!A10</f>
        <v/>
      </c>
      <c r="O10">
        <f>IFERROR(IF(Parameter!G10="","",Parameter!G10),"")</f>
        <v/>
      </c>
    </row>
    <row r="11" ht="20" customHeight="1">
      <c r="A11" s="19" t="inlineStr">
        <is>
          <t>ES-2026-007</t>
        </is>
      </c>
      <c r="B11" s="19" t="inlineStr">
        <is>
          <t>PF-2026-004</t>
        </is>
      </c>
      <c r="C11" s="19" t="inlineStr">
        <is>
          <t>FIK-A07</t>
        </is>
      </c>
      <c r="D11" s="51">
        <f>IF(B11="","",IFERROR(VLOOKUP(B11,'Pools'!$A$5:$K$104,2,FALSE),""))</f>
        <v/>
      </c>
      <c r="E11" s="28">
        <f>IF(B11="","",IFERROR(VLOOKUP(B11,'Pools'!$A$5:$K$104,5,FALSE),""))</f>
        <v/>
      </c>
      <c r="F11" s="29" t="n"/>
      <c r="G11" s="29" t="n">
        <v>4</v>
      </c>
      <c r="H11" s="23">
        <f>IF(B11="","",IF(E11="Stunden",IF(F11="","",F11),IF(E11="Punkte",IF(G11="","",G11),"")))</f>
        <v/>
      </c>
      <c r="I11" s="52">
        <f>IF(H11="","",IFERROR(H11/VLOOKUP(B11,'Pools'!$A$5:$K$104,8,FALSE),""))</f>
        <v/>
      </c>
      <c r="J11" s="14">
        <f>IF(H11="","",IFERROR(H11/VLOOKUP(B11,'Pools'!$A$5:$K$104,8,FALSE)*VLOOKUP(B11,'Pools'!$A$5:$K$104,6,FALSE),""))</f>
        <v/>
      </c>
      <c r="K11" s="28">
        <f>IF(B11="","",IFERROR(VLOOKUP(B11,'Pools'!$A$5:$K$104,7,FALSE),""))</f>
        <v/>
      </c>
      <c r="L11" s="12">
        <f>IF(COUNTA(A11:C11,F11:G11)=0,"",IF(OR(A11="",B11="",C11=""),"Pflichtangabe fehlt",IF(COUNTIF($A$5:$A$104,A11)&gt;1,"Einsatz-ID doppelt",IF(E11="","Pool-ID unbekannt",IF(E11="Stunden",IF(OR(F11="",F11&lt;=0),"Stunden fehlen",IF(G11&lt;&gt;"","Punkte leeren",IF(K11="Offen","Pool noch offen",""))),IF(E11="Punkte",IF(OR(G11="",G11&lt;=0),"Punkte fehlen",IF(F11&lt;&gt;"","Stunden leeren",IF(K11="Offen","Pool noch offen",""))),"Methode fehlt"))))))</f>
        <v/>
      </c>
      <c r="N11">
        <f>'Pools'!A11</f>
        <v/>
      </c>
      <c r="O11">
        <f>IFERROR(IF(Parameter!G11="","",Parameter!G11),"")</f>
        <v/>
      </c>
    </row>
    <row r="12" ht="20" customHeight="1">
      <c r="A12" s="19" t="inlineStr">
        <is>
          <t>ES-2026-008</t>
        </is>
      </c>
      <c r="B12" s="19" t="inlineStr">
        <is>
          <t>PF-2026-004</t>
        </is>
      </c>
      <c r="C12" s="19" t="inlineStr">
        <is>
          <t>FIK-A08</t>
        </is>
      </c>
      <c r="D12" s="53">
        <f>IF(B12="","",IFERROR(VLOOKUP(B12,'Pools'!$A$5:$K$104,2,FALSE),""))</f>
        <v/>
      </c>
      <c r="E12" s="32">
        <f>IF(B12="","",IFERROR(VLOOKUP(B12,'Pools'!$A$5:$K$104,5,FALSE),""))</f>
        <v/>
      </c>
      <c r="F12" s="29" t="n"/>
      <c r="G12" s="29" t="n">
        <v>4</v>
      </c>
      <c r="H12" s="25">
        <f>IF(B12="","",IF(E12="Stunden",IF(F12="","",F12),IF(E12="Punkte",IF(G12="","",G12),"")))</f>
        <v/>
      </c>
      <c r="I12" s="54">
        <f>IF(H12="","",IFERROR(H12/VLOOKUP(B12,'Pools'!$A$5:$K$104,8,FALSE),""))</f>
        <v/>
      </c>
      <c r="J12" s="16">
        <f>IF(H12="","",IFERROR(H12/VLOOKUP(B12,'Pools'!$A$5:$K$104,8,FALSE)*VLOOKUP(B12,'Pools'!$A$5:$K$104,6,FALSE),""))</f>
        <v/>
      </c>
      <c r="K12" s="32">
        <f>IF(B12="","",IFERROR(VLOOKUP(B12,'Pools'!$A$5:$K$104,7,FALSE),""))</f>
        <v/>
      </c>
      <c r="L12" s="15">
        <f>IF(COUNTA(A12:C12,F12:G12)=0,"",IF(OR(A12="",B12="",C12=""),"Pflichtangabe fehlt",IF(COUNTIF($A$5:$A$104,A12)&gt;1,"Einsatz-ID doppelt",IF(E12="","Pool-ID unbekannt",IF(E12="Stunden",IF(OR(F12="",F12&lt;=0),"Stunden fehlen",IF(G12&lt;&gt;"","Punkte leeren",IF(K12="Offen","Pool noch offen",""))),IF(E12="Punkte",IF(OR(G12="",G12&lt;=0),"Punkte fehlen",IF(F12&lt;&gt;"","Stunden leeren",IF(K12="Offen","Pool noch offen",""))),"Methode fehlt"))))))</f>
        <v/>
      </c>
      <c r="N12">
        <f>'Pools'!A12</f>
        <v/>
      </c>
      <c r="O12">
        <f>IFERROR(IF(Parameter!G12="","",Parameter!G12),"")</f>
        <v/>
      </c>
    </row>
    <row r="13" ht="20" customHeight="1">
      <c r="A13" s="19" t="inlineStr">
        <is>
          <t>ES-2026-009</t>
        </is>
      </c>
      <c r="B13" s="19" t="inlineStr">
        <is>
          <t>PF-2026-005</t>
        </is>
      </c>
      <c r="C13" s="19" t="inlineStr">
        <is>
          <t>FIK-A01</t>
        </is>
      </c>
      <c r="D13" s="51">
        <f>IF(B13="","",IFERROR(VLOOKUP(B13,'Pools'!$A$5:$K$104,2,FALSE),""))</f>
        <v/>
      </c>
      <c r="E13" s="28">
        <f>IF(B13="","",IFERROR(VLOOKUP(B13,'Pools'!$A$5:$K$104,5,FALSE),""))</f>
        <v/>
      </c>
      <c r="F13" s="29" t="n">
        <v>5</v>
      </c>
      <c r="G13" s="29" t="n"/>
      <c r="H13" s="23">
        <f>IF(B13="","",IF(E13="Stunden",IF(F13="","",F13),IF(E13="Punkte",IF(G13="","",G13),"")))</f>
        <v/>
      </c>
      <c r="I13" s="52">
        <f>IF(H13="","",IFERROR(H13/VLOOKUP(B13,'Pools'!$A$5:$K$104,8,FALSE),""))</f>
        <v/>
      </c>
      <c r="J13" s="14">
        <f>IF(H13="","",IFERROR(H13/VLOOKUP(B13,'Pools'!$A$5:$K$104,8,FALSE)*VLOOKUP(B13,'Pools'!$A$5:$K$104,6,FALSE),""))</f>
        <v/>
      </c>
      <c r="K13" s="28">
        <f>IF(B13="","",IFERROR(VLOOKUP(B13,'Pools'!$A$5:$K$104,7,FALSE),""))</f>
        <v/>
      </c>
      <c r="L13" s="12">
        <f>IF(COUNTA(A13:C13,F13:G13)=0,"",IF(OR(A13="",B13="",C13=""),"Pflichtangabe fehlt",IF(COUNTIF($A$5:$A$104,A13)&gt;1,"Einsatz-ID doppelt",IF(E13="","Pool-ID unbekannt",IF(E13="Stunden",IF(OR(F13="",F13&lt;=0),"Stunden fehlen",IF(G13&lt;&gt;"","Punkte leeren",IF(K13="Offen","Pool noch offen",""))),IF(E13="Punkte",IF(OR(G13="",G13&lt;=0),"Punkte fehlen",IF(F13&lt;&gt;"","Stunden leeren",IF(K13="Offen","Pool noch offen",""))),"Methode fehlt"))))))</f>
        <v/>
      </c>
      <c r="N13">
        <f>'Pools'!A13</f>
        <v/>
      </c>
      <c r="O13">
        <f>IFERROR(IF(Parameter!G13="","",Parameter!G13),"")</f>
        <v/>
      </c>
    </row>
    <row r="14" ht="20" customHeight="1">
      <c r="A14" s="19" t="inlineStr">
        <is>
          <t>ES-2026-010</t>
        </is>
      </c>
      <c r="B14" s="19" t="inlineStr">
        <is>
          <t>PF-2026-006</t>
        </is>
      </c>
      <c r="C14" s="19" t="inlineStr">
        <is>
          <t>FIK-A03</t>
        </is>
      </c>
      <c r="D14" s="53">
        <f>IF(B14="","",IFERROR(VLOOKUP(B14,'Pools'!$A$5:$K$104,2,FALSE),""))</f>
        <v/>
      </c>
      <c r="E14" s="32">
        <f>IF(B14="","",IFERROR(VLOOKUP(B14,'Pools'!$A$5:$K$104,5,FALSE),""))</f>
        <v/>
      </c>
      <c r="F14" s="29" t="n">
        <v>7.5</v>
      </c>
      <c r="G14" s="29" t="n"/>
      <c r="H14" s="25">
        <f>IF(B14="","",IF(E14="Stunden",IF(F14="","",F14),IF(E14="Punkte",IF(G14="","",G14),"")))</f>
        <v/>
      </c>
      <c r="I14" s="54">
        <f>IF(H14="","",IFERROR(H14/VLOOKUP(B14,'Pools'!$A$5:$K$104,8,FALSE),""))</f>
        <v/>
      </c>
      <c r="J14" s="16">
        <f>IF(H14="","",IFERROR(H14/VLOOKUP(B14,'Pools'!$A$5:$K$104,8,FALSE)*VLOOKUP(B14,'Pools'!$A$5:$K$104,6,FALSE),""))</f>
        <v/>
      </c>
      <c r="K14" s="32">
        <f>IF(B14="","",IFERROR(VLOOKUP(B14,'Pools'!$A$5:$K$104,7,FALSE),""))</f>
        <v/>
      </c>
      <c r="L14" s="15">
        <f>IF(COUNTA(A14:C14,F14:G14)=0,"",IF(OR(A14="",B14="",C14=""),"Pflichtangabe fehlt",IF(COUNTIF($A$5:$A$104,A14)&gt;1,"Einsatz-ID doppelt",IF(E14="","Pool-ID unbekannt",IF(E14="Stunden",IF(OR(F14="",F14&lt;=0),"Stunden fehlen",IF(G14&lt;&gt;"","Punkte leeren",IF(K14="Offen","Pool noch offen",""))),IF(E14="Punkte",IF(OR(G14="",G14&lt;=0),"Punkte fehlen",IF(F14&lt;&gt;"","Stunden leeren",IF(K14="Offen","Pool noch offen",""))),"Methode fehlt"))))))</f>
        <v/>
      </c>
      <c r="N14">
        <f>'Pools'!A14</f>
        <v/>
      </c>
      <c r="O14">
        <f>IFERROR(IF(Parameter!G14="","",Parameter!G14),"")</f>
        <v/>
      </c>
    </row>
    <row r="15" ht="20" customHeight="1">
      <c r="A15" s="19" t="inlineStr">
        <is>
          <t>ES-2026-011</t>
        </is>
      </c>
      <c r="B15" s="19" t="inlineStr">
        <is>
          <t>PF-2026-007</t>
        </is>
      </c>
      <c r="C15" s="19" t="inlineStr">
        <is>
          <t>FIK-A05</t>
        </is>
      </c>
      <c r="D15" s="51">
        <f>IF(B15="","",IFERROR(VLOOKUP(B15,'Pools'!$A$5:$K$104,2,FALSE),""))</f>
        <v/>
      </c>
      <c r="E15" s="28">
        <f>IF(B15="","",IFERROR(VLOOKUP(B15,'Pools'!$A$5:$K$104,5,FALSE),""))</f>
        <v/>
      </c>
      <c r="F15" s="29" t="n"/>
      <c r="G15" s="29" t="n">
        <v>5</v>
      </c>
      <c r="H15" s="23">
        <f>IF(B15="","",IF(E15="Stunden",IF(F15="","",F15),IF(E15="Punkte",IF(G15="","",G15),"")))</f>
        <v/>
      </c>
      <c r="I15" s="52">
        <f>IF(H15="","",IFERROR(H15/VLOOKUP(B15,'Pools'!$A$5:$K$104,8,FALSE),""))</f>
        <v/>
      </c>
      <c r="J15" s="14">
        <f>IF(H15="","",IFERROR(H15/VLOOKUP(B15,'Pools'!$A$5:$K$104,8,FALSE)*VLOOKUP(B15,'Pools'!$A$5:$K$104,6,FALSE),""))</f>
        <v/>
      </c>
      <c r="K15" s="28">
        <f>IF(B15="","",IFERROR(VLOOKUP(B15,'Pools'!$A$5:$K$104,7,FALSE),""))</f>
        <v/>
      </c>
      <c r="L15" s="12">
        <f>IF(COUNTA(A15:C15,F15:G15)=0,"",IF(OR(A15="",B15="",C15=""),"Pflichtangabe fehlt",IF(COUNTIF($A$5:$A$104,A15)&gt;1,"Einsatz-ID doppelt",IF(E15="","Pool-ID unbekannt",IF(E15="Stunden",IF(OR(F15="",F15&lt;=0),"Stunden fehlen",IF(G15&lt;&gt;"","Punkte leeren",IF(K15="Offen","Pool noch offen",""))),IF(E15="Punkte",IF(OR(G15="",G15&lt;=0),"Punkte fehlen",IF(F15&lt;&gt;"","Stunden leeren",IF(K15="Offen","Pool noch offen",""))),"Methode fehlt"))))))</f>
        <v/>
      </c>
      <c r="N15">
        <f>'Pools'!A15</f>
        <v/>
      </c>
      <c r="O15">
        <f>IFERROR(IF(Parameter!G15="","",Parameter!G15),"")</f>
        <v/>
      </c>
    </row>
    <row r="16" ht="20" customHeight="1">
      <c r="A16" s="19" t="inlineStr">
        <is>
          <t>ES-2026-012</t>
        </is>
      </c>
      <c r="B16" s="19" t="inlineStr">
        <is>
          <t>PF-2026-008</t>
        </is>
      </c>
      <c r="C16" s="19" t="inlineStr">
        <is>
          <t>FIK-A07</t>
        </is>
      </c>
      <c r="D16" s="53">
        <f>IF(B16="","",IFERROR(VLOOKUP(B16,'Pools'!$A$5:$K$104,2,FALSE),""))</f>
        <v/>
      </c>
      <c r="E16" s="32">
        <f>IF(B16="","",IFERROR(VLOOKUP(B16,'Pools'!$A$5:$K$104,5,FALSE),""))</f>
        <v/>
      </c>
      <c r="F16" s="29" t="n">
        <v>6.5</v>
      </c>
      <c r="G16" s="29" t="n"/>
      <c r="H16" s="25">
        <f>IF(B16="","",IF(E16="Stunden",IF(F16="","",F16),IF(E16="Punkte",IF(G16="","",G16),"")))</f>
        <v/>
      </c>
      <c r="I16" s="54">
        <f>IF(H16="","",IFERROR(H16/VLOOKUP(B16,'Pools'!$A$5:$K$104,8,FALSE),""))</f>
        <v/>
      </c>
      <c r="J16" s="16">
        <f>IF(H16="","",IFERROR(H16/VLOOKUP(B16,'Pools'!$A$5:$K$104,8,FALSE)*VLOOKUP(B16,'Pools'!$A$5:$K$104,6,FALSE),""))</f>
        <v/>
      </c>
      <c r="K16" s="32">
        <f>IF(B16="","",IFERROR(VLOOKUP(B16,'Pools'!$A$5:$K$104,7,FALSE),""))</f>
        <v/>
      </c>
      <c r="L16" s="15">
        <f>IF(COUNTA(A16:C16,F16:G16)=0,"",IF(OR(A16="",B16="",C16=""),"Pflichtangabe fehlt",IF(COUNTIF($A$5:$A$104,A16)&gt;1,"Einsatz-ID doppelt",IF(E16="","Pool-ID unbekannt",IF(E16="Stunden",IF(OR(F16="",F16&lt;=0),"Stunden fehlen",IF(G16&lt;&gt;"","Punkte leeren",IF(K16="Offen","Pool noch offen",""))),IF(E16="Punkte",IF(OR(G16="",G16&lt;=0),"Punkte fehlen",IF(F16&lt;&gt;"","Stunden leeren",IF(K16="Offen","Pool noch offen",""))),"Methode fehlt"))))))</f>
        <v/>
      </c>
      <c r="N16">
        <f>'Pools'!A16</f>
        <v/>
      </c>
      <c r="O16">
        <f>IFERROR(IF(Parameter!G16="","",Parameter!G16),"")</f>
        <v/>
      </c>
    </row>
    <row r="17" ht="20" customHeight="1">
      <c r="A17" s="19" t="n"/>
      <c r="B17" s="19" t="n"/>
      <c r="C17" s="19" t="n"/>
      <c r="D17" s="51">
        <f>IF(B17="","",IFERROR(VLOOKUP(B17,'Pools'!$A$5:$K$104,2,FALSE),""))</f>
        <v/>
      </c>
      <c r="E17" s="28">
        <f>IF(B17="","",IFERROR(VLOOKUP(B17,'Pools'!$A$5:$K$104,5,FALSE),""))</f>
        <v/>
      </c>
      <c r="F17" s="29" t="n"/>
      <c r="G17" s="29" t="n"/>
      <c r="H17" s="23">
        <f>IF(B17="","",IF(E17="Stunden",IF(F17="","",F17),IF(E17="Punkte",IF(G17="","",G17),"")))</f>
        <v/>
      </c>
      <c r="I17" s="52">
        <f>IF(H17="","",IFERROR(H17/VLOOKUP(B17,'Pools'!$A$5:$K$104,8,FALSE),""))</f>
        <v/>
      </c>
      <c r="J17" s="14">
        <f>IF(H17="","",IFERROR(H17/VLOOKUP(B17,'Pools'!$A$5:$K$104,8,FALSE)*VLOOKUP(B17,'Pools'!$A$5:$K$104,6,FALSE),""))</f>
        <v/>
      </c>
      <c r="K17" s="28">
        <f>IF(B17="","",IFERROR(VLOOKUP(B17,'Pools'!$A$5:$K$104,7,FALSE),""))</f>
        <v/>
      </c>
      <c r="L17" s="12">
        <f>IF(COUNTA(A17:C17,F17:G17)=0,"",IF(OR(A17="",B17="",C17=""),"Pflichtangabe fehlt",IF(COUNTIF($A$5:$A$104,A17)&gt;1,"Einsatz-ID doppelt",IF(E17="","Pool-ID unbekannt",IF(E17="Stunden",IF(OR(F17="",F17&lt;=0),"Stunden fehlen",IF(G17&lt;&gt;"","Punkte leeren",IF(K17="Offen","Pool noch offen",""))),IF(E17="Punkte",IF(OR(G17="",G17&lt;=0),"Punkte fehlen",IF(F17&lt;&gt;"","Stunden leeren",IF(K17="Offen","Pool noch offen",""))),"Methode fehlt"))))))</f>
        <v/>
      </c>
      <c r="N17">
        <f>'Pools'!A17</f>
        <v/>
      </c>
      <c r="O17">
        <f>IFERROR(IF(Parameter!G17="","",Parameter!G17),"")</f>
        <v/>
      </c>
    </row>
    <row r="18" ht="20" customHeight="1">
      <c r="A18" s="19" t="n"/>
      <c r="B18" s="19" t="n"/>
      <c r="C18" s="19" t="n"/>
      <c r="D18" s="53">
        <f>IF(B18="","",IFERROR(VLOOKUP(B18,'Pools'!$A$5:$K$104,2,FALSE),""))</f>
        <v/>
      </c>
      <c r="E18" s="32">
        <f>IF(B18="","",IFERROR(VLOOKUP(B18,'Pools'!$A$5:$K$104,5,FALSE),""))</f>
        <v/>
      </c>
      <c r="F18" s="29" t="n"/>
      <c r="G18" s="29" t="n"/>
      <c r="H18" s="25">
        <f>IF(B18="","",IF(E18="Stunden",IF(F18="","",F18),IF(E18="Punkte",IF(G18="","",G18),"")))</f>
        <v/>
      </c>
      <c r="I18" s="54">
        <f>IF(H18="","",IFERROR(H18/VLOOKUP(B18,'Pools'!$A$5:$K$104,8,FALSE),""))</f>
        <v/>
      </c>
      <c r="J18" s="16">
        <f>IF(H18="","",IFERROR(H18/VLOOKUP(B18,'Pools'!$A$5:$K$104,8,FALSE)*VLOOKUP(B18,'Pools'!$A$5:$K$104,6,FALSE),""))</f>
        <v/>
      </c>
      <c r="K18" s="32">
        <f>IF(B18="","",IFERROR(VLOOKUP(B18,'Pools'!$A$5:$K$104,7,FALSE),""))</f>
        <v/>
      </c>
      <c r="L18" s="15">
        <f>IF(COUNTA(A18:C18,F18:G18)=0,"",IF(OR(A18="",B18="",C18=""),"Pflichtangabe fehlt",IF(COUNTIF($A$5:$A$104,A18)&gt;1,"Einsatz-ID doppelt",IF(E18="","Pool-ID unbekannt",IF(E18="Stunden",IF(OR(F18="",F18&lt;=0),"Stunden fehlen",IF(G18&lt;&gt;"","Punkte leeren",IF(K18="Offen","Pool noch offen",""))),IF(E18="Punkte",IF(OR(G18="",G18&lt;=0),"Punkte fehlen",IF(F18&lt;&gt;"","Stunden leeren",IF(K18="Offen","Pool noch offen",""))),"Methode fehlt"))))))</f>
        <v/>
      </c>
      <c r="N18">
        <f>'Pools'!A18</f>
        <v/>
      </c>
      <c r="O18">
        <f>IFERROR(IF(Parameter!G18="","",Parameter!G18),"")</f>
        <v/>
      </c>
    </row>
    <row r="19" ht="20" customHeight="1">
      <c r="A19" s="19" t="n"/>
      <c r="B19" s="19" t="n"/>
      <c r="C19" s="19" t="n"/>
      <c r="D19" s="51">
        <f>IF(B19="","",IFERROR(VLOOKUP(B19,'Pools'!$A$5:$K$104,2,FALSE),""))</f>
        <v/>
      </c>
      <c r="E19" s="28">
        <f>IF(B19="","",IFERROR(VLOOKUP(B19,'Pools'!$A$5:$K$104,5,FALSE),""))</f>
        <v/>
      </c>
      <c r="F19" s="29" t="n"/>
      <c r="G19" s="29" t="n"/>
      <c r="H19" s="23">
        <f>IF(B19="","",IF(E19="Stunden",IF(F19="","",F19),IF(E19="Punkte",IF(G19="","",G19),"")))</f>
        <v/>
      </c>
      <c r="I19" s="52">
        <f>IF(H19="","",IFERROR(H19/VLOOKUP(B19,'Pools'!$A$5:$K$104,8,FALSE),""))</f>
        <v/>
      </c>
      <c r="J19" s="14">
        <f>IF(H19="","",IFERROR(H19/VLOOKUP(B19,'Pools'!$A$5:$K$104,8,FALSE)*VLOOKUP(B19,'Pools'!$A$5:$K$104,6,FALSE),""))</f>
        <v/>
      </c>
      <c r="K19" s="28">
        <f>IF(B19="","",IFERROR(VLOOKUP(B19,'Pools'!$A$5:$K$104,7,FALSE),""))</f>
        <v/>
      </c>
      <c r="L19" s="12">
        <f>IF(COUNTA(A19:C19,F19:G19)=0,"",IF(OR(A19="",B19="",C19=""),"Pflichtangabe fehlt",IF(COUNTIF($A$5:$A$104,A19)&gt;1,"Einsatz-ID doppelt",IF(E19="","Pool-ID unbekannt",IF(E19="Stunden",IF(OR(F19="",F19&lt;=0),"Stunden fehlen",IF(G19&lt;&gt;"","Punkte leeren",IF(K19="Offen","Pool noch offen",""))),IF(E19="Punkte",IF(OR(G19="",G19&lt;=0),"Punkte fehlen",IF(F19&lt;&gt;"","Stunden leeren",IF(K19="Offen","Pool noch offen",""))),"Methode fehlt"))))))</f>
        <v/>
      </c>
      <c r="N19">
        <f>'Pools'!A19</f>
        <v/>
      </c>
      <c r="O19">
        <f>IFERROR(IF(Parameter!G19="","",Parameter!G19),"")</f>
        <v/>
      </c>
    </row>
    <row r="20" ht="20" customHeight="1">
      <c r="A20" s="19" t="n"/>
      <c r="B20" s="19" t="n"/>
      <c r="C20" s="19" t="n"/>
      <c r="D20" s="53">
        <f>IF(B20="","",IFERROR(VLOOKUP(B20,'Pools'!$A$5:$K$104,2,FALSE),""))</f>
        <v/>
      </c>
      <c r="E20" s="32">
        <f>IF(B20="","",IFERROR(VLOOKUP(B20,'Pools'!$A$5:$K$104,5,FALSE),""))</f>
        <v/>
      </c>
      <c r="F20" s="29" t="n"/>
      <c r="G20" s="29" t="n"/>
      <c r="H20" s="25">
        <f>IF(B20="","",IF(E20="Stunden",IF(F20="","",F20),IF(E20="Punkte",IF(G20="","",G20),"")))</f>
        <v/>
      </c>
      <c r="I20" s="54">
        <f>IF(H20="","",IFERROR(H20/VLOOKUP(B20,'Pools'!$A$5:$K$104,8,FALSE),""))</f>
        <v/>
      </c>
      <c r="J20" s="16">
        <f>IF(H20="","",IFERROR(H20/VLOOKUP(B20,'Pools'!$A$5:$K$104,8,FALSE)*VLOOKUP(B20,'Pools'!$A$5:$K$104,6,FALSE),""))</f>
        <v/>
      </c>
      <c r="K20" s="32">
        <f>IF(B20="","",IFERROR(VLOOKUP(B20,'Pools'!$A$5:$K$104,7,FALSE),""))</f>
        <v/>
      </c>
      <c r="L20" s="15">
        <f>IF(COUNTA(A20:C20,F20:G20)=0,"",IF(OR(A20="",B20="",C20=""),"Pflichtangabe fehlt",IF(COUNTIF($A$5:$A$104,A20)&gt;1,"Einsatz-ID doppelt",IF(E20="","Pool-ID unbekannt",IF(E20="Stunden",IF(OR(F20="",F20&lt;=0),"Stunden fehlen",IF(G20&lt;&gt;"","Punkte leeren",IF(K20="Offen","Pool noch offen",""))),IF(E20="Punkte",IF(OR(G20="",G20&lt;=0),"Punkte fehlen",IF(F20&lt;&gt;"","Stunden leeren",IF(K20="Offen","Pool noch offen",""))),"Methode fehlt"))))))</f>
        <v/>
      </c>
      <c r="N20">
        <f>'Pools'!A20</f>
        <v/>
      </c>
      <c r="O20">
        <f>IFERROR(IF(Parameter!G20="","",Parameter!G20),"")</f>
        <v/>
      </c>
    </row>
    <row r="21" ht="20" customHeight="1">
      <c r="A21" s="19" t="n"/>
      <c r="B21" s="19" t="n"/>
      <c r="C21" s="19" t="n"/>
      <c r="D21" s="51">
        <f>IF(B21="","",IFERROR(VLOOKUP(B21,'Pools'!$A$5:$K$104,2,FALSE),""))</f>
        <v/>
      </c>
      <c r="E21" s="28">
        <f>IF(B21="","",IFERROR(VLOOKUP(B21,'Pools'!$A$5:$K$104,5,FALSE),""))</f>
        <v/>
      </c>
      <c r="F21" s="29" t="n"/>
      <c r="G21" s="29" t="n"/>
      <c r="H21" s="23">
        <f>IF(B21="","",IF(E21="Stunden",IF(F21="","",F21),IF(E21="Punkte",IF(G21="","",G21),"")))</f>
        <v/>
      </c>
      <c r="I21" s="52">
        <f>IF(H21="","",IFERROR(H21/VLOOKUP(B21,'Pools'!$A$5:$K$104,8,FALSE),""))</f>
        <v/>
      </c>
      <c r="J21" s="14">
        <f>IF(H21="","",IFERROR(H21/VLOOKUP(B21,'Pools'!$A$5:$K$104,8,FALSE)*VLOOKUP(B21,'Pools'!$A$5:$K$104,6,FALSE),""))</f>
        <v/>
      </c>
      <c r="K21" s="28">
        <f>IF(B21="","",IFERROR(VLOOKUP(B21,'Pools'!$A$5:$K$104,7,FALSE),""))</f>
        <v/>
      </c>
      <c r="L21" s="12">
        <f>IF(COUNTA(A21:C21,F21:G21)=0,"",IF(OR(A21="",B21="",C21=""),"Pflichtangabe fehlt",IF(COUNTIF($A$5:$A$104,A21)&gt;1,"Einsatz-ID doppelt",IF(E21="","Pool-ID unbekannt",IF(E21="Stunden",IF(OR(F21="",F21&lt;=0),"Stunden fehlen",IF(G21&lt;&gt;"","Punkte leeren",IF(K21="Offen","Pool noch offen",""))),IF(E21="Punkte",IF(OR(G21="",G21&lt;=0),"Punkte fehlen",IF(F21&lt;&gt;"","Stunden leeren",IF(K21="Offen","Pool noch offen",""))),"Methode fehlt"))))))</f>
        <v/>
      </c>
      <c r="N21">
        <f>'Pools'!A21</f>
        <v/>
      </c>
      <c r="O21">
        <f>IFERROR(IF(Parameter!G21="","",Parameter!G21),"")</f>
        <v/>
      </c>
    </row>
    <row r="22" ht="20" customHeight="1">
      <c r="A22" s="19" t="n"/>
      <c r="B22" s="19" t="n"/>
      <c r="C22" s="19" t="n"/>
      <c r="D22" s="53">
        <f>IF(B22="","",IFERROR(VLOOKUP(B22,'Pools'!$A$5:$K$104,2,FALSE),""))</f>
        <v/>
      </c>
      <c r="E22" s="32">
        <f>IF(B22="","",IFERROR(VLOOKUP(B22,'Pools'!$A$5:$K$104,5,FALSE),""))</f>
        <v/>
      </c>
      <c r="F22" s="29" t="n"/>
      <c r="G22" s="29" t="n"/>
      <c r="H22" s="25">
        <f>IF(B22="","",IF(E22="Stunden",IF(F22="","",F22),IF(E22="Punkte",IF(G22="","",G22),"")))</f>
        <v/>
      </c>
      <c r="I22" s="54">
        <f>IF(H22="","",IFERROR(H22/VLOOKUP(B22,'Pools'!$A$5:$K$104,8,FALSE),""))</f>
        <v/>
      </c>
      <c r="J22" s="16">
        <f>IF(H22="","",IFERROR(H22/VLOOKUP(B22,'Pools'!$A$5:$K$104,8,FALSE)*VLOOKUP(B22,'Pools'!$A$5:$K$104,6,FALSE),""))</f>
        <v/>
      </c>
      <c r="K22" s="32">
        <f>IF(B22="","",IFERROR(VLOOKUP(B22,'Pools'!$A$5:$K$104,7,FALSE),""))</f>
        <v/>
      </c>
      <c r="L22" s="15">
        <f>IF(COUNTA(A22:C22,F22:G22)=0,"",IF(OR(A22="",B22="",C22=""),"Pflichtangabe fehlt",IF(COUNTIF($A$5:$A$104,A22)&gt;1,"Einsatz-ID doppelt",IF(E22="","Pool-ID unbekannt",IF(E22="Stunden",IF(OR(F22="",F22&lt;=0),"Stunden fehlen",IF(G22&lt;&gt;"","Punkte leeren",IF(K22="Offen","Pool noch offen",""))),IF(E22="Punkte",IF(OR(G22="",G22&lt;=0),"Punkte fehlen",IF(F22&lt;&gt;"","Stunden leeren",IF(K22="Offen","Pool noch offen",""))),"Methode fehlt"))))))</f>
        <v/>
      </c>
      <c r="N22">
        <f>'Pools'!A22</f>
        <v/>
      </c>
      <c r="O22">
        <f>IFERROR(IF(Parameter!G22="","",Parameter!G22),"")</f>
        <v/>
      </c>
    </row>
    <row r="23" ht="20" customHeight="1">
      <c r="A23" s="19" t="n"/>
      <c r="B23" s="19" t="n"/>
      <c r="C23" s="19" t="n"/>
      <c r="D23" s="51">
        <f>IF(B23="","",IFERROR(VLOOKUP(B23,'Pools'!$A$5:$K$104,2,FALSE),""))</f>
        <v/>
      </c>
      <c r="E23" s="28">
        <f>IF(B23="","",IFERROR(VLOOKUP(B23,'Pools'!$A$5:$K$104,5,FALSE),""))</f>
        <v/>
      </c>
      <c r="F23" s="29" t="n"/>
      <c r="G23" s="29" t="n"/>
      <c r="H23" s="23">
        <f>IF(B23="","",IF(E23="Stunden",IF(F23="","",F23),IF(E23="Punkte",IF(G23="","",G23),"")))</f>
        <v/>
      </c>
      <c r="I23" s="52">
        <f>IF(H23="","",IFERROR(H23/VLOOKUP(B23,'Pools'!$A$5:$K$104,8,FALSE),""))</f>
        <v/>
      </c>
      <c r="J23" s="14">
        <f>IF(H23="","",IFERROR(H23/VLOOKUP(B23,'Pools'!$A$5:$K$104,8,FALSE)*VLOOKUP(B23,'Pools'!$A$5:$K$104,6,FALSE),""))</f>
        <v/>
      </c>
      <c r="K23" s="28">
        <f>IF(B23="","",IFERROR(VLOOKUP(B23,'Pools'!$A$5:$K$104,7,FALSE),""))</f>
        <v/>
      </c>
      <c r="L23" s="12">
        <f>IF(COUNTA(A23:C23,F23:G23)=0,"",IF(OR(A23="",B23="",C23=""),"Pflichtangabe fehlt",IF(COUNTIF($A$5:$A$104,A23)&gt;1,"Einsatz-ID doppelt",IF(E23="","Pool-ID unbekannt",IF(E23="Stunden",IF(OR(F23="",F23&lt;=0),"Stunden fehlen",IF(G23&lt;&gt;"","Punkte leeren",IF(K23="Offen","Pool noch offen",""))),IF(E23="Punkte",IF(OR(G23="",G23&lt;=0),"Punkte fehlen",IF(F23&lt;&gt;"","Stunden leeren",IF(K23="Offen","Pool noch offen",""))),"Methode fehlt"))))))</f>
        <v/>
      </c>
      <c r="N23">
        <f>'Pools'!A23</f>
        <v/>
      </c>
      <c r="O23">
        <f>IFERROR(IF(Parameter!G23="","",Parameter!G23),"")</f>
        <v/>
      </c>
    </row>
    <row r="24" ht="20" customHeight="1">
      <c r="A24" s="19" t="n"/>
      <c r="B24" s="19" t="n"/>
      <c r="C24" s="19" t="n"/>
      <c r="D24" s="53">
        <f>IF(B24="","",IFERROR(VLOOKUP(B24,'Pools'!$A$5:$K$104,2,FALSE),""))</f>
        <v/>
      </c>
      <c r="E24" s="32">
        <f>IF(B24="","",IFERROR(VLOOKUP(B24,'Pools'!$A$5:$K$104,5,FALSE),""))</f>
        <v/>
      </c>
      <c r="F24" s="29" t="n"/>
      <c r="G24" s="29" t="n"/>
      <c r="H24" s="25">
        <f>IF(B24="","",IF(E24="Stunden",IF(F24="","",F24),IF(E24="Punkte",IF(G24="","",G24),"")))</f>
        <v/>
      </c>
      <c r="I24" s="54">
        <f>IF(H24="","",IFERROR(H24/VLOOKUP(B24,'Pools'!$A$5:$K$104,8,FALSE),""))</f>
        <v/>
      </c>
      <c r="J24" s="16">
        <f>IF(H24="","",IFERROR(H24/VLOOKUP(B24,'Pools'!$A$5:$K$104,8,FALSE)*VLOOKUP(B24,'Pools'!$A$5:$K$104,6,FALSE),""))</f>
        <v/>
      </c>
      <c r="K24" s="32">
        <f>IF(B24="","",IFERROR(VLOOKUP(B24,'Pools'!$A$5:$K$104,7,FALSE),""))</f>
        <v/>
      </c>
      <c r="L24" s="15">
        <f>IF(COUNTA(A24:C24,F24:G24)=0,"",IF(OR(A24="",B24="",C24=""),"Pflichtangabe fehlt",IF(COUNTIF($A$5:$A$104,A24)&gt;1,"Einsatz-ID doppelt",IF(E24="","Pool-ID unbekannt",IF(E24="Stunden",IF(OR(F24="",F24&lt;=0),"Stunden fehlen",IF(G24&lt;&gt;"","Punkte leeren",IF(K24="Offen","Pool noch offen",""))),IF(E24="Punkte",IF(OR(G24="",G24&lt;=0),"Punkte fehlen",IF(F24&lt;&gt;"","Stunden leeren",IF(K24="Offen","Pool noch offen",""))),"Methode fehlt"))))))</f>
        <v/>
      </c>
      <c r="N24">
        <f>'Pools'!A24</f>
        <v/>
      </c>
      <c r="O24">
        <f>IFERROR(IF(Parameter!G24="","",Parameter!G24),"")</f>
        <v/>
      </c>
    </row>
    <row r="25" ht="20" customHeight="1">
      <c r="A25" s="19" t="n"/>
      <c r="B25" s="19" t="n"/>
      <c r="C25" s="19" t="n"/>
      <c r="D25" s="51">
        <f>IF(B25="","",IFERROR(VLOOKUP(B25,'Pools'!$A$5:$K$104,2,FALSE),""))</f>
        <v/>
      </c>
      <c r="E25" s="28">
        <f>IF(B25="","",IFERROR(VLOOKUP(B25,'Pools'!$A$5:$K$104,5,FALSE),""))</f>
        <v/>
      </c>
      <c r="F25" s="29" t="n"/>
      <c r="G25" s="29" t="n"/>
      <c r="H25" s="23">
        <f>IF(B25="","",IF(E25="Stunden",IF(F25="","",F25),IF(E25="Punkte",IF(G25="","",G25),"")))</f>
        <v/>
      </c>
      <c r="I25" s="52">
        <f>IF(H25="","",IFERROR(H25/VLOOKUP(B25,'Pools'!$A$5:$K$104,8,FALSE),""))</f>
        <v/>
      </c>
      <c r="J25" s="14">
        <f>IF(H25="","",IFERROR(H25/VLOOKUP(B25,'Pools'!$A$5:$K$104,8,FALSE)*VLOOKUP(B25,'Pools'!$A$5:$K$104,6,FALSE),""))</f>
        <v/>
      </c>
      <c r="K25" s="28">
        <f>IF(B25="","",IFERROR(VLOOKUP(B25,'Pools'!$A$5:$K$104,7,FALSE),""))</f>
        <v/>
      </c>
      <c r="L25" s="12">
        <f>IF(COUNTA(A25:C25,F25:G25)=0,"",IF(OR(A25="",B25="",C25=""),"Pflichtangabe fehlt",IF(COUNTIF($A$5:$A$104,A25)&gt;1,"Einsatz-ID doppelt",IF(E25="","Pool-ID unbekannt",IF(E25="Stunden",IF(OR(F25="",F25&lt;=0),"Stunden fehlen",IF(G25&lt;&gt;"","Punkte leeren",IF(K25="Offen","Pool noch offen",""))),IF(E25="Punkte",IF(OR(G25="",G25&lt;=0),"Punkte fehlen",IF(F25&lt;&gt;"","Stunden leeren",IF(K25="Offen","Pool noch offen",""))),"Methode fehlt"))))))</f>
        <v/>
      </c>
      <c r="N25">
        <f>'Pools'!A25</f>
        <v/>
      </c>
      <c r="O25">
        <f>IFERROR(IF(Parameter!G25="","",Parameter!G25),"")</f>
        <v/>
      </c>
    </row>
    <row r="26" ht="20" customHeight="1">
      <c r="A26" s="19" t="n"/>
      <c r="B26" s="19" t="n"/>
      <c r="C26" s="19" t="n"/>
      <c r="D26" s="53">
        <f>IF(B26="","",IFERROR(VLOOKUP(B26,'Pools'!$A$5:$K$104,2,FALSE),""))</f>
        <v/>
      </c>
      <c r="E26" s="32">
        <f>IF(B26="","",IFERROR(VLOOKUP(B26,'Pools'!$A$5:$K$104,5,FALSE),""))</f>
        <v/>
      </c>
      <c r="F26" s="29" t="n"/>
      <c r="G26" s="29" t="n"/>
      <c r="H26" s="25">
        <f>IF(B26="","",IF(E26="Stunden",IF(F26="","",F26),IF(E26="Punkte",IF(G26="","",G26),"")))</f>
        <v/>
      </c>
      <c r="I26" s="54">
        <f>IF(H26="","",IFERROR(H26/VLOOKUP(B26,'Pools'!$A$5:$K$104,8,FALSE),""))</f>
        <v/>
      </c>
      <c r="J26" s="16">
        <f>IF(H26="","",IFERROR(H26/VLOOKUP(B26,'Pools'!$A$5:$K$104,8,FALSE)*VLOOKUP(B26,'Pools'!$A$5:$K$104,6,FALSE),""))</f>
        <v/>
      </c>
      <c r="K26" s="32">
        <f>IF(B26="","",IFERROR(VLOOKUP(B26,'Pools'!$A$5:$K$104,7,FALSE),""))</f>
        <v/>
      </c>
      <c r="L26" s="15">
        <f>IF(COUNTA(A26:C26,F26:G26)=0,"",IF(OR(A26="",B26="",C26=""),"Pflichtangabe fehlt",IF(COUNTIF($A$5:$A$104,A26)&gt;1,"Einsatz-ID doppelt",IF(E26="","Pool-ID unbekannt",IF(E26="Stunden",IF(OR(F26="",F26&lt;=0),"Stunden fehlen",IF(G26&lt;&gt;"","Punkte leeren",IF(K26="Offen","Pool noch offen",""))),IF(E26="Punkte",IF(OR(G26="",G26&lt;=0),"Punkte fehlen",IF(F26&lt;&gt;"","Stunden leeren",IF(K26="Offen","Pool noch offen",""))),"Methode fehlt"))))))</f>
        <v/>
      </c>
      <c r="N26">
        <f>'Pools'!A26</f>
        <v/>
      </c>
      <c r="O26">
        <f>IFERROR(IF(Parameter!G26="","",Parameter!G26),"")</f>
        <v/>
      </c>
    </row>
    <row r="27" ht="20" customHeight="1">
      <c r="A27" s="19" t="n"/>
      <c r="B27" s="19" t="n"/>
      <c r="C27" s="19" t="n"/>
      <c r="D27" s="51">
        <f>IF(B27="","",IFERROR(VLOOKUP(B27,'Pools'!$A$5:$K$104,2,FALSE),""))</f>
        <v/>
      </c>
      <c r="E27" s="28">
        <f>IF(B27="","",IFERROR(VLOOKUP(B27,'Pools'!$A$5:$K$104,5,FALSE),""))</f>
        <v/>
      </c>
      <c r="F27" s="29" t="n"/>
      <c r="G27" s="29" t="n"/>
      <c r="H27" s="23">
        <f>IF(B27="","",IF(E27="Stunden",IF(F27="","",F27),IF(E27="Punkte",IF(G27="","",G27),"")))</f>
        <v/>
      </c>
      <c r="I27" s="52">
        <f>IF(H27="","",IFERROR(H27/VLOOKUP(B27,'Pools'!$A$5:$K$104,8,FALSE),""))</f>
        <v/>
      </c>
      <c r="J27" s="14">
        <f>IF(H27="","",IFERROR(H27/VLOOKUP(B27,'Pools'!$A$5:$K$104,8,FALSE)*VLOOKUP(B27,'Pools'!$A$5:$K$104,6,FALSE),""))</f>
        <v/>
      </c>
      <c r="K27" s="28">
        <f>IF(B27="","",IFERROR(VLOOKUP(B27,'Pools'!$A$5:$K$104,7,FALSE),""))</f>
        <v/>
      </c>
      <c r="L27" s="12">
        <f>IF(COUNTA(A27:C27,F27:G27)=0,"",IF(OR(A27="",B27="",C27=""),"Pflichtangabe fehlt",IF(COUNTIF($A$5:$A$104,A27)&gt;1,"Einsatz-ID doppelt",IF(E27="","Pool-ID unbekannt",IF(E27="Stunden",IF(OR(F27="",F27&lt;=0),"Stunden fehlen",IF(G27&lt;&gt;"","Punkte leeren",IF(K27="Offen","Pool noch offen",""))),IF(E27="Punkte",IF(OR(G27="",G27&lt;=0),"Punkte fehlen",IF(F27&lt;&gt;"","Stunden leeren",IF(K27="Offen","Pool noch offen",""))),"Methode fehlt"))))))</f>
        <v/>
      </c>
      <c r="N27">
        <f>'Pools'!A27</f>
        <v/>
      </c>
      <c r="O27">
        <f>IFERROR(IF(Parameter!G27="","",Parameter!G27),"")</f>
        <v/>
      </c>
    </row>
    <row r="28" ht="20" customHeight="1">
      <c r="A28" s="19" t="n"/>
      <c r="B28" s="19" t="n"/>
      <c r="C28" s="19" t="n"/>
      <c r="D28" s="53">
        <f>IF(B28="","",IFERROR(VLOOKUP(B28,'Pools'!$A$5:$K$104,2,FALSE),""))</f>
        <v/>
      </c>
      <c r="E28" s="32">
        <f>IF(B28="","",IFERROR(VLOOKUP(B28,'Pools'!$A$5:$K$104,5,FALSE),""))</f>
        <v/>
      </c>
      <c r="F28" s="29" t="n"/>
      <c r="G28" s="29" t="n"/>
      <c r="H28" s="25">
        <f>IF(B28="","",IF(E28="Stunden",IF(F28="","",F28),IF(E28="Punkte",IF(G28="","",G28),"")))</f>
        <v/>
      </c>
      <c r="I28" s="54">
        <f>IF(H28="","",IFERROR(H28/VLOOKUP(B28,'Pools'!$A$5:$K$104,8,FALSE),""))</f>
        <v/>
      </c>
      <c r="J28" s="16">
        <f>IF(H28="","",IFERROR(H28/VLOOKUP(B28,'Pools'!$A$5:$K$104,8,FALSE)*VLOOKUP(B28,'Pools'!$A$5:$K$104,6,FALSE),""))</f>
        <v/>
      </c>
      <c r="K28" s="32">
        <f>IF(B28="","",IFERROR(VLOOKUP(B28,'Pools'!$A$5:$K$104,7,FALSE),""))</f>
        <v/>
      </c>
      <c r="L28" s="15">
        <f>IF(COUNTA(A28:C28,F28:G28)=0,"",IF(OR(A28="",B28="",C28=""),"Pflichtangabe fehlt",IF(COUNTIF($A$5:$A$104,A28)&gt;1,"Einsatz-ID doppelt",IF(E28="","Pool-ID unbekannt",IF(E28="Stunden",IF(OR(F28="",F28&lt;=0),"Stunden fehlen",IF(G28&lt;&gt;"","Punkte leeren",IF(K28="Offen","Pool noch offen",""))),IF(E28="Punkte",IF(OR(G28="",G28&lt;=0),"Punkte fehlen",IF(F28&lt;&gt;"","Stunden leeren",IF(K28="Offen","Pool noch offen",""))),"Methode fehlt"))))))</f>
        <v/>
      </c>
      <c r="N28">
        <f>'Pools'!A28</f>
        <v/>
      </c>
      <c r="O28">
        <f>IFERROR(IF(Parameter!G28="","",Parameter!G28),"")</f>
        <v/>
      </c>
    </row>
    <row r="29" ht="20" customHeight="1">
      <c r="A29" s="19" t="n"/>
      <c r="B29" s="19" t="n"/>
      <c r="C29" s="19" t="n"/>
      <c r="D29" s="51">
        <f>IF(B29="","",IFERROR(VLOOKUP(B29,'Pools'!$A$5:$K$104,2,FALSE),""))</f>
        <v/>
      </c>
      <c r="E29" s="28">
        <f>IF(B29="","",IFERROR(VLOOKUP(B29,'Pools'!$A$5:$K$104,5,FALSE),""))</f>
        <v/>
      </c>
      <c r="F29" s="29" t="n"/>
      <c r="G29" s="29" t="n"/>
      <c r="H29" s="23">
        <f>IF(B29="","",IF(E29="Stunden",IF(F29="","",F29),IF(E29="Punkte",IF(G29="","",G29),"")))</f>
        <v/>
      </c>
      <c r="I29" s="52">
        <f>IF(H29="","",IFERROR(H29/VLOOKUP(B29,'Pools'!$A$5:$K$104,8,FALSE),""))</f>
        <v/>
      </c>
      <c r="J29" s="14">
        <f>IF(H29="","",IFERROR(H29/VLOOKUP(B29,'Pools'!$A$5:$K$104,8,FALSE)*VLOOKUP(B29,'Pools'!$A$5:$K$104,6,FALSE),""))</f>
        <v/>
      </c>
      <c r="K29" s="28">
        <f>IF(B29="","",IFERROR(VLOOKUP(B29,'Pools'!$A$5:$K$104,7,FALSE),""))</f>
        <v/>
      </c>
      <c r="L29" s="12">
        <f>IF(COUNTA(A29:C29,F29:G29)=0,"",IF(OR(A29="",B29="",C29=""),"Pflichtangabe fehlt",IF(COUNTIF($A$5:$A$104,A29)&gt;1,"Einsatz-ID doppelt",IF(E29="","Pool-ID unbekannt",IF(E29="Stunden",IF(OR(F29="",F29&lt;=0),"Stunden fehlen",IF(G29&lt;&gt;"","Punkte leeren",IF(K29="Offen","Pool noch offen",""))),IF(E29="Punkte",IF(OR(G29="",G29&lt;=0),"Punkte fehlen",IF(F29&lt;&gt;"","Stunden leeren",IF(K29="Offen","Pool noch offen",""))),"Methode fehlt"))))))</f>
        <v/>
      </c>
      <c r="N29">
        <f>'Pools'!A29</f>
        <v/>
      </c>
      <c r="O29">
        <f>IFERROR(IF(Parameter!G29="","",Parameter!G29),"")</f>
        <v/>
      </c>
    </row>
    <row r="30" ht="20" customHeight="1">
      <c r="A30" s="19" t="n"/>
      <c r="B30" s="19" t="n"/>
      <c r="C30" s="19" t="n"/>
      <c r="D30" s="53">
        <f>IF(B30="","",IFERROR(VLOOKUP(B30,'Pools'!$A$5:$K$104,2,FALSE),""))</f>
        <v/>
      </c>
      <c r="E30" s="32">
        <f>IF(B30="","",IFERROR(VLOOKUP(B30,'Pools'!$A$5:$K$104,5,FALSE),""))</f>
        <v/>
      </c>
      <c r="F30" s="29" t="n"/>
      <c r="G30" s="29" t="n"/>
      <c r="H30" s="25">
        <f>IF(B30="","",IF(E30="Stunden",IF(F30="","",F30),IF(E30="Punkte",IF(G30="","",G30),"")))</f>
        <v/>
      </c>
      <c r="I30" s="54">
        <f>IF(H30="","",IFERROR(H30/VLOOKUP(B30,'Pools'!$A$5:$K$104,8,FALSE),""))</f>
        <v/>
      </c>
      <c r="J30" s="16">
        <f>IF(H30="","",IFERROR(H30/VLOOKUP(B30,'Pools'!$A$5:$K$104,8,FALSE)*VLOOKUP(B30,'Pools'!$A$5:$K$104,6,FALSE),""))</f>
        <v/>
      </c>
      <c r="K30" s="32">
        <f>IF(B30="","",IFERROR(VLOOKUP(B30,'Pools'!$A$5:$K$104,7,FALSE),""))</f>
        <v/>
      </c>
      <c r="L30" s="15">
        <f>IF(COUNTA(A30:C30,F30:G30)=0,"",IF(OR(A30="",B30="",C30=""),"Pflichtangabe fehlt",IF(COUNTIF($A$5:$A$104,A30)&gt;1,"Einsatz-ID doppelt",IF(E30="","Pool-ID unbekannt",IF(E30="Stunden",IF(OR(F30="",F30&lt;=0),"Stunden fehlen",IF(G30&lt;&gt;"","Punkte leeren",IF(K30="Offen","Pool noch offen",""))),IF(E30="Punkte",IF(OR(G30="",G30&lt;=0),"Punkte fehlen",IF(F30&lt;&gt;"","Stunden leeren",IF(K30="Offen","Pool noch offen",""))),"Methode fehlt"))))))</f>
        <v/>
      </c>
      <c r="N30">
        <f>'Pools'!A30</f>
        <v/>
      </c>
      <c r="O30">
        <f>IFERROR(IF(Parameter!G30="","",Parameter!G30),"")</f>
        <v/>
      </c>
    </row>
    <row r="31" ht="20" customHeight="1">
      <c r="A31" s="19" t="n"/>
      <c r="B31" s="19" t="n"/>
      <c r="C31" s="19" t="n"/>
      <c r="D31" s="51">
        <f>IF(B31="","",IFERROR(VLOOKUP(B31,'Pools'!$A$5:$K$104,2,FALSE),""))</f>
        <v/>
      </c>
      <c r="E31" s="28">
        <f>IF(B31="","",IFERROR(VLOOKUP(B31,'Pools'!$A$5:$K$104,5,FALSE),""))</f>
        <v/>
      </c>
      <c r="F31" s="29" t="n"/>
      <c r="G31" s="29" t="n"/>
      <c r="H31" s="23">
        <f>IF(B31="","",IF(E31="Stunden",IF(F31="","",F31),IF(E31="Punkte",IF(G31="","",G31),"")))</f>
        <v/>
      </c>
      <c r="I31" s="52">
        <f>IF(H31="","",IFERROR(H31/VLOOKUP(B31,'Pools'!$A$5:$K$104,8,FALSE),""))</f>
        <v/>
      </c>
      <c r="J31" s="14">
        <f>IF(H31="","",IFERROR(H31/VLOOKUP(B31,'Pools'!$A$5:$K$104,8,FALSE)*VLOOKUP(B31,'Pools'!$A$5:$K$104,6,FALSE),""))</f>
        <v/>
      </c>
      <c r="K31" s="28">
        <f>IF(B31="","",IFERROR(VLOOKUP(B31,'Pools'!$A$5:$K$104,7,FALSE),""))</f>
        <v/>
      </c>
      <c r="L31" s="12">
        <f>IF(COUNTA(A31:C31,F31:G31)=0,"",IF(OR(A31="",B31="",C31=""),"Pflichtangabe fehlt",IF(COUNTIF($A$5:$A$104,A31)&gt;1,"Einsatz-ID doppelt",IF(E31="","Pool-ID unbekannt",IF(E31="Stunden",IF(OR(F31="",F31&lt;=0),"Stunden fehlen",IF(G31&lt;&gt;"","Punkte leeren",IF(K31="Offen","Pool noch offen",""))),IF(E31="Punkte",IF(OR(G31="",G31&lt;=0),"Punkte fehlen",IF(F31&lt;&gt;"","Stunden leeren",IF(K31="Offen","Pool noch offen",""))),"Methode fehlt"))))))</f>
        <v/>
      </c>
      <c r="N31">
        <f>'Pools'!A31</f>
        <v/>
      </c>
      <c r="O31">
        <f>IFERROR(IF(Parameter!G31="","",Parameter!G31),"")</f>
        <v/>
      </c>
    </row>
    <row r="32" ht="20" customHeight="1">
      <c r="A32" s="19" t="n"/>
      <c r="B32" s="19" t="n"/>
      <c r="C32" s="19" t="n"/>
      <c r="D32" s="53">
        <f>IF(B32="","",IFERROR(VLOOKUP(B32,'Pools'!$A$5:$K$104,2,FALSE),""))</f>
        <v/>
      </c>
      <c r="E32" s="32">
        <f>IF(B32="","",IFERROR(VLOOKUP(B32,'Pools'!$A$5:$K$104,5,FALSE),""))</f>
        <v/>
      </c>
      <c r="F32" s="29" t="n"/>
      <c r="G32" s="29" t="n"/>
      <c r="H32" s="25">
        <f>IF(B32="","",IF(E32="Stunden",IF(F32="","",F32),IF(E32="Punkte",IF(G32="","",G32),"")))</f>
        <v/>
      </c>
      <c r="I32" s="54">
        <f>IF(H32="","",IFERROR(H32/VLOOKUP(B32,'Pools'!$A$5:$K$104,8,FALSE),""))</f>
        <v/>
      </c>
      <c r="J32" s="16">
        <f>IF(H32="","",IFERROR(H32/VLOOKUP(B32,'Pools'!$A$5:$K$104,8,FALSE)*VLOOKUP(B32,'Pools'!$A$5:$K$104,6,FALSE),""))</f>
        <v/>
      </c>
      <c r="K32" s="32">
        <f>IF(B32="","",IFERROR(VLOOKUP(B32,'Pools'!$A$5:$K$104,7,FALSE),""))</f>
        <v/>
      </c>
      <c r="L32" s="15">
        <f>IF(COUNTA(A32:C32,F32:G32)=0,"",IF(OR(A32="",B32="",C32=""),"Pflichtangabe fehlt",IF(COUNTIF($A$5:$A$104,A32)&gt;1,"Einsatz-ID doppelt",IF(E32="","Pool-ID unbekannt",IF(E32="Stunden",IF(OR(F32="",F32&lt;=0),"Stunden fehlen",IF(G32&lt;&gt;"","Punkte leeren",IF(K32="Offen","Pool noch offen",""))),IF(E32="Punkte",IF(OR(G32="",G32&lt;=0),"Punkte fehlen",IF(F32&lt;&gt;"","Stunden leeren",IF(K32="Offen","Pool noch offen",""))),"Methode fehlt"))))))</f>
        <v/>
      </c>
      <c r="N32">
        <f>'Pools'!A32</f>
        <v/>
      </c>
      <c r="O32">
        <f>IFERROR(IF(Parameter!G32="","",Parameter!G32),"")</f>
        <v/>
      </c>
    </row>
    <row r="33" ht="20" customHeight="1">
      <c r="A33" s="19" t="n"/>
      <c r="B33" s="19" t="n"/>
      <c r="C33" s="19" t="n"/>
      <c r="D33" s="51">
        <f>IF(B33="","",IFERROR(VLOOKUP(B33,'Pools'!$A$5:$K$104,2,FALSE),""))</f>
        <v/>
      </c>
      <c r="E33" s="28">
        <f>IF(B33="","",IFERROR(VLOOKUP(B33,'Pools'!$A$5:$K$104,5,FALSE),""))</f>
        <v/>
      </c>
      <c r="F33" s="29" t="n"/>
      <c r="G33" s="29" t="n"/>
      <c r="H33" s="23">
        <f>IF(B33="","",IF(E33="Stunden",IF(F33="","",F33),IF(E33="Punkte",IF(G33="","",G33),"")))</f>
        <v/>
      </c>
      <c r="I33" s="52">
        <f>IF(H33="","",IFERROR(H33/VLOOKUP(B33,'Pools'!$A$5:$K$104,8,FALSE),""))</f>
        <v/>
      </c>
      <c r="J33" s="14">
        <f>IF(H33="","",IFERROR(H33/VLOOKUP(B33,'Pools'!$A$5:$K$104,8,FALSE)*VLOOKUP(B33,'Pools'!$A$5:$K$104,6,FALSE),""))</f>
        <v/>
      </c>
      <c r="K33" s="28">
        <f>IF(B33="","",IFERROR(VLOOKUP(B33,'Pools'!$A$5:$K$104,7,FALSE),""))</f>
        <v/>
      </c>
      <c r="L33" s="12">
        <f>IF(COUNTA(A33:C33,F33:G33)=0,"",IF(OR(A33="",B33="",C33=""),"Pflichtangabe fehlt",IF(COUNTIF($A$5:$A$104,A33)&gt;1,"Einsatz-ID doppelt",IF(E33="","Pool-ID unbekannt",IF(E33="Stunden",IF(OR(F33="",F33&lt;=0),"Stunden fehlen",IF(G33&lt;&gt;"","Punkte leeren",IF(K33="Offen","Pool noch offen",""))),IF(E33="Punkte",IF(OR(G33="",G33&lt;=0),"Punkte fehlen",IF(F33&lt;&gt;"","Stunden leeren",IF(K33="Offen","Pool noch offen",""))),"Methode fehlt"))))))</f>
        <v/>
      </c>
      <c r="N33">
        <f>'Pools'!A33</f>
        <v/>
      </c>
      <c r="O33">
        <f>IFERROR(IF(Parameter!G33="","",Parameter!G33),"")</f>
        <v/>
      </c>
    </row>
    <row r="34" ht="20" customHeight="1">
      <c r="A34" s="19" t="n"/>
      <c r="B34" s="19" t="n"/>
      <c r="C34" s="19" t="n"/>
      <c r="D34" s="53">
        <f>IF(B34="","",IFERROR(VLOOKUP(B34,'Pools'!$A$5:$K$104,2,FALSE),""))</f>
        <v/>
      </c>
      <c r="E34" s="32">
        <f>IF(B34="","",IFERROR(VLOOKUP(B34,'Pools'!$A$5:$K$104,5,FALSE),""))</f>
        <v/>
      </c>
      <c r="F34" s="29" t="n"/>
      <c r="G34" s="29" t="n"/>
      <c r="H34" s="25">
        <f>IF(B34="","",IF(E34="Stunden",IF(F34="","",F34),IF(E34="Punkte",IF(G34="","",G34),"")))</f>
        <v/>
      </c>
      <c r="I34" s="54">
        <f>IF(H34="","",IFERROR(H34/VLOOKUP(B34,'Pools'!$A$5:$K$104,8,FALSE),""))</f>
        <v/>
      </c>
      <c r="J34" s="16">
        <f>IF(H34="","",IFERROR(H34/VLOOKUP(B34,'Pools'!$A$5:$K$104,8,FALSE)*VLOOKUP(B34,'Pools'!$A$5:$K$104,6,FALSE),""))</f>
        <v/>
      </c>
      <c r="K34" s="32">
        <f>IF(B34="","",IFERROR(VLOOKUP(B34,'Pools'!$A$5:$K$104,7,FALSE),""))</f>
        <v/>
      </c>
      <c r="L34" s="15">
        <f>IF(COUNTA(A34:C34,F34:G34)=0,"",IF(OR(A34="",B34="",C34=""),"Pflichtangabe fehlt",IF(COUNTIF($A$5:$A$104,A34)&gt;1,"Einsatz-ID doppelt",IF(E34="","Pool-ID unbekannt",IF(E34="Stunden",IF(OR(F34="",F34&lt;=0),"Stunden fehlen",IF(G34&lt;&gt;"","Punkte leeren",IF(K34="Offen","Pool noch offen",""))),IF(E34="Punkte",IF(OR(G34="",G34&lt;=0),"Punkte fehlen",IF(F34&lt;&gt;"","Stunden leeren",IF(K34="Offen","Pool noch offen",""))),"Methode fehlt"))))))</f>
        <v/>
      </c>
      <c r="N34">
        <f>'Pools'!A34</f>
        <v/>
      </c>
      <c r="O34">
        <f>IFERROR(IF(Parameter!G34="","",Parameter!G34),"")</f>
        <v/>
      </c>
    </row>
    <row r="35" ht="20" customHeight="1">
      <c r="A35" s="19" t="n"/>
      <c r="B35" s="19" t="n"/>
      <c r="C35" s="19" t="n"/>
      <c r="D35" s="51">
        <f>IF(B35="","",IFERROR(VLOOKUP(B35,'Pools'!$A$5:$K$104,2,FALSE),""))</f>
        <v/>
      </c>
      <c r="E35" s="28">
        <f>IF(B35="","",IFERROR(VLOOKUP(B35,'Pools'!$A$5:$K$104,5,FALSE),""))</f>
        <v/>
      </c>
      <c r="F35" s="29" t="n"/>
      <c r="G35" s="29" t="n"/>
      <c r="H35" s="23">
        <f>IF(B35="","",IF(E35="Stunden",IF(F35="","",F35),IF(E35="Punkte",IF(G35="","",G35),"")))</f>
        <v/>
      </c>
      <c r="I35" s="52">
        <f>IF(H35="","",IFERROR(H35/VLOOKUP(B35,'Pools'!$A$5:$K$104,8,FALSE),""))</f>
        <v/>
      </c>
      <c r="J35" s="14">
        <f>IF(H35="","",IFERROR(H35/VLOOKUP(B35,'Pools'!$A$5:$K$104,8,FALSE)*VLOOKUP(B35,'Pools'!$A$5:$K$104,6,FALSE),""))</f>
        <v/>
      </c>
      <c r="K35" s="28">
        <f>IF(B35="","",IFERROR(VLOOKUP(B35,'Pools'!$A$5:$K$104,7,FALSE),""))</f>
        <v/>
      </c>
      <c r="L35" s="12">
        <f>IF(COUNTA(A35:C35,F35:G35)=0,"",IF(OR(A35="",B35="",C35=""),"Pflichtangabe fehlt",IF(COUNTIF($A$5:$A$104,A35)&gt;1,"Einsatz-ID doppelt",IF(E35="","Pool-ID unbekannt",IF(E35="Stunden",IF(OR(F35="",F35&lt;=0),"Stunden fehlen",IF(G35&lt;&gt;"","Punkte leeren",IF(K35="Offen","Pool noch offen",""))),IF(E35="Punkte",IF(OR(G35="",G35&lt;=0),"Punkte fehlen",IF(F35&lt;&gt;"","Stunden leeren",IF(K35="Offen","Pool noch offen",""))),"Methode fehlt"))))))</f>
        <v/>
      </c>
      <c r="N35">
        <f>'Pools'!A35</f>
        <v/>
      </c>
      <c r="O35">
        <f>IFERROR(IF(Parameter!G35="","",Parameter!G35),"")</f>
        <v/>
      </c>
    </row>
    <row r="36" ht="20" customHeight="1">
      <c r="A36" s="19" t="n"/>
      <c r="B36" s="19" t="n"/>
      <c r="C36" s="19" t="n"/>
      <c r="D36" s="53">
        <f>IF(B36="","",IFERROR(VLOOKUP(B36,'Pools'!$A$5:$K$104,2,FALSE),""))</f>
        <v/>
      </c>
      <c r="E36" s="32">
        <f>IF(B36="","",IFERROR(VLOOKUP(B36,'Pools'!$A$5:$K$104,5,FALSE),""))</f>
        <v/>
      </c>
      <c r="F36" s="29" t="n"/>
      <c r="G36" s="29" t="n"/>
      <c r="H36" s="25">
        <f>IF(B36="","",IF(E36="Stunden",IF(F36="","",F36),IF(E36="Punkte",IF(G36="","",G36),"")))</f>
        <v/>
      </c>
      <c r="I36" s="54">
        <f>IF(H36="","",IFERROR(H36/VLOOKUP(B36,'Pools'!$A$5:$K$104,8,FALSE),""))</f>
        <v/>
      </c>
      <c r="J36" s="16">
        <f>IF(H36="","",IFERROR(H36/VLOOKUP(B36,'Pools'!$A$5:$K$104,8,FALSE)*VLOOKUP(B36,'Pools'!$A$5:$K$104,6,FALSE),""))</f>
        <v/>
      </c>
      <c r="K36" s="32">
        <f>IF(B36="","",IFERROR(VLOOKUP(B36,'Pools'!$A$5:$K$104,7,FALSE),""))</f>
        <v/>
      </c>
      <c r="L36" s="15">
        <f>IF(COUNTA(A36:C36,F36:G36)=0,"",IF(OR(A36="",B36="",C36=""),"Pflichtangabe fehlt",IF(COUNTIF($A$5:$A$104,A36)&gt;1,"Einsatz-ID doppelt",IF(E36="","Pool-ID unbekannt",IF(E36="Stunden",IF(OR(F36="",F36&lt;=0),"Stunden fehlen",IF(G36&lt;&gt;"","Punkte leeren",IF(K36="Offen","Pool noch offen",""))),IF(E36="Punkte",IF(OR(G36="",G36&lt;=0),"Punkte fehlen",IF(F36&lt;&gt;"","Stunden leeren",IF(K36="Offen","Pool noch offen",""))),"Methode fehlt"))))))</f>
        <v/>
      </c>
      <c r="N36">
        <f>'Pools'!A36</f>
        <v/>
      </c>
      <c r="O36">
        <f>IFERROR(IF(Parameter!G36="","",Parameter!G36),"")</f>
        <v/>
      </c>
    </row>
    <row r="37" ht="20" customHeight="1">
      <c r="A37" s="19" t="n"/>
      <c r="B37" s="19" t="n"/>
      <c r="C37" s="19" t="n"/>
      <c r="D37" s="51">
        <f>IF(B37="","",IFERROR(VLOOKUP(B37,'Pools'!$A$5:$K$104,2,FALSE),""))</f>
        <v/>
      </c>
      <c r="E37" s="28">
        <f>IF(B37="","",IFERROR(VLOOKUP(B37,'Pools'!$A$5:$K$104,5,FALSE),""))</f>
        <v/>
      </c>
      <c r="F37" s="29" t="n"/>
      <c r="G37" s="29" t="n"/>
      <c r="H37" s="23">
        <f>IF(B37="","",IF(E37="Stunden",IF(F37="","",F37),IF(E37="Punkte",IF(G37="","",G37),"")))</f>
        <v/>
      </c>
      <c r="I37" s="52">
        <f>IF(H37="","",IFERROR(H37/VLOOKUP(B37,'Pools'!$A$5:$K$104,8,FALSE),""))</f>
        <v/>
      </c>
      <c r="J37" s="14">
        <f>IF(H37="","",IFERROR(H37/VLOOKUP(B37,'Pools'!$A$5:$K$104,8,FALSE)*VLOOKUP(B37,'Pools'!$A$5:$K$104,6,FALSE),""))</f>
        <v/>
      </c>
      <c r="K37" s="28">
        <f>IF(B37="","",IFERROR(VLOOKUP(B37,'Pools'!$A$5:$K$104,7,FALSE),""))</f>
        <v/>
      </c>
      <c r="L37" s="12">
        <f>IF(COUNTA(A37:C37,F37:G37)=0,"",IF(OR(A37="",B37="",C37=""),"Pflichtangabe fehlt",IF(COUNTIF($A$5:$A$104,A37)&gt;1,"Einsatz-ID doppelt",IF(E37="","Pool-ID unbekannt",IF(E37="Stunden",IF(OR(F37="",F37&lt;=0),"Stunden fehlen",IF(G37&lt;&gt;"","Punkte leeren",IF(K37="Offen","Pool noch offen",""))),IF(E37="Punkte",IF(OR(G37="",G37&lt;=0),"Punkte fehlen",IF(F37&lt;&gt;"","Stunden leeren",IF(K37="Offen","Pool noch offen",""))),"Methode fehlt"))))))</f>
        <v/>
      </c>
      <c r="N37">
        <f>'Pools'!A37</f>
        <v/>
      </c>
      <c r="O37">
        <f>IFERROR(IF(Parameter!G37="","",Parameter!G37),"")</f>
        <v/>
      </c>
    </row>
    <row r="38" ht="20" customHeight="1">
      <c r="A38" s="19" t="n"/>
      <c r="B38" s="19" t="n"/>
      <c r="C38" s="19" t="n"/>
      <c r="D38" s="53">
        <f>IF(B38="","",IFERROR(VLOOKUP(B38,'Pools'!$A$5:$K$104,2,FALSE),""))</f>
        <v/>
      </c>
      <c r="E38" s="32">
        <f>IF(B38="","",IFERROR(VLOOKUP(B38,'Pools'!$A$5:$K$104,5,FALSE),""))</f>
        <v/>
      </c>
      <c r="F38" s="29" t="n"/>
      <c r="G38" s="29" t="n"/>
      <c r="H38" s="25">
        <f>IF(B38="","",IF(E38="Stunden",IF(F38="","",F38),IF(E38="Punkte",IF(G38="","",G38),"")))</f>
        <v/>
      </c>
      <c r="I38" s="54">
        <f>IF(H38="","",IFERROR(H38/VLOOKUP(B38,'Pools'!$A$5:$K$104,8,FALSE),""))</f>
        <v/>
      </c>
      <c r="J38" s="16">
        <f>IF(H38="","",IFERROR(H38/VLOOKUP(B38,'Pools'!$A$5:$K$104,8,FALSE)*VLOOKUP(B38,'Pools'!$A$5:$K$104,6,FALSE),""))</f>
        <v/>
      </c>
      <c r="K38" s="32">
        <f>IF(B38="","",IFERROR(VLOOKUP(B38,'Pools'!$A$5:$K$104,7,FALSE),""))</f>
        <v/>
      </c>
      <c r="L38" s="15">
        <f>IF(COUNTA(A38:C38,F38:G38)=0,"",IF(OR(A38="",B38="",C38=""),"Pflichtangabe fehlt",IF(COUNTIF($A$5:$A$104,A38)&gt;1,"Einsatz-ID doppelt",IF(E38="","Pool-ID unbekannt",IF(E38="Stunden",IF(OR(F38="",F38&lt;=0),"Stunden fehlen",IF(G38&lt;&gt;"","Punkte leeren",IF(K38="Offen","Pool noch offen",""))),IF(E38="Punkte",IF(OR(G38="",G38&lt;=0),"Punkte fehlen",IF(F38&lt;&gt;"","Stunden leeren",IF(K38="Offen","Pool noch offen",""))),"Methode fehlt"))))))</f>
        <v/>
      </c>
      <c r="N38">
        <f>'Pools'!A38</f>
        <v/>
      </c>
      <c r="O38">
        <f>IFERROR(IF(Parameter!G38="","",Parameter!G38),"")</f>
        <v/>
      </c>
    </row>
    <row r="39" ht="20" customHeight="1">
      <c r="A39" s="19" t="n"/>
      <c r="B39" s="19" t="n"/>
      <c r="C39" s="19" t="n"/>
      <c r="D39" s="51">
        <f>IF(B39="","",IFERROR(VLOOKUP(B39,'Pools'!$A$5:$K$104,2,FALSE),""))</f>
        <v/>
      </c>
      <c r="E39" s="28">
        <f>IF(B39="","",IFERROR(VLOOKUP(B39,'Pools'!$A$5:$K$104,5,FALSE),""))</f>
        <v/>
      </c>
      <c r="F39" s="29" t="n"/>
      <c r="G39" s="29" t="n"/>
      <c r="H39" s="23">
        <f>IF(B39="","",IF(E39="Stunden",IF(F39="","",F39),IF(E39="Punkte",IF(G39="","",G39),"")))</f>
        <v/>
      </c>
      <c r="I39" s="52">
        <f>IF(H39="","",IFERROR(H39/VLOOKUP(B39,'Pools'!$A$5:$K$104,8,FALSE),""))</f>
        <v/>
      </c>
      <c r="J39" s="14">
        <f>IF(H39="","",IFERROR(H39/VLOOKUP(B39,'Pools'!$A$5:$K$104,8,FALSE)*VLOOKUP(B39,'Pools'!$A$5:$K$104,6,FALSE),""))</f>
        <v/>
      </c>
      <c r="K39" s="28">
        <f>IF(B39="","",IFERROR(VLOOKUP(B39,'Pools'!$A$5:$K$104,7,FALSE),""))</f>
        <v/>
      </c>
      <c r="L39" s="12">
        <f>IF(COUNTA(A39:C39,F39:G39)=0,"",IF(OR(A39="",B39="",C39=""),"Pflichtangabe fehlt",IF(COUNTIF($A$5:$A$104,A39)&gt;1,"Einsatz-ID doppelt",IF(E39="","Pool-ID unbekannt",IF(E39="Stunden",IF(OR(F39="",F39&lt;=0),"Stunden fehlen",IF(G39&lt;&gt;"","Punkte leeren",IF(K39="Offen","Pool noch offen",""))),IF(E39="Punkte",IF(OR(G39="",G39&lt;=0),"Punkte fehlen",IF(F39&lt;&gt;"","Stunden leeren",IF(K39="Offen","Pool noch offen",""))),"Methode fehlt"))))))</f>
        <v/>
      </c>
      <c r="N39">
        <f>'Pools'!A39</f>
        <v/>
      </c>
      <c r="O39">
        <f>IFERROR(IF(Parameter!G39="","",Parameter!G39),"")</f>
        <v/>
      </c>
    </row>
    <row r="40" ht="20" customHeight="1">
      <c r="A40" s="19" t="n"/>
      <c r="B40" s="19" t="n"/>
      <c r="C40" s="19" t="n"/>
      <c r="D40" s="53">
        <f>IF(B40="","",IFERROR(VLOOKUP(B40,'Pools'!$A$5:$K$104,2,FALSE),""))</f>
        <v/>
      </c>
      <c r="E40" s="32">
        <f>IF(B40="","",IFERROR(VLOOKUP(B40,'Pools'!$A$5:$K$104,5,FALSE),""))</f>
        <v/>
      </c>
      <c r="F40" s="29" t="n"/>
      <c r="G40" s="29" t="n"/>
      <c r="H40" s="25">
        <f>IF(B40="","",IF(E40="Stunden",IF(F40="","",F40),IF(E40="Punkte",IF(G40="","",G40),"")))</f>
        <v/>
      </c>
      <c r="I40" s="54">
        <f>IF(H40="","",IFERROR(H40/VLOOKUP(B40,'Pools'!$A$5:$K$104,8,FALSE),""))</f>
        <v/>
      </c>
      <c r="J40" s="16">
        <f>IF(H40="","",IFERROR(H40/VLOOKUP(B40,'Pools'!$A$5:$K$104,8,FALSE)*VLOOKUP(B40,'Pools'!$A$5:$K$104,6,FALSE),""))</f>
        <v/>
      </c>
      <c r="K40" s="32">
        <f>IF(B40="","",IFERROR(VLOOKUP(B40,'Pools'!$A$5:$K$104,7,FALSE),""))</f>
        <v/>
      </c>
      <c r="L40" s="15">
        <f>IF(COUNTA(A40:C40,F40:G40)=0,"",IF(OR(A40="",B40="",C40=""),"Pflichtangabe fehlt",IF(COUNTIF($A$5:$A$104,A40)&gt;1,"Einsatz-ID doppelt",IF(E40="","Pool-ID unbekannt",IF(E40="Stunden",IF(OR(F40="",F40&lt;=0),"Stunden fehlen",IF(G40&lt;&gt;"","Punkte leeren",IF(K40="Offen","Pool noch offen",""))),IF(E40="Punkte",IF(OR(G40="",G40&lt;=0),"Punkte fehlen",IF(F40&lt;&gt;"","Stunden leeren",IF(K40="Offen","Pool noch offen",""))),"Methode fehlt"))))))</f>
        <v/>
      </c>
      <c r="N40">
        <f>'Pools'!A40</f>
        <v/>
      </c>
      <c r="O40">
        <f>IFERROR(IF(Parameter!G40="","",Parameter!G40),"")</f>
        <v/>
      </c>
    </row>
    <row r="41" ht="20" customHeight="1">
      <c r="A41" s="19" t="n"/>
      <c r="B41" s="19" t="n"/>
      <c r="C41" s="19" t="n"/>
      <c r="D41" s="51">
        <f>IF(B41="","",IFERROR(VLOOKUP(B41,'Pools'!$A$5:$K$104,2,FALSE),""))</f>
        <v/>
      </c>
      <c r="E41" s="28">
        <f>IF(B41="","",IFERROR(VLOOKUP(B41,'Pools'!$A$5:$K$104,5,FALSE),""))</f>
        <v/>
      </c>
      <c r="F41" s="29" t="n"/>
      <c r="G41" s="29" t="n"/>
      <c r="H41" s="23">
        <f>IF(B41="","",IF(E41="Stunden",IF(F41="","",F41),IF(E41="Punkte",IF(G41="","",G41),"")))</f>
        <v/>
      </c>
      <c r="I41" s="52">
        <f>IF(H41="","",IFERROR(H41/VLOOKUP(B41,'Pools'!$A$5:$K$104,8,FALSE),""))</f>
        <v/>
      </c>
      <c r="J41" s="14">
        <f>IF(H41="","",IFERROR(H41/VLOOKUP(B41,'Pools'!$A$5:$K$104,8,FALSE)*VLOOKUP(B41,'Pools'!$A$5:$K$104,6,FALSE),""))</f>
        <v/>
      </c>
      <c r="K41" s="28">
        <f>IF(B41="","",IFERROR(VLOOKUP(B41,'Pools'!$A$5:$K$104,7,FALSE),""))</f>
        <v/>
      </c>
      <c r="L41" s="12">
        <f>IF(COUNTA(A41:C41,F41:G41)=0,"",IF(OR(A41="",B41="",C41=""),"Pflichtangabe fehlt",IF(COUNTIF($A$5:$A$104,A41)&gt;1,"Einsatz-ID doppelt",IF(E41="","Pool-ID unbekannt",IF(E41="Stunden",IF(OR(F41="",F41&lt;=0),"Stunden fehlen",IF(G41&lt;&gt;"","Punkte leeren",IF(K41="Offen","Pool noch offen",""))),IF(E41="Punkte",IF(OR(G41="",G41&lt;=0),"Punkte fehlen",IF(F41&lt;&gt;"","Stunden leeren",IF(K41="Offen","Pool noch offen",""))),"Methode fehlt"))))))</f>
        <v/>
      </c>
      <c r="N41">
        <f>'Pools'!A41</f>
        <v/>
      </c>
      <c r="O41">
        <f>IFERROR(IF(Parameter!G41="","",Parameter!G41),"")</f>
        <v/>
      </c>
    </row>
    <row r="42" ht="20" customHeight="1">
      <c r="A42" s="19" t="n"/>
      <c r="B42" s="19" t="n"/>
      <c r="C42" s="19" t="n"/>
      <c r="D42" s="53">
        <f>IF(B42="","",IFERROR(VLOOKUP(B42,'Pools'!$A$5:$K$104,2,FALSE),""))</f>
        <v/>
      </c>
      <c r="E42" s="32">
        <f>IF(B42="","",IFERROR(VLOOKUP(B42,'Pools'!$A$5:$K$104,5,FALSE),""))</f>
        <v/>
      </c>
      <c r="F42" s="29" t="n"/>
      <c r="G42" s="29" t="n"/>
      <c r="H42" s="25">
        <f>IF(B42="","",IF(E42="Stunden",IF(F42="","",F42),IF(E42="Punkte",IF(G42="","",G42),"")))</f>
        <v/>
      </c>
      <c r="I42" s="54">
        <f>IF(H42="","",IFERROR(H42/VLOOKUP(B42,'Pools'!$A$5:$K$104,8,FALSE),""))</f>
        <v/>
      </c>
      <c r="J42" s="16">
        <f>IF(H42="","",IFERROR(H42/VLOOKUP(B42,'Pools'!$A$5:$K$104,8,FALSE)*VLOOKUP(B42,'Pools'!$A$5:$K$104,6,FALSE),""))</f>
        <v/>
      </c>
      <c r="K42" s="32">
        <f>IF(B42="","",IFERROR(VLOOKUP(B42,'Pools'!$A$5:$K$104,7,FALSE),""))</f>
        <v/>
      </c>
      <c r="L42" s="15">
        <f>IF(COUNTA(A42:C42,F42:G42)=0,"",IF(OR(A42="",B42="",C42=""),"Pflichtangabe fehlt",IF(COUNTIF($A$5:$A$104,A42)&gt;1,"Einsatz-ID doppelt",IF(E42="","Pool-ID unbekannt",IF(E42="Stunden",IF(OR(F42="",F42&lt;=0),"Stunden fehlen",IF(G42&lt;&gt;"","Punkte leeren",IF(K42="Offen","Pool noch offen",""))),IF(E42="Punkte",IF(OR(G42="",G42&lt;=0),"Punkte fehlen",IF(F42&lt;&gt;"","Stunden leeren",IF(K42="Offen","Pool noch offen",""))),"Methode fehlt"))))))</f>
        <v/>
      </c>
      <c r="N42">
        <f>'Pools'!A42</f>
        <v/>
      </c>
      <c r="O42">
        <f>IFERROR(IF(Parameter!G42="","",Parameter!G42),"")</f>
        <v/>
      </c>
    </row>
    <row r="43" ht="20" customHeight="1">
      <c r="A43" s="19" t="n"/>
      <c r="B43" s="19" t="n"/>
      <c r="C43" s="19" t="n"/>
      <c r="D43" s="51">
        <f>IF(B43="","",IFERROR(VLOOKUP(B43,'Pools'!$A$5:$K$104,2,FALSE),""))</f>
        <v/>
      </c>
      <c r="E43" s="28">
        <f>IF(B43="","",IFERROR(VLOOKUP(B43,'Pools'!$A$5:$K$104,5,FALSE),""))</f>
        <v/>
      </c>
      <c r="F43" s="29" t="n"/>
      <c r="G43" s="29" t="n"/>
      <c r="H43" s="23">
        <f>IF(B43="","",IF(E43="Stunden",IF(F43="","",F43),IF(E43="Punkte",IF(G43="","",G43),"")))</f>
        <v/>
      </c>
      <c r="I43" s="52">
        <f>IF(H43="","",IFERROR(H43/VLOOKUP(B43,'Pools'!$A$5:$K$104,8,FALSE),""))</f>
        <v/>
      </c>
      <c r="J43" s="14">
        <f>IF(H43="","",IFERROR(H43/VLOOKUP(B43,'Pools'!$A$5:$K$104,8,FALSE)*VLOOKUP(B43,'Pools'!$A$5:$K$104,6,FALSE),""))</f>
        <v/>
      </c>
      <c r="K43" s="28">
        <f>IF(B43="","",IFERROR(VLOOKUP(B43,'Pools'!$A$5:$K$104,7,FALSE),""))</f>
        <v/>
      </c>
      <c r="L43" s="12">
        <f>IF(COUNTA(A43:C43,F43:G43)=0,"",IF(OR(A43="",B43="",C43=""),"Pflichtangabe fehlt",IF(COUNTIF($A$5:$A$104,A43)&gt;1,"Einsatz-ID doppelt",IF(E43="","Pool-ID unbekannt",IF(E43="Stunden",IF(OR(F43="",F43&lt;=0),"Stunden fehlen",IF(G43&lt;&gt;"","Punkte leeren",IF(K43="Offen","Pool noch offen",""))),IF(E43="Punkte",IF(OR(G43="",G43&lt;=0),"Punkte fehlen",IF(F43&lt;&gt;"","Stunden leeren",IF(K43="Offen","Pool noch offen",""))),"Methode fehlt"))))))</f>
        <v/>
      </c>
      <c r="N43">
        <f>'Pools'!A43</f>
        <v/>
      </c>
      <c r="O43">
        <f>IFERROR(IF(Parameter!G43="","",Parameter!G43),"")</f>
        <v/>
      </c>
    </row>
    <row r="44" ht="20" customHeight="1">
      <c r="A44" s="19" t="n"/>
      <c r="B44" s="19" t="n"/>
      <c r="C44" s="19" t="n"/>
      <c r="D44" s="53">
        <f>IF(B44="","",IFERROR(VLOOKUP(B44,'Pools'!$A$5:$K$104,2,FALSE),""))</f>
        <v/>
      </c>
      <c r="E44" s="32">
        <f>IF(B44="","",IFERROR(VLOOKUP(B44,'Pools'!$A$5:$K$104,5,FALSE),""))</f>
        <v/>
      </c>
      <c r="F44" s="29" t="n"/>
      <c r="G44" s="29" t="n"/>
      <c r="H44" s="25">
        <f>IF(B44="","",IF(E44="Stunden",IF(F44="","",F44),IF(E44="Punkte",IF(G44="","",G44),"")))</f>
        <v/>
      </c>
      <c r="I44" s="54">
        <f>IF(H44="","",IFERROR(H44/VLOOKUP(B44,'Pools'!$A$5:$K$104,8,FALSE),""))</f>
        <v/>
      </c>
      <c r="J44" s="16">
        <f>IF(H44="","",IFERROR(H44/VLOOKUP(B44,'Pools'!$A$5:$K$104,8,FALSE)*VLOOKUP(B44,'Pools'!$A$5:$K$104,6,FALSE),""))</f>
        <v/>
      </c>
      <c r="K44" s="32">
        <f>IF(B44="","",IFERROR(VLOOKUP(B44,'Pools'!$A$5:$K$104,7,FALSE),""))</f>
        <v/>
      </c>
      <c r="L44" s="15">
        <f>IF(COUNTA(A44:C44,F44:G44)=0,"",IF(OR(A44="",B44="",C44=""),"Pflichtangabe fehlt",IF(COUNTIF($A$5:$A$104,A44)&gt;1,"Einsatz-ID doppelt",IF(E44="","Pool-ID unbekannt",IF(E44="Stunden",IF(OR(F44="",F44&lt;=0),"Stunden fehlen",IF(G44&lt;&gt;"","Punkte leeren",IF(K44="Offen","Pool noch offen",""))),IF(E44="Punkte",IF(OR(G44="",G44&lt;=0),"Punkte fehlen",IF(F44&lt;&gt;"","Stunden leeren",IF(K44="Offen","Pool noch offen",""))),"Methode fehlt"))))))</f>
        <v/>
      </c>
      <c r="N44">
        <f>'Pools'!A44</f>
        <v/>
      </c>
      <c r="O44">
        <f>IFERROR(IF(Parameter!G44="","",Parameter!G44),"")</f>
        <v/>
      </c>
    </row>
    <row r="45" ht="20" customHeight="1">
      <c r="A45" s="19" t="n"/>
      <c r="B45" s="19" t="n"/>
      <c r="C45" s="19" t="n"/>
      <c r="D45" s="51">
        <f>IF(B45="","",IFERROR(VLOOKUP(B45,'Pools'!$A$5:$K$104,2,FALSE),""))</f>
        <v/>
      </c>
      <c r="E45" s="28">
        <f>IF(B45="","",IFERROR(VLOOKUP(B45,'Pools'!$A$5:$K$104,5,FALSE),""))</f>
        <v/>
      </c>
      <c r="F45" s="29" t="n"/>
      <c r="G45" s="29" t="n"/>
      <c r="H45" s="23">
        <f>IF(B45="","",IF(E45="Stunden",IF(F45="","",F45),IF(E45="Punkte",IF(G45="","",G45),"")))</f>
        <v/>
      </c>
      <c r="I45" s="52">
        <f>IF(H45="","",IFERROR(H45/VLOOKUP(B45,'Pools'!$A$5:$K$104,8,FALSE),""))</f>
        <v/>
      </c>
      <c r="J45" s="14">
        <f>IF(H45="","",IFERROR(H45/VLOOKUP(B45,'Pools'!$A$5:$K$104,8,FALSE)*VLOOKUP(B45,'Pools'!$A$5:$K$104,6,FALSE),""))</f>
        <v/>
      </c>
      <c r="K45" s="28">
        <f>IF(B45="","",IFERROR(VLOOKUP(B45,'Pools'!$A$5:$K$104,7,FALSE),""))</f>
        <v/>
      </c>
      <c r="L45" s="12">
        <f>IF(COUNTA(A45:C45,F45:G45)=0,"",IF(OR(A45="",B45="",C45=""),"Pflichtangabe fehlt",IF(COUNTIF($A$5:$A$104,A45)&gt;1,"Einsatz-ID doppelt",IF(E45="","Pool-ID unbekannt",IF(E45="Stunden",IF(OR(F45="",F45&lt;=0),"Stunden fehlen",IF(G45&lt;&gt;"","Punkte leeren",IF(K45="Offen","Pool noch offen",""))),IF(E45="Punkte",IF(OR(G45="",G45&lt;=0),"Punkte fehlen",IF(F45&lt;&gt;"","Stunden leeren",IF(K45="Offen","Pool noch offen",""))),"Methode fehlt"))))))</f>
        <v/>
      </c>
      <c r="N45">
        <f>'Pools'!A45</f>
        <v/>
      </c>
      <c r="O45">
        <f>IFERROR(IF(Parameter!G45="","",Parameter!G45),"")</f>
        <v/>
      </c>
    </row>
    <row r="46" ht="20" customHeight="1">
      <c r="A46" s="19" t="n"/>
      <c r="B46" s="19" t="n"/>
      <c r="C46" s="19" t="n"/>
      <c r="D46" s="53">
        <f>IF(B46="","",IFERROR(VLOOKUP(B46,'Pools'!$A$5:$K$104,2,FALSE),""))</f>
        <v/>
      </c>
      <c r="E46" s="32">
        <f>IF(B46="","",IFERROR(VLOOKUP(B46,'Pools'!$A$5:$K$104,5,FALSE),""))</f>
        <v/>
      </c>
      <c r="F46" s="29" t="n"/>
      <c r="G46" s="29" t="n"/>
      <c r="H46" s="25">
        <f>IF(B46="","",IF(E46="Stunden",IF(F46="","",F46),IF(E46="Punkte",IF(G46="","",G46),"")))</f>
        <v/>
      </c>
      <c r="I46" s="54">
        <f>IF(H46="","",IFERROR(H46/VLOOKUP(B46,'Pools'!$A$5:$K$104,8,FALSE),""))</f>
        <v/>
      </c>
      <c r="J46" s="16">
        <f>IF(H46="","",IFERROR(H46/VLOOKUP(B46,'Pools'!$A$5:$K$104,8,FALSE)*VLOOKUP(B46,'Pools'!$A$5:$K$104,6,FALSE),""))</f>
        <v/>
      </c>
      <c r="K46" s="32">
        <f>IF(B46="","",IFERROR(VLOOKUP(B46,'Pools'!$A$5:$K$104,7,FALSE),""))</f>
        <v/>
      </c>
      <c r="L46" s="15">
        <f>IF(COUNTA(A46:C46,F46:G46)=0,"",IF(OR(A46="",B46="",C46=""),"Pflichtangabe fehlt",IF(COUNTIF($A$5:$A$104,A46)&gt;1,"Einsatz-ID doppelt",IF(E46="","Pool-ID unbekannt",IF(E46="Stunden",IF(OR(F46="",F46&lt;=0),"Stunden fehlen",IF(G46&lt;&gt;"","Punkte leeren",IF(K46="Offen","Pool noch offen",""))),IF(E46="Punkte",IF(OR(G46="",G46&lt;=0),"Punkte fehlen",IF(F46&lt;&gt;"","Stunden leeren",IF(K46="Offen","Pool noch offen",""))),"Methode fehlt"))))))</f>
        <v/>
      </c>
      <c r="N46">
        <f>'Pools'!A46</f>
        <v/>
      </c>
      <c r="O46">
        <f>IFERROR(IF(Parameter!G46="","",Parameter!G46),"")</f>
        <v/>
      </c>
    </row>
    <row r="47" ht="20" customHeight="1">
      <c r="A47" s="19" t="n"/>
      <c r="B47" s="19" t="n"/>
      <c r="C47" s="19" t="n"/>
      <c r="D47" s="51">
        <f>IF(B47="","",IFERROR(VLOOKUP(B47,'Pools'!$A$5:$K$104,2,FALSE),""))</f>
        <v/>
      </c>
      <c r="E47" s="28">
        <f>IF(B47="","",IFERROR(VLOOKUP(B47,'Pools'!$A$5:$K$104,5,FALSE),""))</f>
        <v/>
      </c>
      <c r="F47" s="29" t="n"/>
      <c r="G47" s="29" t="n"/>
      <c r="H47" s="23">
        <f>IF(B47="","",IF(E47="Stunden",IF(F47="","",F47),IF(E47="Punkte",IF(G47="","",G47),"")))</f>
        <v/>
      </c>
      <c r="I47" s="52">
        <f>IF(H47="","",IFERROR(H47/VLOOKUP(B47,'Pools'!$A$5:$K$104,8,FALSE),""))</f>
        <v/>
      </c>
      <c r="J47" s="14">
        <f>IF(H47="","",IFERROR(H47/VLOOKUP(B47,'Pools'!$A$5:$K$104,8,FALSE)*VLOOKUP(B47,'Pools'!$A$5:$K$104,6,FALSE),""))</f>
        <v/>
      </c>
      <c r="K47" s="28">
        <f>IF(B47="","",IFERROR(VLOOKUP(B47,'Pools'!$A$5:$K$104,7,FALSE),""))</f>
        <v/>
      </c>
      <c r="L47" s="12">
        <f>IF(COUNTA(A47:C47,F47:G47)=0,"",IF(OR(A47="",B47="",C47=""),"Pflichtangabe fehlt",IF(COUNTIF($A$5:$A$104,A47)&gt;1,"Einsatz-ID doppelt",IF(E47="","Pool-ID unbekannt",IF(E47="Stunden",IF(OR(F47="",F47&lt;=0),"Stunden fehlen",IF(G47&lt;&gt;"","Punkte leeren",IF(K47="Offen","Pool noch offen",""))),IF(E47="Punkte",IF(OR(G47="",G47&lt;=0),"Punkte fehlen",IF(F47&lt;&gt;"","Stunden leeren",IF(K47="Offen","Pool noch offen",""))),"Methode fehlt"))))))</f>
        <v/>
      </c>
      <c r="N47">
        <f>'Pools'!A47</f>
        <v/>
      </c>
      <c r="O47">
        <f>IFERROR(IF(Parameter!G47="","",Parameter!G47),"")</f>
        <v/>
      </c>
    </row>
    <row r="48" ht="20" customHeight="1">
      <c r="A48" s="19" t="n"/>
      <c r="B48" s="19" t="n"/>
      <c r="C48" s="19" t="n"/>
      <c r="D48" s="53">
        <f>IF(B48="","",IFERROR(VLOOKUP(B48,'Pools'!$A$5:$K$104,2,FALSE),""))</f>
        <v/>
      </c>
      <c r="E48" s="32">
        <f>IF(B48="","",IFERROR(VLOOKUP(B48,'Pools'!$A$5:$K$104,5,FALSE),""))</f>
        <v/>
      </c>
      <c r="F48" s="29" t="n"/>
      <c r="G48" s="29" t="n"/>
      <c r="H48" s="25">
        <f>IF(B48="","",IF(E48="Stunden",IF(F48="","",F48),IF(E48="Punkte",IF(G48="","",G48),"")))</f>
        <v/>
      </c>
      <c r="I48" s="54">
        <f>IF(H48="","",IFERROR(H48/VLOOKUP(B48,'Pools'!$A$5:$K$104,8,FALSE),""))</f>
        <v/>
      </c>
      <c r="J48" s="16">
        <f>IF(H48="","",IFERROR(H48/VLOOKUP(B48,'Pools'!$A$5:$K$104,8,FALSE)*VLOOKUP(B48,'Pools'!$A$5:$K$104,6,FALSE),""))</f>
        <v/>
      </c>
      <c r="K48" s="32">
        <f>IF(B48="","",IFERROR(VLOOKUP(B48,'Pools'!$A$5:$K$104,7,FALSE),""))</f>
        <v/>
      </c>
      <c r="L48" s="15">
        <f>IF(COUNTA(A48:C48,F48:G48)=0,"",IF(OR(A48="",B48="",C48=""),"Pflichtangabe fehlt",IF(COUNTIF($A$5:$A$104,A48)&gt;1,"Einsatz-ID doppelt",IF(E48="","Pool-ID unbekannt",IF(E48="Stunden",IF(OR(F48="",F48&lt;=0),"Stunden fehlen",IF(G48&lt;&gt;"","Punkte leeren",IF(K48="Offen","Pool noch offen",""))),IF(E48="Punkte",IF(OR(G48="",G48&lt;=0),"Punkte fehlen",IF(F48&lt;&gt;"","Stunden leeren",IF(K48="Offen","Pool noch offen",""))),"Methode fehlt"))))))</f>
        <v/>
      </c>
      <c r="N48">
        <f>'Pools'!A48</f>
        <v/>
      </c>
      <c r="O48">
        <f>IFERROR(IF(Parameter!G48="","",Parameter!G48),"")</f>
        <v/>
      </c>
    </row>
    <row r="49" ht="20" customHeight="1">
      <c r="A49" s="19" t="n"/>
      <c r="B49" s="19" t="n"/>
      <c r="C49" s="19" t="n"/>
      <c r="D49" s="51">
        <f>IF(B49="","",IFERROR(VLOOKUP(B49,'Pools'!$A$5:$K$104,2,FALSE),""))</f>
        <v/>
      </c>
      <c r="E49" s="28">
        <f>IF(B49="","",IFERROR(VLOOKUP(B49,'Pools'!$A$5:$K$104,5,FALSE),""))</f>
        <v/>
      </c>
      <c r="F49" s="29" t="n"/>
      <c r="G49" s="29" t="n"/>
      <c r="H49" s="23">
        <f>IF(B49="","",IF(E49="Stunden",IF(F49="","",F49),IF(E49="Punkte",IF(G49="","",G49),"")))</f>
        <v/>
      </c>
      <c r="I49" s="52">
        <f>IF(H49="","",IFERROR(H49/VLOOKUP(B49,'Pools'!$A$5:$K$104,8,FALSE),""))</f>
        <v/>
      </c>
      <c r="J49" s="14">
        <f>IF(H49="","",IFERROR(H49/VLOOKUP(B49,'Pools'!$A$5:$K$104,8,FALSE)*VLOOKUP(B49,'Pools'!$A$5:$K$104,6,FALSE),""))</f>
        <v/>
      </c>
      <c r="K49" s="28">
        <f>IF(B49="","",IFERROR(VLOOKUP(B49,'Pools'!$A$5:$K$104,7,FALSE),""))</f>
        <v/>
      </c>
      <c r="L49" s="12">
        <f>IF(COUNTA(A49:C49,F49:G49)=0,"",IF(OR(A49="",B49="",C49=""),"Pflichtangabe fehlt",IF(COUNTIF($A$5:$A$104,A49)&gt;1,"Einsatz-ID doppelt",IF(E49="","Pool-ID unbekannt",IF(E49="Stunden",IF(OR(F49="",F49&lt;=0),"Stunden fehlen",IF(G49&lt;&gt;"","Punkte leeren",IF(K49="Offen","Pool noch offen",""))),IF(E49="Punkte",IF(OR(G49="",G49&lt;=0),"Punkte fehlen",IF(F49&lt;&gt;"","Stunden leeren",IF(K49="Offen","Pool noch offen",""))),"Methode fehlt"))))))</f>
        <v/>
      </c>
      <c r="N49">
        <f>'Pools'!A49</f>
        <v/>
      </c>
      <c r="O49">
        <f>IFERROR(IF(Parameter!G49="","",Parameter!G49),"")</f>
        <v/>
      </c>
    </row>
    <row r="50" ht="20" customHeight="1">
      <c r="A50" s="19" t="n"/>
      <c r="B50" s="19" t="n"/>
      <c r="C50" s="19" t="n"/>
      <c r="D50" s="53">
        <f>IF(B50="","",IFERROR(VLOOKUP(B50,'Pools'!$A$5:$K$104,2,FALSE),""))</f>
        <v/>
      </c>
      <c r="E50" s="32">
        <f>IF(B50="","",IFERROR(VLOOKUP(B50,'Pools'!$A$5:$K$104,5,FALSE),""))</f>
        <v/>
      </c>
      <c r="F50" s="29" t="n"/>
      <c r="G50" s="29" t="n"/>
      <c r="H50" s="25">
        <f>IF(B50="","",IF(E50="Stunden",IF(F50="","",F50),IF(E50="Punkte",IF(G50="","",G50),"")))</f>
        <v/>
      </c>
      <c r="I50" s="54">
        <f>IF(H50="","",IFERROR(H50/VLOOKUP(B50,'Pools'!$A$5:$K$104,8,FALSE),""))</f>
        <v/>
      </c>
      <c r="J50" s="16">
        <f>IF(H50="","",IFERROR(H50/VLOOKUP(B50,'Pools'!$A$5:$K$104,8,FALSE)*VLOOKUP(B50,'Pools'!$A$5:$K$104,6,FALSE),""))</f>
        <v/>
      </c>
      <c r="K50" s="32">
        <f>IF(B50="","",IFERROR(VLOOKUP(B50,'Pools'!$A$5:$K$104,7,FALSE),""))</f>
        <v/>
      </c>
      <c r="L50" s="15">
        <f>IF(COUNTA(A50:C50,F50:G50)=0,"",IF(OR(A50="",B50="",C50=""),"Pflichtangabe fehlt",IF(COUNTIF($A$5:$A$104,A50)&gt;1,"Einsatz-ID doppelt",IF(E50="","Pool-ID unbekannt",IF(E50="Stunden",IF(OR(F50="",F50&lt;=0),"Stunden fehlen",IF(G50&lt;&gt;"","Punkte leeren",IF(K50="Offen","Pool noch offen",""))),IF(E50="Punkte",IF(OR(G50="",G50&lt;=0),"Punkte fehlen",IF(F50&lt;&gt;"","Stunden leeren",IF(K50="Offen","Pool noch offen",""))),"Methode fehlt"))))))</f>
        <v/>
      </c>
      <c r="N50">
        <f>'Pools'!A50</f>
        <v/>
      </c>
      <c r="O50">
        <f>IFERROR(IF(Parameter!G50="","",Parameter!G50),"")</f>
        <v/>
      </c>
    </row>
    <row r="51" ht="20" customHeight="1">
      <c r="A51" s="19" t="n"/>
      <c r="B51" s="19" t="n"/>
      <c r="C51" s="19" t="n"/>
      <c r="D51" s="51">
        <f>IF(B51="","",IFERROR(VLOOKUP(B51,'Pools'!$A$5:$K$104,2,FALSE),""))</f>
        <v/>
      </c>
      <c r="E51" s="28">
        <f>IF(B51="","",IFERROR(VLOOKUP(B51,'Pools'!$A$5:$K$104,5,FALSE),""))</f>
        <v/>
      </c>
      <c r="F51" s="29" t="n"/>
      <c r="G51" s="29" t="n"/>
      <c r="H51" s="23">
        <f>IF(B51="","",IF(E51="Stunden",IF(F51="","",F51),IF(E51="Punkte",IF(G51="","",G51),"")))</f>
        <v/>
      </c>
      <c r="I51" s="52">
        <f>IF(H51="","",IFERROR(H51/VLOOKUP(B51,'Pools'!$A$5:$K$104,8,FALSE),""))</f>
        <v/>
      </c>
      <c r="J51" s="14">
        <f>IF(H51="","",IFERROR(H51/VLOOKUP(B51,'Pools'!$A$5:$K$104,8,FALSE)*VLOOKUP(B51,'Pools'!$A$5:$K$104,6,FALSE),""))</f>
        <v/>
      </c>
      <c r="K51" s="28">
        <f>IF(B51="","",IFERROR(VLOOKUP(B51,'Pools'!$A$5:$K$104,7,FALSE),""))</f>
        <v/>
      </c>
      <c r="L51" s="12">
        <f>IF(COUNTA(A51:C51,F51:G51)=0,"",IF(OR(A51="",B51="",C51=""),"Pflichtangabe fehlt",IF(COUNTIF($A$5:$A$104,A51)&gt;1,"Einsatz-ID doppelt",IF(E51="","Pool-ID unbekannt",IF(E51="Stunden",IF(OR(F51="",F51&lt;=0),"Stunden fehlen",IF(G51&lt;&gt;"","Punkte leeren",IF(K51="Offen","Pool noch offen",""))),IF(E51="Punkte",IF(OR(G51="",G51&lt;=0),"Punkte fehlen",IF(F51&lt;&gt;"","Stunden leeren",IF(K51="Offen","Pool noch offen",""))),"Methode fehlt"))))))</f>
        <v/>
      </c>
      <c r="N51">
        <f>'Pools'!A51</f>
        <v/>
      </c>
      <c r="O51">
        <f>IFERROR(IF(Parameter!G51="","",Parameter!G51),"")</f>
        <v/>
      </c>
    </row>
    <row r="52" ht="20" customHeight="1">
      <c r="A52" s="19" t="n"/>
      <c r="B52" s="19" t="n"/>
      <c r="C52" s="19" t="n"/>
      <c r="D52" s="53">
        <f>IF(B52="","",IFERROR(VLOOKUP(B52,'Pools'!$A$5:$K$104,2,FALSE),""))</f>
        <v/>
      </c>
      <c r="E52" s="32">
        <f>IF(B52="","",IFERROR(VLOOKUP(B52,'Pools'!$A$5:$K$104,5,FALSE),""))</f>
        <v/>
      </c>
      <c r="F52" s="29" t="n"/>
      <c r="G52" s="29" t="n"/>
      <c r="H52" s="25">
        <f>IF(B52="","",IF(E52="Stunden",IF(F52="","",F52),IF(E52="Punkte",IF(G52="","",G52),"")))</f>
        <v/>
      </c>
      <c r="I52" s="54">
        <f>IF(H52="","",IFERROR(H52/VLOOKUP(B52,'Pools'!$A$5:$K$104,8,FALSE),""))</f>
        <v/>
      </c>
      <c r="J52" s="16">
        <f>IF(H52="","",IFERROR(H52/VLOOKUP(B52,'Pools'!$A$5:$K$104,8,FALSE)*VLOOKUP(B52,'Pools'!$A$5:$K$104,6,FALSE),""))</f>
        <v/>
      </c>
      <c r="K52" s="32">
        <f>IF(B52="","",IFERROR(VLOOKUP(B52,'Pools'!$A$5:$K$104,7,FALSE),""))</f>
        <v/>
      </c>
      <c r="L52" s="15">
        <f>IF(COUNTA(A52:C52,F52:G52)=0,"",IF(OR(A52="",B52="",C52=""),"Pflichtangabe fehlt",IF(COUNTIF($A$5:$A$104,A52)&gt;1,"Einsatz-ID doppelt",IF(E52="","Pool-ID unbekannt",IF(E52="Stunden",IF(OR(F52="",F52&lt;=0),"Stunden fehlen",IF(G52&lt;&gt;"","Punkte leeren",IF(K52="Offen","Pool noch offen",""))),IF(E52="Punkte",IF(OR(G52="",G52&lt;=0),"Punkte fehlen",IF(F52&lt;&gt;"","Stunden leeren",IF(K52="Offen","Pool noch offen",""))),"Methode fehlt"))))))</f>
        <v/>
      </c>
      <c r="N52">
        <f>'Pools'!A52</f>
        <v/>
      </c>
      <c r="O52">
        <f>IFERROR(IF(Parameter!G52="","",Parameter!G52),"")</f>
        <v/>
      </c>
    </row>
    <row r="53" ht="20" customHeight="1">
      <c r="A53" s="19" t="n"/>
      <c r="B53" s="19" t="n"/>
      <c r="C53" s="19" t="n"/>
      <c r="D53" s="51">
        <f>IF(B53="","",IFERROR(VLOOKUP(B53,'Pools'!$A$5:$K$104,2,FALSE),""))</f>
        <v/>
      </c>
      <c r="E53" s="28">
        <f>IF(B53="","",IFERROR(VLOOKUP(B53,'Pools'!$A$5:$K$104,5,FALSE),""))</f>
        <v/>
      </c>
      <c r="F53" s="29" t="n"/>
      <c r="G53" s="29" t="n"/>
      <c r="H53" s="23">
        <f>IF(B53="","",IF(E53="Stunden",IF(F53="","",F53),IF(E53="Punkte",IF(G53="","",G53),"")))</f>
        <v/>
      </c>
      <c r="I53" s="52">
        <f>IF(H53="","",IFERROR(H53/VLOOKUP(B53,'Pools'!$A$5:$K$104,8,FALSE),""))</f>
        <v/>
      </c>
      <c r="J53" s="14">
        <f>IF(H53="","",IFERROR(H53/VLOOKUP(B53,'Pools'!$A$5:$K$104,8,FALSE)*VLOOKUP(B53,'Pools'!$A$5:$K$104,6,FALSE),""))</f>
        <v/>
      </c>
      <c r="K53" s="28">
        <f>IF(B53="","",IFERROR(VLOOKUP(B53,'Pools'!$A$5:$K$104,7,FALSE),""))</f>
        <v/>
      </c>
      <c r="L53" s="12">
        <f>IF(COUNTA(A53:C53,F53:G53)=0,"",IF(OR(A53="",B53="",C53=""),"Pflichtangabe fehlt",IF(COUNTIF($A$5:$A$104,A53)&gt;1,"Einsatz-ID doppelt",IF(E53="","Pool-ID unbekannt",IF(E53="Stunden",IF(OR(F53="",F53&lt;=0),"Stunden fehlen",IF(G53&lt;&gt;"","Punkte leeren",IF(K53="Offen","Pool noch offen",""))),IF(E53="Punkte",IF(OR(G53="",G53&lt;=0),"Punkte fehlen",IF(F53&lt;&gt;"","Stunden leeren",IF(K53="Offen","Pool noch offen",""))),"Methode fehlt"))))))</f>
        <v/>
      </c>
      <c r="N53">
        <f>'Pools'!A53</f>
        <v/>
      </c>
      <c r="O53">
        <f>IFERROR(IF(Parameter!G53="","",Parameter!G53),"")</f>
        <v/>
      </c>
    </row>
    <row r="54" ht="20" customHeight="1">
      <c r="A54" s="19" t="n"/>
      <c r="B54" s="19" t="n"/>
      <c r="C54" s="19" t="n"/>
      <c r="D54" s="53">
        <f>IF(B54="","",IFERROR(VLOOKUP(B54,'Pools'!$A$5:$K$104,2,FALSE),""))</f>
        <v/>
      </c>
      <c r="E54" s="32">
        <f>IF(B54="","",IFERROR(VLOOKUP(B54,'Pools'!$A$5:$K$104,5,FALSE),""))</f>
        <v/>
      </c>
      <c r="F54" s="29" t="n"/>
      <c r="G54" s="29" t="n"/>
      <c r="H54" s="25">
        <f>IF(B54="","",IF(E54="Stunden",IF(F54="","",F54),IF(E54="Punkte",IF(G54="","",G54),"")))</f>
        <v/>
      </c>
      <c r="I54" s="54">
        <f>IF(H54="","",IFERROR(H54/VLOOKUP(B54,'Pools'!$A$5:$K$104,8,FALSE),""))</f>
        <v/>
      </c>
      <c r="J54" s="16">
        <f>IF(H54="","",IFERROR(H54/VLOOKUP(B54,'Pools'!$A$5:$K$104,8,FALSE)*VLOOKUP(B54,'Pools'!$A$5:$K$104,6,FALSE),""))</f>
        <v/>
      </c>
      <c r="K54" s="32">
        <f>IF(B54="","",IFERROR(VLOOKUP(B54,'Pools'!$A$5:$K$104,7,FALSE),""))</f>
        <v/>
      </c>
      <c r="L54" s="15">
        <f>IF(COUNTA(A54:C54,F54:G54)=0,"",IF(OR(A54="",B54="",C54=""),"Pflichtangabe fehlt",IF(COUNTIF($A$5:$A$104,A54)&gt;1,"Einsatz-ID doppelt",IF(E54="","Pool-ID unbekannt",IF(E54="Stunden",IF(OR(F54="",F54&lt;=0),"Stunden fehlen",IF(G54&lt;&gt;"","Punkte leeren",IF(K54="Offen","Pool noch offen",""))),IF(E54="Punkte",IF(OR(G54="",G54&lt;=0),"Punkte fehlen",IF(F54&lt;&gt;"","Stunden leeren",IF(K54="Offen","Pool noch offen",""))),"Methode fehlt"))))))</f>
        <v/>
      </c>
      <c r="N54">
        <f>'Pools'!A54</f>
        <v/>
      </c>
      <c r="O54">
        <f>IFERROR(IF(Parameter!G54="","",Parameter!G54),"")</f>
        <v/>
      </c>
    </row>
    <row r="55" ht="20" customHeight="1">
      <c r="A55" s="19" t="n"/>
      <c r="B55" s="19" t="n"/>
      <c r="C55" s="19" t="n"/>
      <c r="D55" s="51">
        <f>IF(B55="","",IFERROR(VLOOKUP(B55,'Pools'!$A$5:$K$104,2,FALSE),""))</f>
        <v/>
      </c>
      <c r="E55" s="28">
        <f>IF(B55="","",IFERROR(VLOOKUP(B55,'Pools'!$A$5:$K$104,5,FALSE),""))</f>
        <v/>
      </c>
      <c r="F55" s="29" t="n"/>
      <c r="G55" s="29" t="n"/>
      <c r="H55" s="23">
        <f>IF(B55="","",IF(E55="Stunden",IF(F55="","",F55),IF(E55="Punkte",IF(G55="","",G55),"")))</f>
        <v/>
      </c>
      <c r="I55" s="52">
        <f>IF(H55="","",IFERROR(H55/VLOOKUP(B55,'Pools'!$A$5:$K$104,8,FALSE),""))</f>
        <v/>
      </c>
      <c r="J55" s="14">
        <f>IF(H55="","",IFERROR(H55/VLOOKUP(B55,'Pools'!$A$5:$K$104,8,FALSE)*VLOOKUP(B55,'Pools'!$A$5:$K$104,6,FALSE),""))</f>
        <v/>
      </c>
      <c r="K55" s="28">
        <f>IF(B55="","",IFERROR(VLOOKUP(B55,'Pools'!$A$5:$K$104,7,FALSE),""))</f>
        <v/>
      </c>
      <c r="L55" s="12">
        <f>IF(COUNTA(A55:C55,F55:G55)=0,"",IF(OR(A55="",B55="",C55=""),"Pflichtangabe fehlt",IF(COUNTIF($A$5:$A$104,A55)&gt;1,"Einsatz-ID doppelt",IF(E55="","Pool-ID unbekannt",IF(E55="Stunden",IF(OR(F55="",F55&lt;=0),"Stunden fehlen",IF(G55&lt;&gt;"","Punkte leeren",IF(K55="Offen","Pool noch offen",""))),IF(E55="Punkte",IF(OR(G55="",G55&lt;=0),"Punkte fehlen",IF(F55&lt;&gt;"","Stunden leeren",IF(K55="Offen","Pool noch offen",""))),"Methode fehlt"))))))</f>
        <v/>
      </c>
      <c r="N55">
        <f>'Pools'!A55</f>
        <v/>
      </c>
      <c r="O55">
        <f>IFERROR(IF(Parameter!G55="","",Parameter!G55),"")</f>
        <v/>
      </c>
    </row>
    <row r="56" ht="20" customHeight="1">
      <c r="A56" s="19" t="n"/>
      <c r="B56" s="19" t="n"/>
      <c r="C56" s="19" t="n"/>
      <c r="D56" s="53">
        <f>IF(B56="","",IFERROR(VLOOKUP(B56,'Pools'!$A$5:$K$104,2,FALSE),""))</f>
        <v/>
      </c>
      <c r="E56" s="32">
        <f>IF(B56="","",IFERROR(VLOOKUP(B56,'Pools'!$A$5:$K$104,5,FALSE),""))</f>
        <v/>
      </c>
      <c r="F56" s="29" t="n"/>
      <c r="G56" s="29" t="n"/>
      <c r="H56" s="25">
        <f>IF(B56="","",IF(E56="Stunden",IF(F56="","",F56),IF(E56="Punkte",IF(G56="","",G56),"")))</f>
        <v/>
      </c>
      <c r="I56" s="54">
        <f>IF(H56="","",IFERROR(H56/VLOOKUP(B56,'Pools'!$A$5:$K$104,8,FALSE),""))</f>
        <v/>
      </c>
      <c r="J56" s="16">
        <f>IF(H56="","",IFERROR(H56/VLOOKUP(B56,'Pools'!$A$5:$K$104,8,FALSE)*VLOOKUP(B56,'Pools'!$A$5:$K$104,6,FALSE),""))</f>
        <v/>
      </c>
      <c r="K56" s="32">
        <f>IF(B56="","",IFERROR(VLOOKUP(B56,'Pools'!$A$5:$K$104,7,FALSE),""))</f>
        <v/>
      </c>
      <c r="L56" s="15">
        <f>IF(COUNTA(A56:C56,F56:G56)=0,"",IF(OR(A56="",B56="",C56=""),"Pflichtangabe fehlt",IF(COUNTIF($A$5:$A$104,A56)&gt;1,"Einsatz-ID doppelt",IF(E56="","Pool-ID unbekannt",IF(E56="Stunden",IF(OR(F56="",F56&lt;=0),"Stunden fehlen",IF(G56&lt;&gt;"","Punkte leeren",IF(K56="Offen","Pool noch offen",""))),IF(E56="Punkte",IF(OR(G56="",G56&lt;=0),"Punkte fehlen",IF(F56&lt;&gt;"","Stunden leeren",IF(K56="Offen","Pool noch offen",""))),"Methode fehlt"))))))</f>
        <v/>
      </c>
      <c r="N56">
        <f>'Pools'!A56</f>
        <v/>
      </c>
      <c r="O56">
        <f>IFERROR(IF(Parameter!G56="","",Parameter!G56),"")</f>
        <v/>
      </c>
    </row>
    <row r="57" ht="20" customHeight="1">
      <c r="A57" s="19" t="n"/>
      <c r="B57" s="19" t="n"/>
      <c r="C57" s="19" t="n"/>
      <c r="D57" s="51">
        <f>IF(B57="","",IFERROR(VLOOKUP(B57,'Pools'!$A$5:$K$104,2,FALSE),""))</f>
        <v/>
      </c>
      <c r="E57" s="28">
        <f>IF(B57="","",IFERROR(VLOOKUP(B57,'Pools'!$A$5:$K$104,5,FALSE),""))</f>
        <v/>
      </c>
      <c r="F57" s="29" t="n"/>
      <c r="G57" s="29" t="n"/>
      <c r="H57" s="23">
        <f>IF(B57="","",IF(E57="Stunden",IF(F57="","",F57),IF(E57="Punkte",IF(G57="","",G57),"")))</f>
        <v/>
      </c>
      <c r="I57" s="52">
        <f>IF(H57="","",IFERROR(H57/VLOOKUP(B57,'Pools'!$A$5:$K$104,8,FALSE),""))</f>
        <v/>
      </c>
      <c r="J57" s="14">
        <f>IF(H57="","",IFERROR(H57/VLOOKUP(B57,'Pools'!$A$5:$K$104,8,FALSE)*VLOOKUP(B57,'Pools'!$A$5:$K$104,6,FALSE),""))</f>
        <v/>
      </c>
      <c r="K57" s="28">
        <f>IF(B57="","",IFERROR(VLOOKUP(B57,'Pools'!$A$5:$K$104,7,FALSE),""))</f>
        <v/>
      </c>
      <c r="L57" s="12">
        <f>IF(COUNTA(A57:C57,F57:G57)=0,"",IF(OR(A57="",B57="",C57=""),"Pflichtangabe fehlt",IF(COUNTIF($A$5:$A$104,A57)&gt;1,"Einsatz-ID doppelt",IF(E57="","Pool-ID unbekannt",IF(E57="Stunden",IF(OR(F57="",F57&lt;=0),"Stunden fehlen",IF(G57&lt;&gt;"","Punkte leeren",IF(K57="Offen","Pool noch offen",""))),IF(E57="Punkte",IF(OR(G57="",G57&lt;=0),"Punkte fehlen",IF(F57&lt;&gt;"","Stunden leeren",IF(K57="Offen","Pool noch offen",""))),"Methode fehlt"))))))</f>
        <v/>
      </c>
      <c r="N57">
        <f>'Pools'!A57</f>
        <v/>
      </c>
      <c r="O57">
        <f>IFERROR(IF(Parameter!G57="","",Parameter!G57),"")</f>
        <v/>
      </c>
    </row>
    <row r="58" ht="20" customHeight="1">
      <c r="A58" s="19" t="n"/>
      <c r="B58" s="19" t="n"/>
      <c r="C58" s="19" t="n"/>
      <c r="D58" s="53">
        <f>IF(B58="","",IFERROR(VLOOKUP(B58,'Pools'!$A$5:$K$104,2,FALSE),""))</f>
        <v/>
      </c>
      <c r="E58" s="32">
        <f>IF(B58="","",IFERROR(VLOOKUP(B58,'Pools'!$A$5:$K$104,5,FALSE),""))</f>
        <v/>
      </c>
      <c r="F58" s="29" t="n"/>
      <c r="G58" s="29" t="n"/>
      <c r="H58" s="25">
        <f>IF(B58="","",IF(E58="Stunden",IF(F58="","",F58),IF(E58="Punkte",IF(G58="","",G58),"")))</f>
        <v/>
      </c>
      <c r="I58" s="54">
        <f>IF(H58="","",IFERROR(H58/VLOOKUP(B58,'Pools'!$A$5:$K$104,8,FALSE),""))</f>
        <v/>
      </c>
      <c r="J58" s="16">
        <f>IF(H58="","",IFERROR(H58/VLOOKUP(B58,'Pools'!$A$5:$K$104,8,FALSE)*VLOOKUP(B58,'Pools'!$A$5:$K$104,6,FALSE),""))</f>
        <v/>
      </c>
      <c r="K58" s="32">
        <f>IF(B58="","",IFERROR(VLOOKUP(B58,'Pools'!$A$5:$K$104,7,FALSE),""))</f>
        <v/>
      </c>
      <c r="L58" s="15">
        <f>IF(COUNTA(A58:C58,F58:G58)=0,"",IF(OR(A58="",B58="",C58=""),"Pflichtangabe fehlt",IF(COUNTIF($A$5:$A$104,A58)&gt;1,"Einsatz-ID doppelt",IF(E58="","Pool-ID unbekannt",IF(E58="Stunden",IF(OR(F58="",F58&lt;=0),"Stunden fehlen",IF(G58&lt;&gt;"","Punkte leeren",IF(K58="Offen","Pool noch offen",""))),IF(E58="Punkte",IF(OR(G58="",G58&lt;=0),"Punkte fehlen",IF(F58&lt;&gt;"","Stunden leeren",IF(K58="Offen","Pool noch offen",""))),"Methode fehlt"))))))</f>
        <v/>
      </c>
      <c r="N58">
        <f>'Pools'!A58</f>
        <v/>
      </c>
      <c r="O58">
        <f>IFERROR(IF(Parameter!G58="","",Parameter!G58),"")</f>
        <v/>
      </c>
    </row>
    <row r="59" ht="20" customHeight="1">
      <c r="A59" s="19" t="n"/>
      <c r="B59" s="19" t="n"/>
      <c r="C59" s="19" t="n"/>
      <c r="D59" s="51">
        <f>IF(B59="","",IFERROR(VLOOKUP(B59,'Pools'!$A$5:$K$104,2,FALSE),""))</f>
        <v/>
      </c>
      <c r="E59" s="28">
        <f>IF(B59="","",IFERROR(VLOOKUP(B59,'Pools'!$A$5:$K$104,5,FALSE),""))</f>
        <v/>
      </c>
      <c r="F59" s="29" t="n"/>
      <c r="G59" s="29" t="n"/>
      <c r="H59" s="23">
        <f>IF(B59="","",IF(E59="Stunden",IF(F59="","",F59),IF(E59="Punkte",IF(G59="","",G59),"")))</f>
        <v/>
      </c>
      <c r="I59" s="52">
        <f>IF(H59="","",IFERROR(H59/VLOOKUP(B59,'Pools'!$A$5:$K$104,8,FALSE),""))</f>
        <v/>
      </c>
      <c r="J59" s="14">
        <f>IF(H59="","",IFERROR(H59/VLOOKUP(B59,'Pools'!$A$5:$K$104,8,FALSE)*VLOOKUP(B59,'Pools'!$A$5:$K$104,6,FALSE),""))</f>
        <v/>
      </c>
      <c r="K59" s="28">
        <f>IF(B59="","",IFERROR(VLOOKUP(B59,'Pools'!$A$5:$K$104,7,FALSE),""))</f>
        <v/>
      </c>
      <c r="L59" s="12">
        <f>IF(COUNTA(A59:C59,F59:G59)=0,"",IF(OR(A59="",B59="",C59=""),"Pflichtangabe fehlt",IF(COUNTIF($A$5:$A$104,A59)&gt;1,"Einsatz-ID doppelt",IF(E59="","Pool-ID unbekannt",IF(E59="Stunden",IF(OR(F59="",F59&lt;=0),"Stunden fehlen",IF(G59&lt;&gt;"","Punkte leeren",IF(K59="Offen","Pool noch offen",""))),IF(E59="Punkte",IF(OR(G59="",G59&lt;=0),"Punkte fehlen",IF(F59&lt;&gt;"","Stunden leeren",IF(K59="Offen","Pool noch offen",""))),"Methode fehlt"))))))</f>
        <v/>
      </c>
      <c r="N59">
        <f>'Pools'!A59</f>
        <v/>
      </c>
      <c r="O59">
        <f>IFERROR(IF(Parameter!G59="","",Parameter!G59),"")</f>
        <v/>
      </c>
    </row>
    <row r="60" ht="20" customHeight="1">
      <c r="A60" s="19" t="n"/>
      <c r="B60" s="19" t="n"/>
      <c r="C60" s="19" t="n"/>
      <c r="D60" s="53">
        <f>IF(B60="","",IFERROR(VLOOKUP(B60,'Pools'!$A$5:$K$104,2,FALSE),""))</f>
        <v/>
      </c>
      <c r="E60" s="32">
        <f>IF(B60="","",IFERROR(VLOOKUP(B60,'Pools'!$A$5:$K$104,5,FALSE),""))</f>
        <v/>
      </c>
      <c r="F60" s="29" t="n"/>
      <c r="G60" s="29" t="n"/>
      <c r="H60" s="25">
        <f>IF(B60="","",IF(E60="Stunden",IF(F60="","",F60),IF(E60="Punkte",IF(G60="","",G60),"")))</f>
        <v/>
      </c>
      <c r="I60" s="54">
        <f>IF(H60="","",IFERROR(H60/VLOOKUP(B60,'Pools'!$A$5:$K$104,8,FALSE),""))</f>
        <v/>
      </c>
      <c r="J60" s="16">
        <f>IF(H60="","",IFERROR(H60/VLOOKUP(B60,'Pools'!$A$5:$K$104,8,FALSE)*VLOOKUP(B60,'Pools'!$A$5:$K$104,6,FALSE),""))</f>
        <v/>
      </c>
      <c r="K60" s="32">
        <f>IF(B60="","",IFERROR(VLOOKUP(B60,'Pools'!$A$5:$K$104,7,FALSE),""))</f>
        <v/>
      </c>
      <c r="L60" s="15">
        <f>IF(COUNTA(A60:C60,F60:G60)=0,"",IF(OR(A60="",B60="",C60=""),"Pflichtangabe fehlt",IF(COUNTIF($A$5:$A$104,A60)&gt;1,"Einsatz-ID doppelt",IF(E60="","Pool-ID unbekannt",IF(E60="Stunden",IF(OR(F60="",F60&lt;=0),"Stunden fehlen",IF(G60&lt;&gt;"","Punkte leeren",IF(K60="Offen","Pool noch offen",""))),IF(E60="Punkte",IF(OR(G60="",G60&lt;=0),"Punkte fehlen",IF(F60&lt;&gt;"","Stunden leeren",IF(K60="Offen","Pool noch offen",""))),"Methode fehlt"))))))</f>
        <v/>
      </c>
      <c r="N60">
        <f>'Pools'!A60</f>
        <v/>
      </c>
      <c r="O60">
        <f>IFERROR(IF(Parameter!G60="","",Parameter!G60),"")</f>
        <v/>
      </c>
    </row>
    <row r="61" ht="20" customHeight="1">
      <c r="A61" s="19" t="n"/>
      <c r="B61" s="19" t="n"/>
      <c r="C61" s="19" t="n"/>
      <c r="D61" s="51">
        <f>IF(B61="","",IFERROR(VLOOKUP(B61,'Pools'!$A$5:$K$104,2,FALSE),""))</f>
        <v/>
      </c>
      <c r="E61" s="28">
        <f>IF(B61="","",IFERROR(VLOOKUP(B61,'Pools'!$A$5:$K$104,5,FALSE),""))</f>
        <v/>
      </c>
      <c r="F61" s="29" t="n"/>
      <c r="G61" s="29" t="n"/>
      <c r="H61" s="23">
        <f>IF(B61="","",IF(E61="Stunden",IF(F61="","",F61),IF(E61="Punkte",IF(G61="","",G61),"")))</f>
        <v/>
      </c>
      <c r="I61" s="52">
        <f>IF(H61="","",IFERROR(H61/VLOOKUP(B61,'Pools'!$A$5:$K$104,8,FALSE),""))</f>
        <v/>
      </c>
      <c r="J61" s="14">
        <f>IF(H61="","",IFERROR(H61/VLOOKUP(B61,'Pools'!$A$5:$K$104,8,FALSE)*VLOOKUP(B61,'Pools'!$A$5:$K$104,6,FALSE),""))</f>
        <v/>
      </c>
      <c r="K61" s="28">
        <f>IF(B61="","",IFERROR(VLOOKUP(B61,'Pools'!$A$5:$K$104,7,FALSE),""))</f>
        <v/>
      </c>
      <c r="L61" s="12">
        <f>IF(COUNTA(A61:C61,F61:G61)=0,"",IF(OR(A61="",B61="",C61=""),"Pflichtangabe fehlt",IF(COUNTIF($A$5:$A$104,A61)&gt;1,"Einsatz-ID doppelt",IF(E61="","Pool-ID unbekannt",IF(E61="Stunden",IF(OR(F61="",F61&lt;=0),"Stunden fehlen",IF(G61&lt;&gt;"","Punkte leeren",IF(K61="Offen","Pool noch offen",""))),IF(E61="Punkte",IF(OR(G61="",G61&lt;=0),"Punkte fehlen",IF(F61&lt;&gt;"","Stunden leeren",IF(K61="Offen","Pool noch offen",""))),"Methode fehlt"))))))</f>
        <v/>
      </c>
      <c r="N61">
        <f>'Pools'!A61</f>
        <v/>
      </c>
      <c r="O61">
        <f>IFERROR(IF(Parameter!G61="","",Parameter!G61),"")</f>
        <v/>
      </c>
    </row>
    <row r="62" ht="20" customHeight="1">
      <c r="A62" s="19" t="n"/>
      <c r="B62" s="19" t="n"/>
      <c r="C62" s="19" t="n"/>
      <c r="D62" s="53">
        <f>IF(B62="","",IFERROR(VLOOKUP(B62,'Pools'!$A$5:$K$104,2,FALSE),""))</f>
        <v/>
      </c>
      <c r="E62" s="32">
        <f>IF(B62="","",IFERROR(VLOOKUP(B62,'Pools'!$A$5:$K$104,5,FALSE),""))</f>
        <v/>
      </c>
      <c r="F62" s="29" t="n"/>
      <c r="G62" s="29" t="n"/>
      <c r="H62" s="25">
        <f>IF(B62="","",IF(E62="Stunden",IF(F62="","",F62),IF(E62="Punkte",IF(G62="","",G62),"")))</f>
        <v/>
      </c>
      <c r="I62" s="54">
        <f>IF(H62="","",IFERROR(H62/VLOOKUP(B62,'Pools'!$A$5:$K$104,8,FALSE),""))</f>
        <v/>
      </c>
      <c r="J62" s="16">
        <f>IF(H62="","",IFERROR(H62/VLOOKUP(B62,'Pools'!$A$5:$K$104,8,FALSE)*VLOOKUP(B62,'Pools'!$A$5:$K$104,6,FALSE),""))</f>
        <v/>
      </c>
      <c r="K62" s="32">
        <f>IF(B62="","",IFERROR(VLOOKUP(B62,'Pools'!$A$5:$K$104,7,FALSE),""))</f>
        <v/>
      </c>
      <c r="L62" s="15">
        <f>IF(COUNTA(A62:C62,F62:G62)=0,"",IF(OR(A62="",B62="",C62=""),"Pflichtangabe fehlt",IF(COUNTIF($A$5:$A$104,A62)&gt;1,"Einsatz-ID doppelt",IF(E62="","Pool-ID unbekannt",IF(E62="Stunden",IF(OR(F62="",F62&lt;=0),"Stunden fehlen",IF(G62&lt;&gt;"","Punkte leeren",IF(K62="Offen","Pool noch offen",""))),IF(E62="Punkte",IF(OR(G62="",G62&lt;=0),"Punkte fehlen",IF(F62&lt;&gt;"","Stunden leeren",IF(K62="Offen","Pool noch offen",""))),"Methode fehlt"))))))</f>
        <v/>
      </c>
      <c r="N62">
        <f>'Pools'!A62</f>
        <v/>
      </c>
      <c r="O62">
        <f>IFERROR(IF(Parameter!G62="","",Parameter!G62),"")</f>
        <v/>
      </c>
    </row>
    <row r="63" ht="20" customHeight="1">
      <c r="A63" s="19" t="n"/>
      <c r="B63" s="19" t="n"/>
      <c r="C63" s="19" t="n"/>
      <c r="D63" s="51">
        <f>IF(B63="","",IFERROR(VLOOKUP(B63,'Pools'!$A$5:$K$104,2,FALSE),""))</f>
        <v/>
      </c>
      <c r="E63" s="28">
        <f>IF(B63="","",IFERROR(VLOOKUP(B63,'Pools'!$A$5:$K$104,5,FALSE),""))</f>
        <v/>
      </c>
      <c r="F63" s="29" t="n"/>
      <c r="G63" s="29" t="n"/>
      <c r="H63" s="23">
        <f>IF(B63="","",IF(E63="Stunden",IF(F63="","",F63),IF(E63="Punkte",IF(G63="","",G63),"")))</f>
        <v/>
      </c>
      <c r="I63" s="52">
        <f>IF(H63="","",IFERROR(H63/VLOOKUP(B63,'Pools'!$A$5:$K$104,8,FALSE),""))</f>
        <v/>
      </c>
      <c r="J63" s="14">
        <f>IF(H63="","",IFERROR(H63/VLOOKUP(B63,'Pools'!$A$5:$K$104,8,FALSE)*VLOOKUP(B63,'Pools'!$A$5:$K$104,6,FALSE),""))</f>
        <v/>
      </c>
      <c r="K63" s="28">
        <f>IF(B63="","",IFERROR(VLOOKUP(B63,'Pools'!$A$5:$K$104,7,FALSE),""))</f>
        <v/>
      </c>
      <c r="L63" s="12">
        <f>IF(COUNTA(A63:C63,F63:G63)=0,"",IF(OR(A63="",B63="",C63=""),"Pflichtangabe fehlt",IF(COUNTIF($A$5:$A$104,A63)&gt;1,"Einsatz-ID doppelt",IF(E63="","Pool-ID unbekannt",IF(E63="Stunden",IF(OR(F63="",F63&lt;=0),"Stunden fehlen",IF(G63&lt;&gt;"","Punkte leeren",IF(K63="Offen","Pool noch offen",""))),IF(E63="Punkte",IF(OR(G63="",G63&lt;=0),"Punkte fehlen",IF(F63&lt;&gt;"","Stunden leeren",IF(K63="Offen","Pool noch offen",""))),"Methode fehlt"))))))</f>
        <v/>
      </c>
      <c r="N63">
        <f>'Pools'!A63</f>
        <v/>
      </c>
      <c r="O63">
        <f>IFERROR(IF(Parameter!G63="","",Parameter!G63),"")</f>
        <v/>
      </c>
    </row>
    <row r="64" ht="20" customHeight="1">
      <c r="A64" s="19" t="n"/>
      <c r="B64" s="19" t="n"/>
      <c r="C64" s="19" t="n"/>
      <c r="D64" s="53">
        <f>IF(B64="","",IFERROR(VLOOKUP(B64,'Pools'!$A$5:$K$104,2,FALSE),""))</f>
        <v/>
      </c>
      <c r="E64" s="32">
        <f>IF(B64="","",IFERROR(VLOOKUP(B64,'Pools'!$A$5:$K$104,5,FALSE),""))</f>
        <v/>
      </c>
      <c r="F64" s="29" t="n"/>
      <c r="G64" s="29" t="n"/>
      <c r="H64" s="25">
        <f>IF(B64="","",IF(E64="Stunden",IF(F64="","",F64),IF(E64="Punkte",IF(G64="","",G64),"")))</f>
        <v/>
      </c>
      <c r="I64" s="54">
        <f>IF(H64="","",IFERROR(H64/VLOOKUP(B64,'Pools'!$A$5:$K$104,8,FALSE),""))</f>
        <v/>
      </c>
      <c r="J64" s="16">
        <f>IF(H64="","",IFERROR(H64/VLOOKUP(B64,'Pools'!$A$5:$K$104,8,FALSE)*VLOOKUP(B64,'Pools'!$A$5:$K$104,6,FALSE),""))</f>
        <v/>
      </c>
      <c r="K64" s="32">
        <f>IF(B64="","",IFERROR(VLOOKUP(B64,'Pools'!$A$5:$K$104,7,FALSE),""))</f>
        <v/>
      </c>
      <c r="L64" s="15">
        <f>IF(COUNTA(A64:C64,F64:G64)=0,"",IF(OR(A64="",B64="",C64=""),"Pflichtangabe fehlt",IF(COUNTIF($A$5:$A$104,A64)&gt;1,"Einsatz-ID doppelt",IF(E64="","Pool-ID unbekannt",IF(E64="Stunden",IF(OR(F64="",F64&lt;=0),"Stunden fehlen",IF(G64&lt;&gt;"","Punkte leeren",IF(K64="Offen","Pool noch offen",""))),IF(E64="Punkte",IF(OR(G64="",G64&lt;=0),"Punkte fehlen",IF(F64&lt;&gt;"","Stunden leeren",IF(K64="Offen","Pool noch offen",""))),"Methode fehlt"))))))</f>
        <v/>
      </c>
      <c r="N64">
        <f>'Pools'!A64</f>
        <v/>
      </c>
      <c r="O64">
        <f>IFERROR(IF(Parameter!G64="","",Parameter!G64),"")</f>
        <v/>
      </c>
    </row>
    <row r="65" ht="20" customHeight="1">
      <c r="A65" s="19" t="n"/>
      <c r="B65" s="19" t="n"/>
      <c r="C65" s="19" t="n"/>
      <c r="D65" s="51">
        <f>IF(B65="","",IFERROR(VLOOKUP(B65,'Pools'!$A$5:$K$104,2,FALSE),""))</f>
        <v/>
      </c>
      <c r="E65" s="28">
        <f>IF(B65="","",IFERROR(VLOOKUP(B65,'Pools'!$A$5:$K$104,5,FALSE),""))</f>
        <v/>
      </c>
      <c r="F65" s="29" t="n"/>
      <c r="G65" s="29" t="n"/>
      <c r="H65" s="23">
        <f>IF(B65="","",IF(E65="Stunden",IF(F65="","",F65),IF(E65="Punkte",IF(G65="","",G65),"")))</f>
        <v/>
      </c>
      <c r="I65" s="52">
        <f>IF(H65="","",IFERROR(H65/VLOOKUP(B65,'Pools'!$A$5:$K$104,8,FALSE),""))</f>
        <v/>
      </c>
      <c r="J65" s="14">
        <f>IF(H65="","",IFERROR(H65/VLOOKUP(B65,'Pools'!$A$5:$K$104,8,FALSE)*VLOOKUP(B65,'Pools'!$A$5:$K$104,6,FALSE),""))</f>
        <v/>
      </c>
      <c r="K65" s="28">
        <f>IF(B65="","",IFERROR(VLOOKUP(B65,'Pools'!$A$5:$K$104,7,FALSE),""))</f>
        <v/>
      </c>
      <c r="L65" s="12">
        <f>IF(COUNTA(A65:C65,F65:G65)=0,"",IF(OR(A65="",B65="",C65=""),"Pflichtangabe fehlt",IF(COUNTIF($A$5:$A$104,A65)&gt;1,"Einsatz-ID doppelt",IF(E65="","Pool-ID unbekannt",IF(E65="Stunden",IF(OR(F65="",F65&lt;=0),"Stunden fehlen",IF(G65&lt;&gt;"","Punkte leeren",IF(K65="Offen","Pool noch offen",""))),IF(E65="Punkte",IF(OR(G65="",G65&lt;=0),"Punkte fehlen",IF(F65&lt;&gt;"","Stunden leeren",IF(K65="Offen","Pool noch offen",""))),"Methode fehlt"))))))</f>
        <v/>
      </c>
      <c r="N65">
        <f>'Pools'!A65</f>
        <v/>
      </c>
      <c r="O65">
        <f>IFERROR(IF(Parameter!G65="","",Parameter!G65),"")</f>
        <v/>
      </c>
    </row>
    <row r="66" ht="20" customHeight="1">
      <c r="A66" s="19" t="n"/>
      <c r="B66" s="19" t="n"/>
      <c r="C66" s="19" t="n"/>
      <c r="D66" s="53">
        <f>IF(B66="","",IFERROR(VLOOKUP(B66,'Pools'!$A$5:$K$104,2,FALSE),""))</f>
        <v/>
      </c>
      <c r="E66" s="32">
        <f>IF(B66="","",IFERROR(VLOOKUP(B66,'Pools'!$A$5:$K$104,5,FALSE),""))</f>
        <v/>
      </c>
      <c r="F66" s="29" t="n"/>
      <c r="G66" s="29" t="n"/>
      <c r="H66" s="25">
        <f>IF(B66="","",IF(E66="Stunden",IF(F66="","",F66),IF(E66="Punkte",IF(G66="","",G66),"")))</f>
        <v/>
      </c>
      <c r="I66" s="54">
        <f>IF(H66="","",IFERROR(H66/VLOOKUP(B66,'Pools'!$A$5:$K$104,8,FALSE),""))</f>
        <v/>
      </c>
      <c r="J66" s="16">
        <f>IF(H66="","",IFERROR(H66/VLOOKUP(B66,'Pools'!$A$5:$K$104,8,FALSE)*VLOOKUP(B66,'Pools'!$A$5:$K$104,6,FALSE),""))</f>
        <v/>
      </c>
      <c r="K66" s="32">
        <f>IF(B66="","",IFERROR(VLOOKUP(B66,'Pools'!$A$5:$K$104,7,FALSE),""))</f>
        <v/>
      </c>
      <c r="L66" s="15">
        <f>IF(COUNTA(A66:C66,F66:G66)=0,"",IF(OR(A66="",B66="",C66=""),"Pflichtangabe fehlt",IF(COUNTIF($A$5:$A$104,A66)&gt;1,"Einsatz-ID doppelt",IF(E66="","Pool-ID unbekannt",IF(E66="Stunden",IF(OR(F66="",F66&lt;=0),"Stunden fehlen",IF(G66&lt;&gt;"","Punkte leeren",IF(K66="Offen","Pool noch offen",""))),IF(E66="Punkte",IF(OR(G66="",G66&lt;=0),"Punkte fehlen",IF(F66&lt;&gt;"","Stunden leeren",IF(K66="Offen","Pool noch offen",""))),"Methode fehlt"))))))</f>
        <v/>
      </c>
      <c r="N66">
        <f>'Pools'!A66</f>
        <v/>
      </c>
      <c r="O66">
        <f>IFERROR(IF(Parameter!G66="","",Parameter!G66),"")</f>
        <v/>
      </c>
    </row>
    <row r="67" ht="20" customHeight="1">
      <c r="A67" s="19" t="n"/>
      <c r="B67" s="19" t="n"/>
      <c r="C67" s="19" t="n"/>
      <c r="D67" s="51">
        <f>IF(B67="","",IFERROR(VLOOKUP(B67,'Pools'!$A$5:$K$104,2,FALSE),""))</f>
        <v/>
      </c>
      <c r="E67" s="28">
        <f>IF(B67="","",IFERROR(VLOOKUP(B67,'Pools'!$A$5:$K$104,5,FALSE),""))</f>
        <v/>
      </c>
      <c r="F67" s="29" t="n"/>
      <c r="G67" s="29" t="n"/>
      <c r="H67" s="23">
        <f>IF(B67="","",IF(E67="Stunden",IF(F67="","",F67),IF(E67="Punkte",IF(G67="","",G67),"")))</f>
        <v/>
      </c>
      <c r="I67" s="52">
        <f>IF(H67="","",IFERROR(H67/VLOOKUP(B67,'Pools'!$A$5:$K$104,8,FALSE),""))</f>
        <v/>
      </c>
      <c r="J67" s="14">
        <f>IF(H67="","",IFERROR(H67/VLOOKUP(B67,'Pools'!$A$5:$K$104,8,FALSE)*VLOOKUP(B67,'Pools'!$A$5:$K$104,6,FALSE),""))</f>
        <v/>
      </c>
      <c r="K67" s="28">
        <f>IF(B67="","",IFERROR(VLOOKUP(B67,'Pools'!$A$5:$K$104,7,FALSE),""))</f>
        <v/>
      </c>
      <c r="L67" s="12">
        <f>IF(COUNTA(A67:C67,F67:G67)=0,"",IF(OR(A67="",B67="",C67=""),"Pflichtangabe fehlt",IF(COUNTIF($A$5:$A$104,A67)&gt;1,"Einsatz-ID doppelt",IF(E67="","Pool-ID unbekannt",IF(E67="Stunden",IF(OR(F67="",F67&lt;=0),"Stunden fehlen",IF(G67&lt;&gt;"","Punkte leeren",IF(K67="Offen","Pool noch offen",""))),IF(E67="Punkte",IF(OR(G67="",G67&lt;=0),"Punkte fehlen",IF(F67&lt;&gt;"","Stunden leeren",IF(K67="Offen","Pool noch offen",""))),"Methode fehlt"))))))</f>
        <v/>
      </c>
      <c r="N67">
        <f>'Pools'!A67</f>
        <v/>
      </c>
      <c r="O67">
        <f>IFERROR(IF(Parameter!G67="","",Parameter!G67),"")</f>
        <v/>
      </c>
    </row>
    <row r="68" ht="20" customHeight="1">
      <c r="A68" s="19" t="n"/>
      <c r="B68" s="19" t="n"/>
      <c r="C68" s="19" t="n"/>
      <c r="D68" s="53">
        <f>IF(B68="","",IFERROR(VLOOKUP(B68,'Pools'!$A$5:$K$104,2,FALSE),""))</f>
        <v/>
      </c>
      <c r="E68" s="32">
        <f>IF(B68="","",IFERROR(VLOOKUP(B68,'Pools'!$A$5:$K$104,5,FALSE),""))</f>
        <v/>
      </c>
      <c r="F68" s="29" t="n"/>
      <c r="G68" s="29" t="n"/>
      <c r="H68" s="25">
        <f>IF(B68="","",IF(E68="Stunden",IF(F68="","",F68),IF(E68="Punkte",IF(G68="","",G68),"")))</f>
        <v/>
      </c>
      <c r="I68" s="54">
        <f>IF(H68="","",IFERROR(H68/VLOOKUP(B68,'Pools'!$A$5:$K$104,8,FALSE),""))</f>
        <v/>
      </c>
      <c r="J68" s="16">
        <f>IF(H68="","",IFERROR(H68/VLOOKUP(B68,'Pools'!$A$5:$K$104,8,FALSE)*VLOOKUP(B68,'Pools'!$A$5:$K$104,6,FALSE),""))</f>
        <v/>
      </c>
      <c r="K68" s="32">
        <f>IF(B68="","",IFERROR(VLOOKUP(B68,'Pools'!$A$5:$K$104,7,FALSE),""))</f>
        <v/>
      </c>
      <c r="L68" s="15">
        <f>IF(COUNTA(A68:C68,F68:G68)=0,"",IF(OR(A68="",B68="",C68=""),"Pflichtangabe fehlt",IF(COUNTIF($A$5:$A$104,A68)&gt;1,"Einsatz-ID doppelt",IF(E68="","Pool-ID unbekannt",IF(E68="Stunden",IF(OR(F68="",F68&lt;=0),"Stunden fehlen",IF(G68&lt;&gt;"","Punkte leeren",IF(K68="Offen","Pool noch offen",""))),IF(E68="Punkte",IF(OR(G68="",G68&lt;=0),"Punkte fehlen",IF(F68&lt;&gt;"","Stunden leeren",IF(K68="Offen","Pool noch offen",""))),"Methode fehlt"))))))</f>
        <v/>
      </c>
      <c r="N68">
        <f>'Pools'!A68</f>
        <v/>
      </c>
      <c r="O68">
        <f>IFERROR(IF(Parameter!G68="","",Parameter!G68),"")</f>
        <v/>
      </c>
    </row>
    <row r="69" ht="20" customHeight="1">
      <c r="A69" s="19" t="n"/>
      <c r="B69" s="19" t="n"/>
      <c r="C69" s="19" t="n"/>
      <c r="D69" s="51">
        <f>IF(B69="","",IFERROR(VLOOKUP(B69,'Pools'!$A$5:$K$104,2,FALSE),""))</f>
        <v/>
      </c>
      <c r="E69" s="28">
        <f>IF(B69="","",IFERROR(VLOOKUP(B69,'Pools'!$A$5:$K$104,5,FALSE),""))</f>
        <v/>
      </c>
      <c r="F69" s="29" t="n"/>
      <c r="G69" s="29" t="n"/>
      <c r="H69" s="23">
        <f>IF(B69="","",IF(E69="Stunden",IF(F69="","",F69),IF(E69="Punkte",IF(G69="","",G69),"")))</f>
        <v/>
      </c>
      <c r="I69" s="52">
        <f>IF(H69="","",IFERROR(H69/VLOOKUP(B69,'Pools'!$A$5:$K$104,8,FALSE),""))</f>
        <v/>
      </c>
      <c r="J69" s="14">
        <f>IF(H69="","",IFERROR(H69/VLOOKUP(B69,'Pools'!$A$5:$K$104,8,FALSE)*VLOOKUP(B69,'Pools'!$A$5:$K$104,6,FALSE),""))</f>
        <v/>
      </c>
      <c r="K69" s="28">
        <f>IF(B69="","",IFERROR(VLOOKUP(B69,'Pools'!$A$5:$K$104,7,FALSE),""))</f>
        <v/>
      </c>
      <c r="L69" s="12">
        <f>IF(COUNTA(A69:C69,F69:G69)=0,"",IF(OR(A69="",B69="",C69=""),"Pflichtangabe fehlt",IF(COUNTIF($A$5:$A$104,A69)&gt;1,"Einsatz-ID doppelt",IF(E69="","Pool-ID unbekannt",IF(E69="Stunden",IF(OR(F69="",F69&lt;=0),"Stunden fehlen",IF(G69&lt;&gt;"","Punkte leeren",IF(K69="Offen","Pool noch offen",""))),IF(E69="Punkte",IF(OR(G69="",G69&lt;=0),"Punkte fehlen",IF(F69&lt;&gt;"","Stunden leeren",IF(K69="Offen","Pool noch offen",""))),"Methode fehlt"))))))</f>
        <v/>
      </c>
      <c r="N69">
        <f>'Pools'!A69</f>
        <v/>
      </c>
      <c r="O69">
        <f>IFERROR(IF(Parameter!G69="","",Parameter!G69),"")</f>
        <v/>
      </c>
    </row>
    <row r="70" ht="20" customHeight="1">
      <c r="A70" s="19" t="n"/>
      <c r="B70" s="19" t="n"/>
      <c r="C70" s="19" t="n"/>
      <c r="D70" s="53">
        <f>IF(B70="","",IFERROR(VLOOKUP(B70,'Pools'!$A$5:$K$104,2,FALSE),""))</f>
        <v/>
      </c>
      <c r="E70" s="32">
        <f>IF(B70="","",IFERROR(VLOOKUP(B70,'Pools'!$A$5:$K$104,5,FALSE),""))</f>
        <v/>
      </c>
      <c r="F70" s="29" t="n"/>
      <c r="G70" s="29" t="n"/>
      <c r="H70" s="25">
        <f>IF(B70="","",IF(E70="Stunden",IF(F70="","",F70),IF(E70="Punkte",IF(G70="","",G70),"")))</f>
        <v/>
      </c>
      <c r="I70" s="54">
        <f>IF(H70="","",IFERROR(H70/VLOOKUP(B70,'Pools'!$A$5:$K$104,8,FALSE),""))</f>
        <v/>
      </c>
      <c r="J70" s="16">
        <f>IF(H70="","",IFERROR(H70/VLOOKUP(B70,'Pools'!$A$5:$K$104,8,FALSE)*VLOOKUP(B70,'Pools'!$A$5:$K$104,6,FALSE),""))</f>
        <v/>
      </c>
      <c r="K70" s="32">
        <f>IF(B70="","",IFERROR(VLOOKUP(B70,'Pools'!$A$5:$K$104,7,FALSE),""))</f>
        <v/>
      </c>
      <c r="L70" s="15">
        <f>IF(COUNTA(A70:C70,F70:G70)=0,"",IF(OR(A70="",B70="",C70=""),"Pflichtangabe fehlt",IF(COUNTIF($A$5:$A$104,A70)&gt;1,"Einsatz-ID doppelt",IF(E70="","Pool-ID unbekannt",IF(E70="Stunden",IF(OR(F70="",F70&lt;=0),"Stunden fehlen",IF(G70&lt;&gt;"","Punkte leeren",IF(K70="Offen","Pool noch offen",""))),IF(E70="Punkte",IF(OR(G70="",G70&lt;=0),"Punkte fehlen",IF(F70&lt;&gt;"","Stunden leeren",IF(K70="Offen","Pool noch offen",""))),"Methode fehlt"))))))</f>
        <v/>
      </c>
      <c r="N70">
        <f>'Pools'!A70</f>
        <v/>
      </c>
      <c r="O70">
        <f>IFERROR(IF(Parameter!G70="","",Parameter!G70),"")</f>
        <v/>
      </c>
    </row>
    <row r="71" ht="20" customHeight="1">
      <c r="A71" s="19" t="n"/>
      <c r="B71" s="19" t="n"/>
      <c r="C71" s="19" t="n"/>
      <c r="D71" s="51">
        <f>IF(B71="","",IFERROR(VLOOKUP(B71,'Pools'!$A$5:$K$104,2,FALSE),""))</f>
        <v/>
      </c>
      <c r="E71" s="28">
        <f>IF(B71="","",IFERROR(VLOOKUP(B71,'Pools'!$A$5:$K$104,5,FALSE),""))</f>
        <v/>
      </c>
      <c r="F71" s="29" t="n"/>
      <c r="G71" s="29" t="n"/>
      <c r="H71" s="23">
        <f>IF(B71="","",IF(E71="Stunden",IF(F71="","",F71),IF(E71="Punkte",IF(G71="","",G71),"")))</f>
        <v/>
      </c>
      <c r="I71" s="52">
        <f>IF(H71="","",IFERROR(H71/VLOOKUP(B71,'Pools'!$A$5:$K$104,8,FALSE),""))</f>
        <v/>
      </c>
      <c r="J71" s="14">
        <f>IF(H71="","",IFERROR(H71/VLOOKUP(B71,'Pools'!$A$5:$K$104,8,FALSE)*VLOOKUP(B71,'Pools'!$A$5:$K$104,6,FALSE),""))</f>
        <v/>
      </c>
      <c r="K71" s="28">
        <f>IF(B71="","",IFERROR(VLOOKUP(B71,'Pools'!$A$5:$K$104,7,FALSE),""))</f>
        <v/>
      </c>
      <c r="L71" s="12">
        <f>IF(COUNTA(A71:C71,F71:G71)=0,"",IF(OR(A71="",B71="",C71=""),"Pflichtangabe fehlt",IF(COUNTIF($A$5:$A$104,A71)&gt;1,"Einsatz-ID doppelt",IF(E71="","Pool-ID unbekannt",IF(E71="Stunden",IF(OR(F71="",F71&lt;=0),"Stunden fehlen",IF(G71&lt;&gt;"","Punkte leeren",IF(K71="Offen","Pool noch offen",""))),IF(E71="Punkte",IF(OR(G71="",G71&lt;=0),"Punkte fehlen",IF(F71&lt;&gt;"","Stunden leeren",IF(K71="Offen","Pool noch offen",""))),"Methode fehlt"))))))</f>
        <v/>
      </c>
      <c r="N71">
        <f>'Pools'!A71</f>
        <v/>
      </c>
      <c r="O71">
        <f>IFERROR(IF(Parameter!G71="","",Parameter!G71),"")</f>
        <v/>
      </c>
    </row>
    <row r="72" ht="20" customHeight="1">
      <c r="A72" s="19" t="n"/>
      <c r="B72" s="19" t="n"/>
      <c r="C72" s="19" t="n"/>
      <c r="D72" s="53">
        <f>IF(B72="","",IFERROR(VLOOKUP(B72,'Pools'!$A$5:$K$104,2,FALSE),""))</f>
        <v/>
      </c>
      <c r="E72" s="32">
        <f>IF(B72="","",IFERROR(VLOOKUP(B72,'Pools'!$A$5:$K$104,5,FALSE),""))</f>
        <v/>
      </c>
      <c r="F72" s="29" t="n"/>
      <c r="G72" s="29" t="n"/>
      <c r="H72" s="25">
        <f>IF(B72="","",IF(E72="Stunden",IF(F72="","",F72),IF(E72="Punkte",IF(G72="","",G72),"")))</f>
        <v/>
      </c>
      <c r="I72" s="54">
        <f>IF(H72="","",IFERROR(H72/VLOOKUP(B72,'Pools'!$A$5:$K$104,8,FALSE),""))</f>
        <v/>
      </c>
      <c r="J72" s="16">
        <f>IF(H72="","",IFERROR(H72/VLOOKUP(B72,'Pools'!$A$5:$K$104,8,FALSE)*VLOOKUP(B72,'Pools'!$A$5:$K$104,6,FALSE),""))</f>
        <v/>
      </c>
      <c r="K72" s="32">
        <f>IF(B72="","",IFERROR(VLOOKUP(B72,'Pools'!$A$5:$K$104,7,FALSE),""))</f>
        <v/>
      </c>
      <c r="L72" s="15">
        <f>IF(COUNTA(A72:C72,F72:G72)=0,"",IF(OR(A72="",B72="",C72=""),"Pflichtangabe fehlt",IF(COUNTIF($A$5:$A$104,A72)&gt;1,"Einsatz-ID doppelt",IF(E72="","Pool-ID unbekannt",IF(E72="Stunden",IF(OR(F72="",F72&lt;=0),"Stunden fehlen",IF(G72&lt;&gt;"","Punkte leeren",IF(K72="Offen","Pool noch offen",""))),IF(E72="Punkte",IF(OR(G72="",G72&lt;=0),"Punkte fehlen",IF(F72&lt;&gt;"","Stunden leeren",IF(K72="Offen","Pool noch offen",""))),"Methode fehlt"))))))</f>
        <v/>
      </c>
      <c r="N72">
        <f>'Pools'!A72</f>
        <v/>
      </c>
      <c r="O72">
        <f>IFERROR(IF(Parameter!G72="","",Parameter!G72),"")</f>
        <v/>
      </c>
    </row>
    <row r="73" ht="20" customHeight="1">
      <c r="A73" s="19" t="n"/>
      <c r="B73" s="19" t="n"/>
      <c r="C73" s="19" t="n"/>
      <c r="D73" s="51">
        <f>IF(B73="","",IFERROR(VLOOKUP(B73,'Pools'!$A$5:$K$104,2,FALSE),""))</f>
        <v/>
      </c>
      <c r="E73" s="28">
        <f>IF(B73="","",IFERROR(VLOOKUP(B73,'Pools'!$A$5:$K$104,5,FALSE),""))</f>
        <v/>
      </c>
      <c r="F73" s="29" t="n"/>
      <c r="G73" s="29" t="n"/>
      <c r="H73" s="23">
        <f>IF(B73="","",IF(E73="Stunden",IF(F73="","",F73),IF(E73="Punkte",IF(G73="","",G73),"")))</f>
        <v/>
      </c>
      <c r="I73" s="52">
        <f>IF(H73="","",IFERROR(H73/VLOOKUP(B73,'Pools'!$A$5:$K$104,8,FALSE),""))</f>
        <v/>
      </c>
      <c r="J73" s="14">
        <f>IF(H73="","",IFERROR(H73/VLOOKUP(B73,'Pools'!$A$5:$K$104,8,FALSE)*VLOOKUP(B73,'Pools'!$A$5:$K$104,6,FALSE),""))</f>
        <v/>
      </c>
      <c r="K73" s="28">
        <f>IF(B73="","",IFERROR(VLOOKUP(B73,'Pools'!$A$5:$K$104,7,FALSE),""))</f>
        <v/>
      </c>
      <c r="L73" s="12">
        <f>IF(COUNTA(A73:C73,F73:G73)=0,"",IF(OR(A73="",B73="",C73=""),"Pflichtangabe fehlt",IF(COUNTIF($A$5:$A$104,A73)&gt;1,"Einsatz-ID doppelt",IF(E73="","Pool-ID unbekannt",IF(E73="Stunden",IF(OR(F73="",F73&lt;=0),"Stunden fehlen",IF(G73&lt;&gt;"","Punkte leeren",IF(K73="Offen","Pool noch offen",""))),IF(E73="Punkte",IF(OR(G73="",G73&lt;=0),"Punkte fehlen",IF(F73&lt;&gt;"","Stunden leeren",IF(K73="Offen","Pool noch offen",""))),"Methode fehlt"))))))</f>
        <v/>
      </c>
      <c r="N73">
        <f>'Pools'!A73</f>
        <v/>
      </c>
      <c r="O73">
        <f>IFERROR(IF(Parameter!G73="","",Parameter!G73),"")</f>
        <v/>
      </c>
    </row>
    <row r="74" ht="20" customHeight="1">
      <c r="A74" s="19" t="n"/>
      <c r="B74" s="19" t="n"/>
      <c r="C74" s="19" t="n"/>
      <c r="D74" s="53">
        <f>IF(B74="","",IFERROR(VLOOKUP(B74,'Pools'!$A$5:$K$104,2,FALSE),""))</f>
        <v/>
      </c>
      <c r="E74" s="32">
        <f>IF(B74="","",IFERROR(VLOOKUP(B74,'Pools'!$A$5:$K$104,5,FALSE),""))</f>
        <v/>
      </c>
      <c r="F74" s="29" t="n"/>
      <c r="G74" s="29" t="n"/>
      <c r="H74" s="25">
        <f>IF(B74="","",IF(E74="Stunden",IF(F74="","",F74),IF(E74="Punkte",IF(G74="","",G74),"")))</f>
        <v/>
      </c>
      <c r="I74" s="54">
        <f>IF(H74="","",IFERROR(H74/VLOOKUP(B74,'Pools'!$A$5:$K$104,8,FALSE),""))</f>
        <v/>
      </c>
      <c r="J74" s="16">
        <f>IF(H74="","",IFERROR(H74/VLOOKUP(B74,'Pools'!$A$5:$K$104,8,FALSE)*VLOOKUP(B74,'Pools'!$A$5:$K$104,6,FALSE),""))</f>
        <v/>
      </c>
      <c r="K74" s="32">
        <f>IF(B74="","",IFERROR(VLOOKUP(B74,'Pools'!$A$5:$K$104,7,FALSE),""))</f>
        <v/>
      </c>
      <c r="L74" s="15">
        <f>IF(COUNTA(A74:C74,F74:G74)=0,"",IF(OR(A74="",B74="",C74=""),"Pflichtangabe fehlt",IF(COUNTIF($A$5:$A$104,A74)&gt;1,"Einsatz-ID doppelt",IF(E74="","Pool-ID unbekannt",IF(E74="Stunden",IF(OR(F74="",F74&lt;=0),"Stunden fehlen",IF(G74&lt;&gt;"","Punkte leeren",IF(K74="Offen","Pool noch offen",""))),IF(E74="Punkte",IF(OR(G74="",G74&lt;=0),"Punkte fehlen",IF(F74&lt;&gt;"","Stunden leeren",IF(K74="Offen","Pool noch offen",""))),"Methode fehlt"))))))</f>
        <v/>
      </c>
      <c r="N74">
        <f>'Pools'!A74</f>
        <v/>
      </c>
      <c r="O74">
        <f>IFERROR(IF(Parameter!G74="","",Parameter!G74),"")</f>
        <v/>
      </c>
    </row>
    <row r="75" ht="20" customHeight="1">
      <c r="A75" s="19" t="n"/>
      <c r="B75" s="19" t="n"/>
      <c r="C75" s="19" t="n"/>
      <c r="D75" s="51">
        <f>IF(B75="","",IFERROR(VLOOKUP(B75,'Pools'!$A$5:$K$104,2,FALSE),""))</f>
        <v/>
      </c>
      <c r="E75" s="28">
        <f>IF(B75="","",IFERROR(VLOOKUP(B75,'Pools'!$A$5:$K$104,5,FALSE),""))</f>
        <v/>
      </c>
      <c r="F75" s="29" t="n"/>
      <c r="G75" s="29" t="n"/>
      <c r="H75" s="23">
        <f>IF(B75="","",IF(E75="Stunden",IF(F75="","",F75),IF(E75="Punkte",IF(G75="","",G75),"")))</f>
        <v/>
      </c>
      <c r="I75" s="52">
        <f>IF(H75="","",IFERROR(H75/VLOOKUP(B75,'Pools'!$A$5:$K$104,8,FALSE),""))</f>
        <v/>
      </c>
      <c r="J75" s="14">
        <f>IF(H75="","",IFERROR(H75/VLOOKUP(B75,'Pools'!$A$5:$K$104,8,FALSE)*VLOOKUP(B75,'Pools'!$A$5:$K$104,6,FALSE),""))</f>
        <v/>
      </c>
      <c r="K75" s="28">
        <f>IF(B75="","",IFERROR(VLOOKUP(B75,'Pools'!$A$5:$K$104,7,FALSE),""))</f>
        <v/>
      </c>
      <c r="L75" s="12">
        <f>IF(COUNTA(A75:C75,F75:G75)=0,"",IF(OR(A75="",B75="",C75=""),"Pflichtangabe fehlt",IF(COUNTIF($A$5:$A$104,A75)&gt;1,"Einsatz-ID doppelt",IF(E75="","Pool-ID unbekannt",IF(E75="Stunden",IF(OR(F75="",F75&lt;=0),"Stunden fehlen",IF(G75&lt;&gt;"","Punkte leeren",IF(K75="Offen","Pool noch offen",""))),IF(E75="Punkte",IF(OR(G75="",G75&lt;=0),"Punkte fehlen",IF(F75&lt;&gt;"","Stunden leeren",IF(K75="Offen","Pool noch offen",""))),"Methode fehlt"))))))</f>
        <v/>
      </c>
      <c r="N75">
        <f>'Pools'!A75</f>
        <v/>
      </c>
      <c r="O75">
        <f>IFERROR(IF(Parameter!G75="","",Parameter!G75),"")</f>
        <v/>
      </c>
    </row>
    <row r="76" ht="20" customHeight="1">
      <c r="A76" s="19" t="n"/>
      <c r="B76" s="19" t="n"/>
      <c r="C76" s="19" t="n"/>
      <c r="D76" s="53">
        <f>IF(B76="","",IFERROR(VLOOKUP(B76,'Pools'!$A$5:$K$104,2,FALSE),""))</f>
        <v/>
      </c>
      <c r="E76" s="32">
        <f>IF(B76="","",IFERROR(VLOOKUP(B76,'Pools'!$A$5:$K$104,5,FALSE),""))</f>
        <v/>
      </c>
      <c r="F76" s="29" t="n"/>
      <c r="G76" s="29" t="n"/>
      <c r="H76" s="25">
        <f>IF(B76="","",IF(E76="Stunden",IF(F76="","",F76),IF(E76="Punkte",IF(G76="","",G76),"")))</f>
        <v/>
      </c>
      <c r="I76" s="54">
        <f>IF(H76="","",IFERROR(H76/VLOOKUP(B76,'Pools'!$A$5:$K$104,8,FALSE),""))</f>
        <v/>
      </c>
      <c r="J76" s="16">
        <f>IF(H76="","",IFERROR(H76/VLOOKUP(B76,'Pools'!$A$5:$K$104,8,FALSE)*VLOOKUP(B76,'Pools'!$A$5:$K$104,6,FALSE),""))</f>
        <v/>
      </c>
      <c r="K76" s="32">
        <f>IF(B76="","",IFERROR(VLOOKUP(B76,'Pools'!$A$5:$K$104,7,FALSE),""))</f>
        <v/>
      </c>
      <c r="L76" s="15">
        <f>IF(COUNTA(A76:C76,F76:G76)=0,"",IF(OR(A76="",B76="",C76=""),"Pflichtangabe fehlt",IF(COUNTIF($A$5:$A$104,A76)&gt;1,"Einsatz-ID doppelt",IF(E76="","Pool-ID unbekannt",IF(E76="Stunden",IF(OR(F76="",F76&lt;=0),"Stunden fehlen",IF(G76&lt;&gt;"","Punkte leeren",IF(K76="Offen","Pool noch offen",""))),IF(E76="Punkte",IF(OR(G76="",G76&lt;=0),"Punkte fehlen",IF(F76&lt;&gt;"","Stunden leeren",IF(K76="Offen","Pool noch offen",""))),"Methode fehlt"))))))</f>
        <v/>
      </c>
      <c r="N76">
        <f>'Pools'!A76</f>
        <v/>
      </c>
      <c r="O76">
        <f>IFERROR(IF(Parameter!G76="","",Parameter!G76),"")</f>
        <v/>
      </c>
    </row>
    <row r="77" ht="20" customHeight="1">
      <c r="A77" s="19" t="n"/>
      <c r="B77" s="19" t="n"/>
      <c r="C77" s="19" t="n"/>
      <c r="D77" s="51">
        <f>IF(B77="","",IFERROR(VLOOKUP(B77,'Pools'!$A$5:$K$104,2,FALSE),""))</f>
        <v/>
      </c>
      <c r="E77" s="28">
        <f>IF(B77="","",IFERROR(VLOOKUP(B77,'Pools'!$A$5:$K$104,5,FALSE),""))</f>
        <v/>
      </c>
      <c r="F77" s="29" t="n"/>
      <c r="G77" s="29" t="n"/>
      <c r="H77" s="23">
        <f>IF(B77="","",IF(E77="Stunden",IF(F77="","",F77),IF(E77="Punkte",IF(G77="","",G77),"")))</f>
        <v/>
      </c>
      <c r="I77" s="52">
        <f>IF(H77="","",IFERROR(H77/VLOOKUP(B77,'Pools'!$A$5:$K$104,8,FALSE),""))</f>
        <v/>
      </c>
      <c r="J77" s="14">
        <f>IF(H77="","",IFERROR(H77/VLOOKUP(B77,'Pools'!$A$5:$K$104,8,FALSE)*VLOOKUP(B77,'Pools'!$A$5:$K$104,6,FALSE),""))</f>
        <v/>
      </c>
      <c r="K77" s="28">
        <f>IF(B77="","",IFERROR(VLOOKUP(B77,'Pools'!$A$5:$K$104,7,FALSE),""))</f>
        <v/>
      </c>
      <c r="L77" s="12">
        <f>IF(COUNTA(A77:C77,F77:G77)=0,"",IF(OR(A77="",B77="",C77=""),"Pflichtangabe fehlt",IF(COUNTIF($A$5:$A$104,A77)&gt;1,"Einsatz-ID doppelt",IF(E77="","Pool-ID unbekannt",IF(E77="Stunden",IF(OR(F77="",F77&lt;=0),"Stunden fehlen",IF(G77&lt;&gt;"","Punkte leeren",IF(K77="Offen","Pool noch offen",""))),IF(E77="Punkte",IF(OR(G77="",G77&lt;=0),"Punkte fehlen",IF(F77&lt;&gt;"","Stunden leeren",IF(K77="Offen","Pool noch offen",""))),"Methode fehlt"))))))</f>
        <v/>
      </c>
      <c r="N77">
        <f>'Pools'!A77</f>
        <v/>
      </c>
      <c r="O77">
        <f>IFERROR(IF(Parameter!G77="","",Parameter!G77),"")</f>
        <v/>
      </c>
    </row>
    <row r="78" ht="20" customHeight="1">
      <c r="A78" s="19" t="n"/>
      <c r="B78" s="19" t="n"/>
      <c r="C78" s="19" t="n"/>
      <c r="D78" s="53">
        <f>IF(B78="","",IFERROR(VLOOKUP(B78,'Pools'!$A$5:$K$104,2,FALSE),""))</f>
        <v/>
      </c>
      <c r="E78" s="32">
        <f>IF(B78="","",IFERROR(VLOOKUP(B78,'Pools'!$A$5:$K$104,5,FALSE),""))</f>
        <v/>
      </c>
      <c r="F78" s="29" t="n"/>
      <c r="G78" s="29" t="n"/>
      <c r="H78" s="25">
        <f>IF(B78="","",IF(E78="Stunden",IF(F78="","",F78),IF(E78="Punkte",IF(G78="","",G78),"")))</f>
        <v/>
      </c>
      <c r="I78" s="54">
        <f>IF(H78="","",IFERROR(H78/VLOOKUP(B78,'Pools'!$A$5:$K$104,8,FALSE),""))</f>
        <v/>
      </c>
      <c r="J78" s="16">
        <f>IF(H78="","",IFERROR(H78/VLOOKUP(B78,'Pools'!$A$5:$K$104,8,FALSE)*VLOOKUP(B78,'Pools'!$A$5:$K$104,6,FALSE),""))</f>
        <v/>
      </c>
      <c r="K78" s="32">
        <f>IF(B78="","",IFERROR(VLOOKUP(B78,'Pools'!$A$5:$K$104,7,FALSE),""))</f>
        <v/>
      </c>
      <c r="L78" s="15">
        <f>IF(COUNTA(A78:C78,F78:G78)=0,"",IF(OR(A78="",B78="",C78=""),"Pflichtangabe fehlt",IF(COUNTIF($A$5:$A$104,A78)&gt;1,"Einsatz-ID doppelt",IF(E78="","Pool-ID unbekannt",IF(E78="Stunden",IF(OR(F78="",F78&lt;=0),"Stunden fehlen",IF(G78&lt;&gt;"","Punkte leeren",IF(K78="Offen","Pool noch offen",""))),IF(E78="Punkte",IF(OR(G78="",G78&lt;=0),"Punkte fehlen",IF(F78&lt;&gt;"","Stunden leeren",IF(K78="Offen","Pool noch offen",""))),"Methode fehlt"))))))</f>
        <v/>
      </c>
      <c r="N78">
        <f>'Pools'!A78</f>
        <v/>
      </c>
      <c r="O78">
        <f>IFERROR(IF(Parameter!G78="","",Parameter!G78),"")</f>
        <v/>
      </c>
    </row>
    <row r="79" ht="20" customHeight="1">
      <c r="A79" s="19" t="n"/>
      <c r="B79" s="19" t="n"/>
      <c r="C79" s="19" t="n"/>
      <c r="D79" s="51">
        <f>IF(B79="","",IFERROR(VLOOKUP(B79,'Pools'!$A$5:$K$104,2,FALSE),""))</f>
        <v/>
      </c>
      <c r="E79" s="28">
        <f>IF(B79="","",IFERROR(VLOOKUP(B79,'Pools'!$A$5:$K$104,5,FALSE),""))</f>
        <v/>
      </c>
      <c r="F79" s="29" t="n"/>
      <c r="G79" s="29" t="n"/>
      <c r="H79" s="23">
        <f>IF(B79="","",IF(E79="Stunden",IF(F79="","",F79),IF(E79="Punkte",IF(G79="","",G79),"")))</f>
        <v/>
      </c>
      <c r="I79" s="52">
        <f>IF(H79="","",IFERROR(H79/VLOOKUP(B79,'Pools'!$A$5:$K$104,8,FALSE),""))</f>
        <v/>
      </c>
      <c r="J79" s="14">
        <f>IF(H79="","",IFERROR(H79/VLOOKUP(B79,'Pools'!$A$5:$K$104,8,FALSE)*VLOOKUP(B79,'Pools'!$A$5:$K$104,6,FALSE),""))</f>
        <v/>
      </c>
      <c r="K79" s="28">
        <f>IF(B79="","",IFERROR(VLOOKUP(B79,'Pools'!$A$5:$K$104,7,FALSE),""))</f>
        <v/>
      </c>
      <c r="L79" s="12">
        <f>IF(COUNTA(A79:C79,F79:G79)=0,"",IF(OR(A79="",B79="",C79=""),"Pflichtangabe fehlt",IF(COUNTIF($A$5:$A$104,A79)&gt;1,"Einsatz-ID doppelt",IF(E79="","Pool-ID unbekannt",IF(E79="Stunden",IF(OR(F79="",F79&lt;=0),"Stunden fehlen",IF(G79&lt;&gt;"","Punkte leeren",IF(K79="Offen","Pool noch offen",""))),IF(E79="Punkte",IF(OR(G79="",G79&lt;=0),"Punkte fehlen",IF(F79&lt;&gt;"","Stunden leeren",IF(K79="Offen","Pool noch offen",""))),"Methode fehlt"))))))</f>
        <v/>
      </c>
      <c r="N79">
        <f>'Pools'!A79</f>
        <v/>
      </c>
      <c r="O79">
        <f>IFERROR(IF(Parameter!G79="","",Parameter!G79),"")</f>
        <v/>
      </c>
    </row>
    <row r="80" ht="20" customHeight="1">
      <c r="A80" s="19" t="n"/>
      <c r="B80" s="19" t="n"/>
      <c r="C80" s="19" t="n"/>
      <c r="D80" s="53">
        <f>IF(B80="","",IFERROR(VLOOKUP(B80,'Pools'!$A$5:$K$104,2,FALSE),""))</f>
        <v/>
      </c>
      <c r="E80" s="32">
        <f>IF(B80="","",IFERROR(VLOOKUP(B80,'Pools'!$A$5:$K$104,5,FALSE),""))</f>
        <v/>
      </c>
      <c r="F80" s="29" t="n"/>
      <c r="G80" s="29" t="n"/>
      <c r="H80" s="25">
        <f>IF(B80="","",IF(E80="Stunden",IF(F80="","",F80),IF(E80="Punkte",IF(G80="","",G80),"")))</f>
        <v/>
      </c>
      <c r="I80" s="54">
        <f>IF(H80="","",IFERROR(H80/VLOOKUP(B80,'Pools'!$A$5:$K$104,8,FALSE),""))</f>
        <v/>
      </c>
      <c r="J80" s="16">
        <f>IF(H80="","",IFERROR(H80/VLOOKUP(B80,'Pools'!$A$5:$K$104,8,FALSE)*VLOOKUP(B80,'Pools'!$A$5:$K$104,6,FALSE),""))</f>
        <v/>
      </c>
      <c r="K80" s="32">
        <f>IF(B80="","",IFERROR(VLOOKUP(B80,'Pools'!$A$5:$K$104,7,FALSE),""))</f>
        <v/>
      </c>
      <c r="L80" s="15">
        <f>IF(COUNTA(A80:C80,F80:G80)=0,"",IF(OR(A80="",B80="",C80=""),"Pflichtangabe fehlt",IF(COUNTIF($A$5:$A$104,A80)&gt;1,"Einsatz-ID doppelt",IF(E80="","Pool-ID unbekannt",IF(E80="Stunden",IF(OR(F80="",F80&lt;=0),"Stunden fehlen",IF(G80&lt;&gt;"","Punkte leeren",IF(K80="Offen","Pool noch offen",""))),IF(E80="Punkte",IF(OR(G80="",G80&lt;=0),"Punkte fehlen",IF(F80&lt;&gt;"","Stunden leeren",IF(K80="Offen","Pool noch offen",""))),"Methode fehlt"))))))</f>
        <v/>
      </c>
      <c r="N80">
        <f>'Pools'!A80</f>
        <v/>
      </c>
      <c r="O80">
        <f>IFERROR(IF(Parameter!G80="","",Parameter!G80),"")</f>
        <v/>
      </c>
    </row>
    <row r="81" ht="20" customHeight="1">
      <c r="A81" s="19" t="n"/>
      <c r="B81" s="19" t="n"/>
      <c r="C81" s="19" t="n"/>
      <c r="D81" s="51">
        <f>IF(B81="","",IFERROR(VLOOKUP(B81,'Pools'!$A$5:$K$104,2,FALSE),""))</f>
        <v/>
      </c>
      <c r="E81" s="28">
        <f>IF(B81="","",IFERROR(VLOOKUP(B81,'Pools'!$A$5:$K$104,5,FALSE),""))</f>
        <v/>
      </c>
      <c r="F81" s="29" t="n"/>
      <c r="G81" s="29" t="n"/>
      <c r="H81" s="23">
        <f>IF(B81="","",IF(E81="Stunden",IF(F81="","",F81),IF(E81="Punkte",IF(G81="","",G81),"")))</f>
        <v/>
      </c>
      <c r="I81" s="52">
        <f>IF(H81="","",IFERROR(H81/VLOOKUP(B81,'Pools'!$A$5:$K$104,8,FALSE),""))</f>
        <v/>
      </c>
      <c r="J81" s="14">
        <f>IF(H81="","",IFERROR(H81/VLOOKUP(B81,'Pools'!$A$5:$K$104,8,FALSE)*VLOOKUP(B81,'Pools'!$A$5:$K$104,6,FALSE),""))</f>
        <v/>
      </c>
      <c r="K81" s="28">
        <f>IF(B81="","",IFERROR(VLOOKUP(B81,'Pools'!$A$5:$K$104,7,FALSE),""))</f>
        <v/>
      </c>
      <c r="L81" s="12">
        <f>IF(COUNTA(A81:C81,F81:G81)=0,"",IF(OR(A81="",B81="",C81=""),"Pflichtangabe fehlt",IF(COUNTIF($A$5:$A$104,A81)&gt;1,"Einsatz-ID doppelt",IF(E81="","Pool-ID unbekannt",IF(E81="Stunden",IF(OR(F81="",F81&lt;=0),"Stunden fehlen",IF(G81&lt;&gt;"","Punkte leeren",IF(K81="Offen","Pool noch offen",""))),IF(E81="Punkte",IF(OR(G81="",G81&lt;=0),"Punkte fehlen",IF(F81&lt;&gt;"","Stunden leeren",IF(K81="Offen","Pool noch offen",""))),"Methode fehlt"))))))</f>
        <v/>
      </c>
      <c r="N81">
        <f>'Pools'!A81</f>
        <v/>
      </c>
      <c r="O81">
        <f>IFERROR(IF(Parameter!G81="","",Parameter!G81),"")</f>
        <v/>
      </c>
    </row>
    <row r="82" ht="20" customHeight="1">
      <c r="A82" s="19" t="n"/>
      <c r="B82" s="19" t="n"/>
      <c r="C82" s="19" t="n"/>
      <c r="D82" s="53">
        <f>IF(B82="","",IFERROR(VLOOKUP(B82,'Pools'!$A$5:$K$104,2,FALSE),""))</f>
        <v/>
      </c>
      <c r="E82" s="32">
        <f>IF(B82="","",IFERROR(VLOOKUP(B82,'Pools'!$A$5:$K$104,5,FALSE),""))</f>
        <v/>
      </c>
      <c r="F82" s="29" t="n"/>
      <c r="G82" s="29" t="n"/>
      <c r="H82" s="25">
        <f>IF(B82="","",IF(E82="Stunden",IF(F82="","",F82),IF(E82="Punkte",IF(G82="","",G82),"")))</f>
        <v/>
      </c>
      <c r="I82" s="54">
        <f>IF(H82="","",IFERROR(H82/VLOOKUP(B82,'Pools'!$A$5:$K$104,8,FALSE),""))</f>
        <v/>
      </c>
      <c r="J82" s="16">
        <f>IF(H82="","",IFERROR(H82/VLOOKUP(B82,'Pools'!$A$5:$K$104,8,FALSE)*VLOOKUP(B82,'Pools'!$A$5:$K$104,6,FALSE),""))</f>
        <v/>
      </c>
      <c r="K82" s="32">
        <f>IF(B82="","",IFERROR(VLOOKUP(B82,'Pools'!$A$5:$K$104,7,FALSE),""))</f>
        <v/>
      </c>
      <c r="L82" s="15">
        <f>IF(COUNTA(A82:C82,F82:G82)=0,"",IF(OR(A82="",B82="",C82=""),"Pflichtangabe fehlt",IF(COUNTIF($A$5:$A$104,A82)&gt;1,"Einsatz-ID doppelt",IF(E82="","Pool-ID unbekannt",IF(E82="Stunden",IF(OR(F82="",F82&lt;=0),"Stunden fehlen",IF(G82&lt;&gt;"","Punkte leeren",IF(K82="Offen","Pool noch offen",""))),IF(E82="Punkte",IF(OR(G82="",G82&lt;=0),"Punkte fehlen",IF(F82&lt;&gt;"","Stunden leeren",IF(K82="Offen","Pool noch offen",""))),"Methode fehlt"))))))</f>
        <v/>
      </c>
      <c r="N82">
        <f>'Pools'!A82</f>
        <v/>
      </c>
      <c r="O82">
        <f>IFERROR(IF(Parameter!G82="","",Parameter!G82),"")</f>
        <v/>
      </c>
    </row>
    <row r="83" ht="20" customHeight="1">
      <c r="A83" s="19" t="n"/>
      <c r="B83" s="19" t="n"/>
      <c r="C83" s="19" t="n"/>
      <c r="D83" s="51">
        <f>IF(B83="","",IFERROR(VLOOKUP(B83,'Pools'!$A$5:$K$104,2,FALSE),""))</f>
        <v/>
      </c>
      <c r="E83" s="28">
        <f>IF(B83="","",IFERROR(VLOOKUP(B83,'Pools'!$A$5:$K$104,5,FALSE),""))</f>
        <v/>
      </c>
      <c r="F83" s="29" t="n"/>
      <c r="G83" s="29" t="n"/>
      <c r="H83" s="23">
        <f>IF(B83="","",IF(E83="Stunden",IF(F83="","",F83),IF(E83="Punkte",IF(G83="","",G83),"")))</f>
        <v/>
      </c>
      <c r="I83" s="52">
        <f>IF(H83="","",IFERROR(H83/VLOOKUP(B83,'Pools'!$A$5:$K$104,8,FALSE),""))</f>
        <v/>
      </c>
      <c r="J83" s="14">
        <f>IF(H83="","",IFERROR(H83/VLOOKUP(B83,'Pools'!$A$5:$K$104,8,FALSE)*VLOOKUP(B83,'Pools'!$A$5:$K$104,6,FALSE),""))</f>
        <v/>
      </c>
      <c r="K83" s="28">
        <f>IF(B83="","",IFERROR(VLOOKUP(B83,'Pools'!$A$5:$K$104,7,FALSE),""))</f>
        <v/>
      </c>
      <c r="L83" s="12">
        <f>IF(COUNTA(A83:C83,F83:G83)=0,"",IF(OR(A83="",B83="",C83=""),"Pflichtangabe fehlt",IF(COUNTIF($A$5:$A$104,A83)&gt;1,"Einsatz-ID doppelt",IF(E83="","Pool-ID unbekannt",IF(E83="Stunden",IF(OR(F83="",F83&lt;=0),"Stunden fehlen",IF(G83&lt;&gt;"","Punkte leeren",IF(K83="Offen","Pool noch offen",""))),IF(E83="Punkte",IF(OR(G83="",G83&lt;=0),"Punkte fehlen",IF(F83&lt;&gt;"","Stunden leeren",IF(K83="Offen","Pool noch offen",""))),"Methode fehlt"))))))</f>
        <v/>
      </c>
      <c r="N83">
        <f>'Pools'!A83</f>
        <v/>
      </c>
      <c r="O83">
        <f>IFERROR(IF(Parameter!G83="","",Parameter!G83),"")</f>
        <v/>
      </c>
    </row>
    <row r="84" ht="20" customHeight="1">
      <c r="A84" s="19" t="n"/>
      <c r="B84" s="19" t="n"/>
      <c r="C84" s="19" t="n"/>
      <c r="D84" s="53">
        <f>IF(B84="","",IFERROR(VLOOKUP(B84,'Pools'!$A$5:$K$104,2,FALSE),""))</f>
        <v/>
      </c>
      <c r="E84" s="32">
        <f>IF(B84="","",IFERROR(VLOOKUP(B84,'Pools'!$A$5:$K$104,5,FALSE),""))</f>
        <v/>
      </c>
      <c r="F84" s="29" t="n"/>
      <c r="G84" s="29" t="n"/>
      <c r="H84" s="25">
        <f>IF(B84="","",IF(E84="Stunden",IF(F84="","",F84),IF(E84="Punkte",IF(G84="","",G84),"")))</f>
        <v/>
      </c>
      <c r="I84" s="54">
        <f>IF(H84="","",IFERROR(H84/VLOOKUP(B84,'Pools'!$A$5:$K$104,8,FALSE),""))</f>
        <v/>
      </c>
      <c r="J84" s="16">
        <f>IF(H84="","",IFERROR(H84/VLOOKUP(B84,'Pools'!$A$5:$K$104,8,FALSE)*VLOOKUP(B84,'Pools'!$A$5:$K$104,6,FALSE),""))</f>
        <v/>
      </c>
      <c r="K84" s="32">
        <f>IF(B84="","",IFERROR(VLOOKUP(B84,'Pools'!$A$5:$K$104,7,FALSE),""))</f>
        <v/>
      </c>
      <c r="L84" s="15">
        <f>IF(COUNTA(A84:C84,F84:G84)=0,"",IF(OR(A84="",B84="",C84=""),"Pflichtangabe fehlt",IF(COUNTIF($A$5:$A$104,A84)&gt;1,"Einsatz-ID doppelt",IF(E84="","Pool-ID unbekannt",IF(E84="Stunden",IF(OR(F84="",F84&lt;=0),"Stunden fehlen",IF(G84&lt;&gt;"","Punkte leeren",IF(K84="Offen","Pool noch offen",""))),IF(E84="Punkte",IF(OR(G84="",G84&lt;=0),"Punkte fehlen",IF(F84&lt;&gt;"","Stunden leeren",IF(K84="Offen","Pool noch offen",""))),"Methode fehlt"))))))</f>
        <v/>
      </c>
      <c r="N84">
        <f>'Pools'!A84</f>
        <v/>
      </c>
      <c r="O84">
        <f>IFERROR(IF(Parameter!G84="","",Parameter!G84),"")</f>
        <v/>
      </c>
    </row>
    <row r="85" ht="20" customHeight="1">
      <c r="A85" s="19" t="n"/>
      <c r="B85" s="19" t="n"/>
      <c r="C85" s="19" t="n"/>
      <c r="D85" s="51">
        <f>IF(B85="","",IFERROR(VLOOKUP(B85,'Pools'!$A$5:$K$104,2,FALSE),""))</f>
        <v/>
      </c>
      <c r="E85" s="28">
        <f>IF(B85="","",IFERROR(VLOOKUP(B85,'Pools'!$A$5:$K$104,5,FALSE),""))</f>
        <v/>
      </c>
      <c r="F85" s="29" t="n"/>
      <c r="G85" s="29" t="n"/>
      <c r="H85" s="23">
        <f>IF(B85="","",IF(E85="Stunden",IF(F85="","",F85),IF(E85="Punkte",IF(G85="","",G85),"")))</f>
        <v/>
      </c>
      <c r="I85" s="52">
        <f>IF(H85="","",IFERROR(H85/VLOOKUP(B85,'Pools'!$A$5:$K$104,8,FALSE),""))</f>
        <v/>
      </c>
      <c r="J85" s="14">
        <f>IF(H85="","",IFERROR(H85/VLOOKUP(B85,'Pools'!$A$5:$K$104,8,FALSE)*VLOOKUP(B85,'Pools'!$A$5:$K$104,6,FALSE),""))</f>
        <v/>
      </c>
      <c r="K85" s="28">
        <f>IF(B85="","",IFERROR(VLOOKUP(B85,'Pools'!$A$5:$K$104,7,FALSE),""))</f>
        <v/>
      </c>
      <c r="L85" s="12">
        <f>IF(COUNTA(A85:C85,F85:G85)=0,"",IF(OR(A85="",B85="",C85=""),"Pflichtangabe fehlt",IF(COUNTIF($A$5:$A$104,A85)&gt;1,"Einsatz-ID doppelt",IF(E85="","Pool-ID unbekannt",IF(E85="Stunden",IF(OR(F85="",F85&lt;=0),"Stunden fehlen",IF(G85&lt;&gt;"","Punkte leeren",IF(K85="Offen","Pool noch offen",""))),IF(E85="Punkte",IF(OR(G85="",G85&lt;=0),"Punkte fehlen",IF(F85&lt;&gt;"","Stunden leeren",IF(K85="Offen","Pool noch offen",""))),"Methode fehlt"))))))</f>
        <v/>
      </c>
      <c r="N85">
        <f>'Pools'!A85</f>
        <v/>
      </c>
      <c r="O85">
        <f>IFERROR(IF(Parameter!G85="","",Parameter!G85),"")</f>
        <v/>
      </c>
    </row>
    <row r="86" ht="20" customHeight="1">
      <c r="A86" s="19" t="n"/>
      <c r="B86" s="19" t="n"/>
      <c r="C86" s="19" t="n"/>
      <c r="D86" s="53">
        <f>IF(B86="","",IFERROR(VLOOKUP(B86,'Pools'!$A$5:$K$104,2,FALSE),""))</f>
        <v/>
      </c>
      <c r="E86" s="32">
        <f>IF(B86="","",IFERROR(VLOOKUP(B86,'Pools'!$A$5:$K$104,5,FALSE),""))</f>
        <v/>
      </c>
      <c r="F86" s="29" t="n"/>
      <c r="G86" s="29" t="n"/>
      <c r="H86" s="25">
        <f>IF(B86="","",IF(E86="Stunden",IF(F86="","",F86),IF(E86="Punkte",IF(G86="","",G86),"")))</f>
        <v/>
      </c>
      <c r="I86" s="54">
        <f>IF(H86="","",IFERROR(H86/VLOOKUP(B86,'Pools'!$A$5:$K$104,8,FALSE),""))</f>
        <v/>
      </c>
      <c r="J86" s="16">
        <f>IF(H86="","",IFERROR(H86/VLOOKUP(B86,'Pools'!$A$5:$K$104,8,FALSE)*VLOOKUP(B86,'Pools'!$A$5:$K$104,6,FALSE),""))</f>
        <v/>
      </c>
      <c r="K86" s="32">
        <f>IF(B86="","",IFERROR(VLOOKUP(B86,'Pools'!$A$5:$K$104,7,FALSE),""))</f>
        <v/>
      </c>
      <c r="L86" s="15">
        <f>IF(COUNTA(A86:C86,F86:G86)=0,"",IF(OR(A86="",B86="",C86=""),"Pflichtangabe fehlt",IF(COUNTIF($A$5:$A$104,A86)&gt;1,"Einsatz-ID doppelt",IF(E86="","Pool-ID unbekannt",IF(E86="Stunden",IF(OR(F86="",F86&lt;=0),"Stunden fehlen",IF(G86&lt;&gt;"","Punkte leeren",IF(K86="Offen","Pool noch offen",""))),IF(E86="Punkte",IF(OR(G86="",G86&lt;=0),"Punkte fehlen",IF(F86&lt;&gt;"","Stunden leeren",IF(K86="Offen","Pool noch offen",""))),"Methode fehlt"))))))</f>
        <v/>
      </c>
      <c r="N86">
        <f>'Pools'!A86</f>
        <v/>
      </c>
      <c r="O86">
        <f>IFERROR(IF(Parameter!G86="","",Parameter!G86),"")</f>
        <v/>
      </c>
    </row>
    <row r="87" ht="20" customHeight="1">
      <c r="A87" s="19" t="n"/>
      <c r="B87" s="19" t="n"/>
      <c r="C87" s="19" t="n"/>
      <c r="D87" s="51">
        <f>IF(B87="","",IFERROR(VLOOKUP(B87,'Pools'!$A$5:$K$104,2,FALSE),""))</f>
        <v/>
      </c>
      <c r="E87" s="28">
        <f>IF(B87="","",IFERROR(VLOOKUP(B87,'Pools'!$A$5:$K$104,5,FALSE),""))</f>
        <v/>
      </c>
      <c r="F87" s="29" t="n"/>
      <c r="G87" s="29" t="n"/>
      <c r="H87" s="23">
        <f>IF(B87="","",IF(E87="Stunden",IF(F87="","",F87),IF(E87="Punkte",IF(G87="","",G87),"")))</f>
        <v/>
      </c>
      <c r="I87" s="52">
        <f>IF(H87="","",IFERROR(H87/VLOOKUP(B87,'Pools'!$A$5:$K$104,8,FALSE),""))</f>
        <v/>
      </c>
      <c r="J87" s="14">
        <f>IF(H87="","",IFERROR(H87/VLOOKUP(B87,'Pools'!$A$5:$K$104,8,FALSE)*VLOOKUP(B87,'Pools'!$A$5:$K$104,6,FALSE),""))</f>
        <v/>
      </c>
      <c r="K87" s="28">
        <f>IF(B87="","",IFERROR(VLOOKUP(B87,'Pools'!$A$5:$K$104,7,FALSE),""))</f>
        <v/>
      </c>
      <c r="L87" s="12">
        <f>IF(COUNTA(A87:C87,F87:G87)=0,"",IF(OR(A87="",B87="",C87=""),"Pflichtangabe fehlt",IF(COUNTIF($A$5:$A$104,A87)&gt;1,"Einsatz-ID doppelt",IF(E87="","Pool-ID unbekannt",IF(E87="Stunden",IF(OR(F87="",F87&lt;=0),"Stunden fehlen",IF(G87&lt;&gt;"","Punkte leeren",IF(K87="Offen","Pool noch offen",""))),IF(E87="Punkte",IF(OR(G87="",G87&lt;=0),"Punkte fehlen",IF(F87&lt;&gt;"","Stunden leeren",IF(K87="Offen","Pool noch offen",""))),"Methode fehlt"))))))</f>
        <v/>
      </c>
      <c r="N87">
        <f>'Pools'!A87</f>
        <v/>
      </c>
      <c r="O87">
        <f>IFERROR(IF(Parameter!G87="","",Parameter!G87),"")</f>
        <v/>
      </c>
    </row>
    <row r="88" ht="20" customHeight="1">
      <c r="A88" s="19" t="n"/>
      <c r="B88" s="19" t="n"/>
      <c r="C88" s="19" t="n"/>
      <c r="D88" s="53">
        <f>IF(B88="","",IFERROR(VLOOKUP(B88,'Pools'!$A$5:$K$104,2,FALSE),""))</f>
        <v/>
      </c>
      <c r="E88" s="32">
        <f>IF(B88="","",IFERROR(VLOOKUP(B88,'Pools'!$A$5:$K$104,5,FALSE),""))</f>
        <v/>
      </c>
      <c r="F88" s="29" t="n"/>
      <c r="G88" s="29" t="n"/>
      <c r="H88" s="25">
        <f>IF(B88="","",IF(E88="Stunden",IF(F88="","",F88),IF(E88="Punkte",IF(G88="","",G88),"")))</f>
        <v/>
      </c>
      <c r="I88" s="54">
        <f>IF(H88="","",IFERROR(H88/VLOOKUP(B88,'Pools'!$A$5:$K$104,8,FALSE),""))</f>
        <v/>
      </c>
      <c r="J88" s="16">
        <f>IF(H88="","",IFERROR(H88/VLOOKUP(B88,'Pools'!$A$5:$K$104,8,FALSE)*VLOOKUP(B88,'Pools'!$A$5:$K$104,6,FALSE),""))</f>
        <v/>
      </c>
      <c r="K88" s="32">
        <f>IF(B88="","",IFERROR(VLOOKUP(B88,'Pools'!$A$5:$K$104,7,FALSE),""))</f>
        <v/>
      </c>
      <c r="L88" s="15">
        <f>IF(COUNTA(A88:C88,F88:G88)=0,"",IF(OR(A88="",B88="",C88=""),"Pflichtangabe fehlt",IF(COUNTIF($A$5:$A$104,A88)&gt;1,"Einsatz-ID doppelt",IF(E88="","Pool-ID unbekannt",IF(E88="Stunden",IF(OR(F88="",F88&lt;=0),"Stunden fehlen",IF(G88&lt;&gt;"","Punkte leeren",IF(K88="Offen","Pool noch offen",""))),IF(E88="Punkte",IF(OR(G88="",G88&lt;=0),"Punkte fehlen",IF(F88&lt;&gt;"","Stunden leeren",IF(K88="Offen","Pool noch offen",""))),"Methode fehlt"))))))</f>
        <v/>
      </c>
      <c r="N88">
        <f>'Pools'!A88</f>
        <v/>
      </c>
      <c r="O88">
        <f>IFERROR(IF(Parameter!G88="","",Parameter!G88),"")</f>
        <v/>
      </c>
    </row>
    <row r="89" ht="20" customHeight="1">
      <c r="A89" s="19" t="n"/>
      <c r="B89" s="19" t="n"/>
      <c r="C89" s="19" t="n"/>
      <c r="D89" s="51">
        <f>IF(B89="","",IFERROR(VLOOKUP(B89,'Pools'!$A$5:$K$104,2,FALSE),""))</f>
        <v/>
      </c>
      <c r="E89" s="28">
        <f>IF(B89="","",IFERROR(VLOOKUP(B89,'Pools'!$A$5:$K$104,5,FALSE),""))</f>
        <v/>
      </c>
      <c r="F89" s="29" t="n"/>
      <c r="G89" s="29" t="n"/>
      <c r="H89" s="23">
        <f>IF(B89="","",IF(E89="Stunden",IF(F89="","",F89),IF(E89="Punkte",IF(G89="","",G89),"")))</f>
        <v/>
      </c>
      <c r="I89" s="52">
        <f>IF(H89="","",IFERROR(H89/VLOOKUP(B89,'Pools'!$A$5:$K$104,8,FALSE),""))</f>
        <v/>
      </c>
      <c r="J89" s="14">
        <f>IF(H89="","",IFERROR(H89/VLOOKUP(B89,'Pools'!$A$5:$K$104,8,FALSE)*VLOOKUP(B89,'Pools'!$A$5:$K$104,6,FALSE),""))</f>
        <v/>
      </c>
      <c r="K89" s="28">
        <f>IF(B89="","",IFERROR(VLOOKUP(B89,'Pools'!$A$5:$K$104,7,FALSE),""))</f>
        <v/>
      </c>
      <c r="L89" s="12">
        <f>IF(COUNTA(A89:C89,F89:G89)=0,"",IF(OR(A89="",B89="",C89=""),"Pflichtangabe fehlt",IF(COUNTIF($A$5:$A$104,A89)&gt;1,"Einsatz-ID doppelt",IF(E89="","Pool-ID unbekannt",IF(E89="Stunden",IF(OR(F89="",F89&lt;=0),"Stunden fehlen",IF(G89&lt;&gt;"","Punkte leeren",IF(K89="Offen","Pool noch offen",""))),IF(E89="Punkte",IF(OR(G89="",G89&lt;=0),"Punkte fehlen",IF(F89&lt;&gt;"","Stunden leeren",IF(K89="Offen","Pool noch offen",""))),"Methode fehlt"))))))</f>
        <v/>
      </c>
      <c r="N89">
        <f>'Pools'!A89</f>
        <v/>
      </c>
      <c r="O89">
        <f>IFERROR(IF(Parameter!G89="","",Parameter!G89),"")</f>
        <v/>
      </c>
    </row>
    <row r="90" ht="20" customHeight="1">
      <c r="A90" s="19" t="n"/>
      <c r="B90" s="19" t="n"/>
      <c r="C90" s="19" t="n"/>
      <c r="D90" s="53">
        <f>IF(B90="","",IFERROR(VLOOKUP(B90,'Pools'!$A$5:$K$104,2,FALSE),""))</f>
        <v/>
      </c>
      <c r="E90" s="32">
        <f>IF(B90="","",IFERROR(VLOOKUP(B90,'Pools'!$A$5:$K$104,5,FALSE),""))</f>
        <v/>
      </c>
      <c r="F90" s="29" t="n"/>
      <c r="G90" s="29" t="n"/>
      <c r="H90" s="25">
        <f>IF(B90="","",IF(E90="Stunden",IF(F90="","",F90),IF(E90="Punkte",IF(G90="","",G90),"")))</f>
        <v/>
      </c>
      <c r="I90" s="54">
        <f>IF(H90="","",IFERROR(H90/VLOOKUP(B90,'Pools'!$A$5:$K$104,8,FALSE),""))</f>
        <v/>
      </c>
      <c r="J90" s="16">
        <f>IF(H90="","",IFERROR(H90/VLOOKUP(B90,'Pools'!$A$5:$K$104,8,FALSE)*VLOOKUP(B90,'Pools'!$A$5:$K$104,6,FALSE),""))</f>
        <v/>
      </c>
      <c r="K90" s="32">
        <f>IF(B90="","",IFERROR(VLOOKUP(B90,'Pools'!$A$5:$K$104,7,FALSE),""))</f>
        <v/>
      </c>
      <c r="L90" s="15">
        <f>IF(COUNTA(A90:C90,F90:G90)=0,"",IF(OR(A90="",B90="",C90=""),"Pflichtangabe fehlt",IF(COUNTIF($A$5:$A$104,A90)&gt;1,"Einsatz-ID doppelt",IF(E90="","Pool-ID unbekannt",IF(E90="Stunden",IF(OR(F90="",F90&lt;=0),"Stunden fehlen",IF(G90&lt;&gt;"","Punkte leeren",IF(K90="Offen","Pool noch offen",""))),IF(E90="Punkte",IF(OR(G90="",G90&lt;=0),"Punkte fehlen",IF(F90&lt;&gt;"","Stunden leeren",IF(K90="Offen","Pool noch offen",""))),"Methode fehlt"))))))</f>
        <v/>
      </c>
      <c r="N90">
        <f>'Pools'!A90</f>
        <v/>
      </c>
      <c r="O90">
        <f>IFERROR(IF(Parameter!G90="","",Parameter!G90),"")</f>
        <v/>
      </c>
    </row>
    <row r="91" ht="20" customHeight="1">
      <c r="A91" s="19" t="n"/>
      <c r="B91" s="19" t="n"/>
      <c r="C91" s="19" t="n"/>
      <c r="D91" s="51">
        <f>IF(B91="","",IFERROR(VLOOKUP(B91,'Pools'!$A$5:$K$104,2,FALSE),""))</f>
        <v/>
      </c>
      <c r="E91" s="28">
        <f>IF(B91="","",IFERROR(VLOOKUP(B91,'Pools'!$A$5:$K$104,5,FALSE),""))</f>
        <v/>
      </c>
      <c r="F91" s="29" t="n"/>
      <c r="G91" s="29" t="n"/>
      <c r="H91" s="23">
        <f>IF(B91="","",IF(E91="Stunden",IF(F91="","",F91),IF(E91="Punkte",IF(G91="","",G91),"")))</f>
        <v/>
      </c>
      <c r="I91" s="52">
        <f>IF(H91="","",IFERROR(H91/VLOOKUP(B91,'Pools'!$A$5:$K$104,8,FALSE),""))</f>
        <v/>
      </c>
      <c r="J91" s="14">
        <f>IF(H91="","",IFERROR(H91/VLOOKUP(B91,'Pools'!$A$5:$K$104,8,FALSE)*VLOOKUP(B91,'Pools'!$A$5:$K$104,6,FALSE),""))</f>
        <v/>
      </c>
      <c r="K91" s="28">
        <f>IF(B91="","",IFERROR(VLOOKUP(B91,'Pools'!$A$5:$K$104,7,FALSE),""))</f>
        <v/>
      </c>
      <c r="L91" s="12">
        <f>IF(COUNTA(A91:C91,F91:G91)=0,"",IF(OR(A91="",B91="",C91=""),"Pflichtangabe fehlt",IF(COUNTIF($A$5:$A$104,A91)&gt;1,"Einsatz-ID doppelt",IF(E91="","Pool-ID unbekannt",IF(E91="Stunden",IF(OR(F91="",F91&lt;=0),"Stunden fehlen",IF(G91&lt;&gt;"","Punkte leeren",IF(K91="Offen","Pool noch offen",""))),IF(E91="Punkte",IF(OR(G91="",G91&lt;=0),"Punkte fehlen",IF(F91&lt;&gt;"","Stunden leeren",IF(K91="Offen","Pool noch offen",""))),"Methode fehlt"))))))</f>
        <v/>
      </c>
      <c r="N91">
        <f>'Pools'!A91</f>
        <v/>
      </c>
      <c r="O91">
        <f>IFERROR(IF(Parameter!G91="","",Parameter!G91),"")</f>
        <v/>
      </c>
    </row>
    <row r="92" ht="20" customHeight="1">
      <c r="A92" s="19" t="n"/>
      <c r="B92" s="19" t="n"/>
      <c r="C92" s="19" t="n"/>
      <c r="D92" s="53">
        <f>IF(B92="","",IFERROR(VLOOKUP(B92,'Pools'!$A$5:$K$104,2,FALSE),""))</f>
        <v/>
      </c>
      <c r="E92" s="32">
        <f>IF(B92="","",IFERROR(VLOOKUP(B92,'Pools'!$A$5:$K$104,5,FALSE),""))</f>
        <v/>
      </c>
      <c r="F92" s="29" t="n"/>
      <c r="G92" s="29" t="n"/>
      <c r="H92" s="25">
        <f>IF(B92="","",IF(E92="Stunden",IF(F92="","",F92),IF(E92="Punkte",IF(G92="","",G92),"")))</f>
        <v/>
      </c>
      <c r="I92" s="54">
        <f>IF(H92="","",IFERROR(H92/VLOOKUP(B92,'Pools'!$A$5:$K$104,8,FALSE),""))</f>
        <v/>
      </c>
      <c r="J92" s="16">
        <f>IF(H92="","",IFERROR(H92/VLOOKUP(B92,'Pools'!$A$5:$K$104,8,FALSE)*VLOOKUP(B92,'Pools'!$A$5:$K$104,6,FALSE),""))</f>
        <v/>
      </c>
      <c r="K92" s="32">
        <f>IF(B92="","",IFERROR(VLOOKUP(B92,'Pools'!$A$5:$K$104,7,FALSE),""))</f>
        <v/>
      </c>
      <c r="L92" s="15">
        <f>IF(COUNTA(A92:C92,F92:G92)=0,"",IF(OR(A92="",B92="",C92=""),"Pflichtangabe fehlt",IF(COUNTIF($A$5:$A$104,A92)&gt;1,"Einsatz-ID doppelt",IF(E92="","Pool-ID unbekannt",IF(E92="Stunden",IF(OR(F92="",F92&lt;=0),"Stunden fehlen",IF(G92&lt;&gt;"","Punkte leeren",IF(K92="Offen","Pool noch offen",""))),IF(E92="Punkte",IF(OR(G92="",G92&lt;=0),"Punkte fehlen",IF(F92&lt;&gt;"","Stunden leeren",IF(K92="Offen","Pool noch offen",""))),"Methode fehlt"))))))</f>
        <v/>
      </c>
      <c r="N92">
        <f>'Pools'!A92</f>
        <v/>
      </c>
      <c r="O92">
        <f>IFERROR(IF(Parameter!G92="","",Parameter!G92),"")</f>
        <v/>
      </c>
    </row>
    <row r="93" ht="20" customHeight="1">
      <c r="A93" s="19" t="n"/>
      <c r="B93" s="19" t="n"/>
      <c r="C93" s="19" t="n"/>
      <c r="D93" s="51">
        <f>IF(B93="","",IFERROR(VLOOKUP(B93,'Pools'!$A$5:$K$104,2,FALSE),""))</f>
        <v/>
      </c>
      <c r="E93" s="28">
        <f>IF(B93="","",IFERROR(VLOOKUP(B93,'Pools'!$A$5:$K$104,5,FALSE),""))</f>
        <v/>
      </c>
      <c r="F93" s="29" t="n"/>
      <c r="G93" s="29" t="n"/>
      <c r="H93" s="23">
        <f>IF(B93="","",IF(E93="Stunden",IF(F93="","",F93),IF(E93="Punkte",IF(G93="","",G93),"")))</f>
        <v/>
      </c>
      <c r="I93" s="52">
        <f>IF(H93="","",IFERROR(H93/VLOOKUP(B93,'Pools'!$A$5:$K$104,8,FALSE),""))</f>
        <v/>
      </c>
      <c r="J93" s="14">
        <f>IF(H93="","",IFERROR(H93/VLOOKUP(B93,'Pools'!$A$5:$K$104,8,FALSE)*VLOOKUP(B93,'Pools'!$A$5:$K$104,6,FALSE),""))</f>
        <v/>
      </c>
      <c r="K93" s="28">
        <f>IF(B93="","",IFERROR(VLOOKUP(B93,'Pools'!$A$5:$K$104,7,FALSE),""))</f>
        <v/>
      </c>
      <c r="L93" s="12">
        <f>IF(COUNTA(A93:C93,F93:G93)=0,"",IF(OR(A93="",B93="",C93=""),"Pflichtangabe fehlt",IF(COUNTIF($A$5:$A$104,A93)&gt;1,"Einsatz-ID doppelt",IF(E93="","Pool-ID unbekannt",IF(E93="Stunden",IF(OR(F93="",F93&lt;=0),"Stunden fehlen",IF(G93&lt;&gt;"","Punkte leeren",IF(K93="Offen","Pool noch offen",""))),IF(E93="Punkte",IF(OR(G93="",G93&lt;=0),"Punkte fehlen",IF(F93&lt;&gt;"","Stunden leeren",IF(K93="Offen","Pool noch offen",""))),"Methode fehlt"))))))</f>
        <v/>
      </c>
      <c r="N93">
        <f>'Pools'!A93</f>
        <v/>
      </c>
      <c r="O93">
        <f>IFERROR(IF(Parameter!G93="","",Parameter!G93),"")</f>
        <v/>
      </c>
    </row>
    <row r="94" ht="20" customHeight="1">
      <c r="A94" s="19" t="n"/>
      <c r="B94" s="19" t="n"/>
      <c r="C94" s="19" t="n"/>
      <c r="D94" s="53">
        <f>IF(B94="","",IFERROR(VLOOKUP(B94,'Pools'!$A$5:$K$104,2,FALSE),""))</f>
        <v/>
      </c>
      <c r="E94" s="32">
        <f>IF(B94="","",IFERROR(VLOOKUP(B94,'Pools'!$A$5:$K$104,5,FALSE),""))</f>
        <v/>
      </c>
      <c r="F94" s="29" t="n"/>
      <c r="G94" s="29" t="n"/>
      <c r="H94" s="25">
        <f>IF(B94="","",IF(E94="Stunden",IF(F94="","",F94),IF(E94="Punkte",IF(G94="","",G94),"")))</f>
        <v/>
      </c>
      <c r="I94" s="54">
        <f>IF(H94="","",IFERROR(H94/VLOOKUP(B94,'Pools'!$A$5:$K$104,8,FALSE),""))</f>
        <v/>
      </c>
      <c r="J94" s="16">
        <f>IF(H94="","",IFERROR(H94/VLOOKUP(B94,'Pools'!$A$5:$K$104,8,FALSE)*VLOOKUP(B94,'Pools'!$A$5:$K$104,6,FALSE),""))</f>
        <v/>
      </c>
      <c r="K94" s="32">
        <f>IF(B94="","",IFERROR(VLOOKUP(B94,'Pools'!$A$5:$K$104,7,FALSE),""))</f>
        <v/>
      </c>
      <c r="L94" s="15">
        <f>IF(COUNTA(A94:C94,F94:G94)=0,"",IF(OR(A94="",B94="",C94=""),"Pflichtangabe fehlt",IF(COUNTIF($A$5:$A$104,A94)&gt;1,"Einsatz-ID doppelt",IF(E94="","Pool-ID unbekannt",IF(E94="Stunden",IF(OR(F94="",F94&lt;=0),"Stunden fehlen",IF(G94&lt;&gt;"","Punkte leeren",IF(K94="Offen","Pool noch offen",""))),IF(E94="Punkte",IF(OR(G94="",G94&lt;=0),"Punkte fehlen",IF(F94&lt;&gt;"","Stunden leeren",IF(K94="Offen","Pool noch offen",""))),"Methode fehlt"))))))</f>
        <v/>
      </c>
      <c r="N94">
        <f>'Pools'!A94</f>
        <v/>
      </c>
      <c r="O94">
        <f>IFERROR(IF(Parameter!G94="","",Parameter!G94),"")</f>
        <v/>
      </c>
    </row>
    <row r="95" ht="20" customHeight="1">
      <c r="A95" s="19" t="n"/>
      <c r="B95" s="19" t="n"/>
      <c r="C95" s="19" t="n"/>
      <c r="D95" s="51">
        <f>IF(B95="","",IFERROR(VLOOKUP(B95,'Pools'!$A$5:$K$104,2,FALSE),""))</f>
        <v/>
      </c>
      <c r="E95" s="28">
        <f>IF(B95="","",IFERROR(VLOOKUP(B95,'Pools'!$A$5:$K$104,5,FALSE),""))</f>
        <v/>
      </c>
      <c r="F95" s="29" t="n"/>
      <c r="G95" s="29" t="n"/>
      <c r="H95" s="23">
        <f>IF(B95="","",IF(E95="Stunden",IF(F95="","",F95),IF(E95="Punkte",IF(G95="","",G95),"")))</f>
        <v/>
      </c>
      <c r="I95" s="52">
        <f>IF(H95="","",IFERROR(H95/VLOOKUP(B95,'Pools'!$A$5:$K$104,8,FALSE),""))</f>
        <v/>
      </c>
      <c r="J95" s="14">
        <f>IF(H95="","",IFERROR(H95/VLOOKUP(B95,'Pools'!$A$5:$K$104,8,FALSE)*VLOOKUP(B95,'Pools'!$A$5:$K$104,6,FALSE),""))</f>
        <v/>
      </c>
      <c r="K95" s="28">
        <f>IF(B95="","",IFERROR(VLOOKUP(B95,'Pools'!$A$5:$K$104,7,FALSE),""))</f>
        <v/>
      </c>
      <c r="L95" s="12">
        <f>IF(COUNTA(A95:C95,F95:G95)=0,"",IF(OR(A95="",B95="",C95=""),"Pflichtangabe fehlt",IF(COUNTIF($A$5:$A$104,A95)&gt;1,"Einsatz-ID doppelt",IF(E95="","Pool-ID unbekannt",IF(E95="Stunden",IF(OR(F95="",F95&lt;=0),"Stunden fehlen",IF(G95&lt;&gt;"","Punkte leeren",IF(K95="Offen","Pool noch offen",""))),IF(E95="Punkte",IF(OR(G95="",G95&lt;=0),"Punkte fehlen",IF(F95&lt;&gt;"","Stunden leeren",IF(K95="Offen","Pool noch offen",""))),"Methode fehlt"))))))</f>
        <v/>
      </c>
      <c r="N95">
        <f>'Pools'!A95</f>
        <v/>
      </c>
      <c r="O95">
        <f>IFERROR(IF(Parameter!G95="","",Parameter!G95),"")</f>
        <v/>
      </c>
    </row>
    <row r="96" ht="20" customHeight="1">
      <c r="A96" s="19" t="n"/>
      <c r="B96" s="19" t="n"/>
      <c r="C96" s="19" t="n"/>
      <c r="D96" s="53">
        <f>IF(B96="","",IFERROR(VLOOKUP(B96,'Pools'!$A$5:$K$104,2,FALSE),""))</f>
        <v/>
      </c>
      <c r="E96" s="32">
        <f>IF(B96="","",IFERROR(VLOOKUP(B96,'Pools'!$A$5:$K$104,5,FALSE),""))</f>
        <v/>
      </c>
      <c r="F96" s="29" t="n"/>
      <c r="G96" s="29" t="n"/>
      <c r="H96" s="25">
        <f>IF(B96="","",IF(E96="Stunden",IF(F96="","",F96),IF(E96="Punkte",IF(G96="","",G96),"")))</f>
        <v/>
      </c>
      <c r="I96" s="54">
        <f>IF(H96="","",IFERROR(H96/VLOOKUP(B96,'Pools'!$A$5:$K$104,8,FALSE),""))</f>
        <v/>
      </c>
      <c r="J96" s="16">
        <f>IF(H96="","",IFERROR(H96/VLOOKUP(B96,'Pools'!$A$5:$K$104,8,FALSE)*VLOOKUP(B96,'Pools'!$A$5:$K$104,6,FALSE),""))</f>
        <v/>
      </c>
      <c r="K96" s="32">
        <f>IF(B96="","",IFERROR(VLOOKUP(B96,'Pools'!$A$5:$K$104,7,FALSE),""))</f>
        <v/>
      </c>
      <c r="L96" s="15">
        <f>IF(COUNTA(A96:C96,F96:G96)=0,"",IF(OR(A96="",B96="",C96=""),"Pflichtangabe fehlt",IF(COUNTIF($A$5:$A$104,A96)&gt;1,"Einsatz-ID doppelt",IF(E96="","Pool-ID unbekannt",IF(E96="Stunden",IF(OR(F96="",F96&lt;=0),"Stunden fehlen",IF(G96&lt;&gt;"","Punkte leeren",IF(K96="Offen","Pool noch offen",""))),IF(E96="Punkte",IF(OR(G96="",G96&lt;=0),"Punkte fehlen",IF(F96&lt;&gt;"","Stunden leeren",IF(K96="Offen","Pool noch offen",""))),"Methode fehlt"))))))</f>
        <v/>
      </c>
      <c r="N96">
        <f>'Pools'!A96</f>
        <v/>
      </c>
      <c r="O96">
        <f>IFERROR(IF(Parameter!G96="","",Parameter!G96),"")</f>
        <v/>
      </c>
    </row>
    <row r="97" ht="20" customHeight="1">
      <c r="A97" s="19" t="n"/>
      <c r="B97" s="19" t="n"/>
      <c r="C97" s="19" t="n"/>
      <c r="D97" s="51">
        <f>IF(B97="","",IFERROR(VLOOKUP(B97,'Pools'!$A$5:$K$104,2,FALSE),""))</f>
        <v/>
      </c>
      <c r="E97" s="28">
        <f>IF(B97="","",IFERROR(VLOOKUP(B97,'Pools'!$A$5:$K$104,5,FALSE),""))</f>
        <v/>
      </c>
      <c r="F97" s="29" t="n"/>
      <c r="G97" s="29" t="n"/>
      <c r="H97" s="23">
        <f>IF(B97="","",IF(E97="Stunden",IF(F97="","",F97),IF(E97="Punkte",IF(G97="","",G97),"")))</f>
        <v/>
      </c>
      <c r="I97" s="52">
        <f>IF(H97="","",IFERROR(H97/VLOOKUP(B97,'Pools'!$A$5:$K$104,8,FALSE),""))</f>
        <v/>
      </c>
      <c r="J97" s="14">
        <f>IF(H97="","",IFERROR(H97/VLOOKUP(B97,'Pools'!$A$5:$K$104,8,FALSE)*VLOOKUP(B97,'Pools'!$A$5:$K$104,6,FALSE),""))</f>
        <v/>
      </c>
      <c r="K97" s="28">
        <f>IF(B97="","",IFERROR(VLOOKUP(B97,'Pools'!$A$5:$K$104,7,FALSE),""))</f>
        <v/>
      </c>
      <c r="L97" s="12">
        <f>IF(COUNTA(A97:C97,F97:G97)=0,"",IF(OR(A97="",B97="",C97=""),"Pflichtangabe fehlt",IF(COUNTIF($A$5:$A$104,A97)&gt;1,"Einsatz-ID doppelt",IF(E97="","Pool-ID unbekannt",IF(E97="Stunden",IF(OR(F97="",F97&lt;=0),"Stunden fehlen",IF(G97&lt;&gt;"","Punkte leeren",IF(K97="Offen","Pool noch offen",""))),IF(E97="Punkte",IF(OR(G97="",G97&lt;=0),"Punkte fehlen",IF(F97&lt;&gt;"","Stunden leeren",IF(K97="Offen","Pool noch offen",""))),"Methode fehlt"))))))</f>
        <v/>
      </c>
      <c r="N97">
        <f>'Pools'!A97</f>
        <v/>
      </c>
      <c r="O97">
        <f>IFERROR(IF(Parameter!G97="","",Parameter!G97),"")</f>
        <v/>
      </c>
    </row>
    <row r="98" ht="20" customHeight="1">
      <c r="A98" s="19" t="n"/>
      <c r="B98" s="19" t="n"/>
      <c r="C98" s="19" t="n"/>
      <c r="D98" s="53">
        <f>IF(B98="","",IFERROR(VLOOKUP(B98,'Pools'!$A$5:$K$104,2,FALSE),""))</f>
        <v/>
      </c>
      <c r="E98" s="32">
        <f>IF(B98="","",IFERROR(VLOOKUP(B98,'Pools'!$A$5:$K$104,5,FALSE),""))</f>
        <v/>
      </c>
      <c r="F98" s="29" t="n"/>
      <c r="G98" s="29" t="n"/>
      <c r="H98" s="25">
        <f>IF(B98="","",IF(E98="Stunden",IF(F98="","",F98),IF(E98="Punkte",IF(G98="","",G98),"")))</f>
        <v/>
      </c>
      <c r="I98" s="54">
        <f>IF(H98="","",IFERROR(H98/VLOOKUP(B98,'Pools'!$A$5:$K$104,8,FALSE),""))</f>
        <v/>
      </c>
      <c r="J98" s="16">
        <f>IF(H98="","",IFERROR(H98/VLOOKUP(B98,'Pools'!$A$5:$K$104,8,FALSE)*VLOOKUP(B98,'Pools'!$A$5:$K$104,6,FALSE),""))</f>
        <v/>
      </c>
      <c r="K98" s="32">
        <f>IF(B98="","",IFERROR(VLOOKUP(B98,'Pools'!$A$5:$K$104,7,FALSE),""))</f>
        <v/>
      </c>
      <c r="L98" s="15">
        <f>IF(COUNTA(A98:C98,F98:G98)=0,"",IF(OR(A98="",B98="",C98=""),"Pflichtangabe fehlt",IF(COUNTIF($A$5:$A$104,A98)&gt;1,"Einsatz-ID doppelt",IF(E98="","Pool-ID unbekannt",IF(E98="Stunden",IF(OR(F98="",F98&lt;=0),"Stunden fehlen",IF(G98&lt;&gt;"","Punkte leeren",IF(K98="Offen","Pool noch offen",""))),IF(E98="Punkte",IF(OR(G98="",G98&lt;=0),"Punkte fehlen",IF(F98&lt;&gt;"","Stunden leeren",IF(K98="Offen","Pool noch offen",""))),"Methode fehlt"))))))</f>
        <v/>
      </c>
      <c r="N98">
        <f>'Pools'!A98</f>
        <v/>
      </c>
      <c r="O98">
        <f>IFERROR(IF(Parameter!G98="","",Parameter!G98),"")</f>
        <v/>
      </c>
    </row>
    <row r="99" ht="20" customHeight="1">
      <c r="A99" s="19" t="n"/>
      <c r="B99" s="19" t="n"/>
      <c r="C99" s="19" t="n"/>
      <c r="D99" s="51">
        <f>IF(B99="","",IFERROR(VLOOKUP(B99,'Pools'!$A$5:$K$104,2,FALSE),""))</f>
        <v/>
      </c>
      <c r="E99" s="28">
        <f>IF(B99="","",IFERROR(VLOOKUP(B99,'Pools'!$A$5:$K$104,5,FALSE),""))</f>
        <v/>
      </c>
      <c r="F99" s="29" t="n"/>
      <c r="G99" s="29" t="n"/>
      <c r="H99" s="23">
        <f>IF(B99="","",IF(E99="Stunden",IF(F99="","",F99),IF(E99="Punkte",IF(G99="","",G99),"")))</f>
        <v/>
      </c>
      <c r="I99" s="52">
        <f>IF(H99="","",IFERROR(H99/VLOOKUP(B99,'Pools'!$A$5:$K$104,8,FALSE),""))</f>
        <v/>
      </c>
      <c r="J99" s="14">
        <f>IF(H99="","",IFERROR(H99/VLOOKUP(B99,'Pools'!$A$5:$K$104,8,FALSE)*VLOOKUP(B99,'Pools'!$A$5:$K$104,6,FALSE),""))</f>
        <v/>
      </c>
      <c r="K99" s="28">
        <f>IF(B99="","",IFERROR(VLOOKUP(B99,'Pools'!$A$5:$K$104,7,FALSE),""))</f>
        <v/>
      </c>
      <c r="L99" s="12">
        <f>IF(COUNTA(A99:C99,F99:G99)=0,"",IF(OR(A99="",B99="",C99=""),"Pflichtangabe fehlt",IF(COUNTIF($A$5:$A$104,A99)&gt;1,"Einsatz-ID doppelt",IF(E99="","Pool-ID unbekannt",IF(E99="Stunden",IF(OR(F99="",F99&lt;=0),"Stunden fehlen",IF(G99&lt;&gt;"","Punkte leeren",IF(K99="Offen","Pool noch offen",""))),IF(E99="Punkte",IF(OR(G99="",G99&lt;=0),"Punkte fehlen",IF(F99&lt;&gt;"","Stunden leeren",IF(K99="Offen","Pool noch offen",""))),"Methode fehlt"))))))</f>
        <v/>
      </c>
      <c r="N99">
        <f>'Pools'!A99</f>
        <v/>
      </c>
      <c r="O99">
        <f>IFERROR(IF(Parameter!G99="","",Parameter!G99),"")</f>
        <v/>
      </c>
    </row>
    <row r="100" ht="20" customHeight="1">
      <c r="A100" s="19" t="n"/>
      <c r="B100" s="19" t="n"/>
      <c r="C100" s="19" t="n"/>
      <c r="D100" s="53">
        <f>IF(B100="","",IFERROR(VLOOKUP(B100,'Pools'!$A$5:$K$104,2,FALSE),""))</f>
        <v/>
      </c>
      <c r="E100" s="32">
        <f>IF(B100="","",IFERROR(VLOOKUP(B100,'Pools'!$A$5:$K$104,5,FALSE),""))</f>
        <v/>
      </c>
      <c r="F100" s="29" t="n"/>
      <c r="G100" s="29" t="n"/>
      <c r="H100" s="25">
        <f>IF(B100="","",IF(E100="Stunden",IF(F100="","",F100),IF(E100="Punkte",IF(G100="","",G100),"")))</f>
        <v/>
      </c>
      <c r="I100" s="54">
        <f>IF(H100="","",IFERROR(H100/VLOOKUP(B100,'Pools'!$A$5:$K$104,8,FALSE),""))</f>
        <v/>
      </c>
      <c r="J100" s="16">
        <f>IF(H100="","",IFERROR(H100/VLOOKUP(B100,'Pools'!$A$5:$K$104,8,FALSE)*VLOOKUP(B100,'Pools'!$A$5:$K$104,6,FALSE),""))</f>
        <v/>
      </c>
      <c r="K100" s="32">
        <f>IF(B100="","",IFERROR(VLOOKUP(B100,'Pools'!$A$5:$K$104,7,FALSE),""))</f>
        <v/>
      </c>
      <c r="L100" s="15">
        <f>IF(COUNTA(A100:C100,F100:G100)=0,"",IF(OR(A100="",B100="",C100=""),"Pflichtangabe fehlt",IF(COUNTIF($A$5:$A$104,A100)&gt;1,"Einsatz-ID doppelt",IF(E100="","Pool-ID unbekannt",IF(E100="Stunden",IF(OR(F100="",F100&lt;=0),"Stunden fehlen",IF(G100&lt;&gt;"","Punkte leeren",IF(K100="Offen","Pool noch offen",""))),IF(E100="Punkte",IF(OR(G100="",G100&lt;=0),"Punkte fehlen",IF(F100&lt;&gt;"","Stunden leeren",IF(K100="Offen","Pool noch offen",""))),"Methode fehlt"))))))</f>
        <v/>
      </c>
      <c r="N100">
        <f>'Pools'!A100</f>
        <v/>
      </c>
      <c r="O100">
        <f>IFERROR(IF(Parameter!G100="","",Parameter!G100),"")</f>
        <v/>
      </c>
    </row>
    <row r="101" ht="20" customHeight="1">
      <c r="A101" s="19" t="n"/>
      <c r="B101" s="19" t="n"/>
      <c r="C101" s="19" t="n"/>
      <c r="D101" s="51">
        <f>IF(B101="","",IFERROR(VLOOKUP(B101,'Pools'!$A$5:$K$104,2,FALSE),""))</f>
        <v/>
      </c>
      <c r="E101" s="28">
        <f>IF(B101="","",IFERROR(VLOOKUP(B101,'Pools'!$A$5:$K$104,5,FALSE),""))</f>
        <v/>
      </c>
      <c r="F101" s="29" t="n"/>
      <c r="G101" s="29" t="n"/>
      <c r="H101" s="23">
        <f>IF(B101="","",IF(E101="Stunden",IF(F101="","",F101),IF(E101="Punkte",IF(G101="","",G101),"")))</f>
        <v/>
      </c>
      <c r="I101" s="52">
        <f>IF(H101="","",IFERROR(H101/VLOOKUP(B101,'Pools'!$A$5:$K$104,8,FALSE),""))</f>
        <v/>
      </c>
      <c r="J101" s="14">
        <f>IF(H101="","",IFERROR(H101/VLOOKUP(B101,'Pools'!$A$5:$K$104,8,FALSE)*VLOOKUP(B101,'Pools'!$A$5:$K$104,6,FALSE),""))</f>
        <v/>
      </c>
      <c r="K101" s="28">
        <f>IF(B101="","",IFERROR(VLOOKUP(B101,'Pools'!$A$5:$K$104,7,FALSE),""))</f>
        <v/>
      </c>
      <c r="L101" s="12">
        <f>IF(COUNTA(A101:C101,F101:G101)=0,"",IF(OR(A101="",B101="",C101=""),"Pflichtangabe fehlt",IF(COUNTIF($A$5:$A$104,A101)&gt;1,"Einsatz-ID doppelt",IF(E101="","Pool-ID unbekannt",IF(E101="Stunden",IF(OR(F101="",F101&lt;=0),"Stunden fehlen",IF(G101&lt;&gt;"","Punkte leeren",IF(K101="Offen","Pool noch offen",""))),IF(E101="Punkte",IF(OR(G101="",G101&lt;=0),"Punkte fehlen",IF(F101&lt;&gt;"","Stunden leeren",IF(K101="Offen","Pool noch offen",""))),"Methode fehlt"))))))</f>
        <v/>
      </c>
      <c r="N101">
        <f>'Pools'!A101</f>
        <v/>
      </c>
      <c r="O101">
        <f>IFERROR(IF(Parameter!G101="","",Parameter!G101),"")</f>
        <v/>
      </c>
    </row>
    <row r="102" ht="20" customHeight="1">
      <c r="A102" s="19" t="n"/>
      <c r="B102" s="19" t="n"/>
      <c r="C102" s="19" t="n"/>
      <c r="D102" s="53">
        <f>IF(B102="","",IFERROR(VLOOKUP(B102,'Pools'!$A$5:$K$104,2,FALSE),""))</f>
        <v/>
      </c>
      <c r="E102" s="32">
        <f>IF(B102="","",IFERROR(VLOOKUP(B102,'Pools'!$A$5:$K$104,5,FALSE),""))</f>
        <v/>
      </c>
      <c r="F102" s="29" t="n"/>
      <c r="G102" s="29" t="n"/>
      <c r="H102" s="25">
        <f>IF(B102="","",IF(E102="Stunden",IF(F102="","",F102),IF(E102="Punkte",IF(G102="","",G102),"")))</f>
        <v/>
      </c>
      <c r="I102" s="54">
        <f>IF(H102="","",IFERROR(H102/VLOOKUP(B102,'Pools'!$A$5:$K$104,8,FALSE),""))</f>
        <v/>
      </c>
      <c r="J102" s="16">
        <f>IF(H102="","",IFERROR(H102/VLOOKUP(B102,'Pools'!$A$5:$K$104,8,FALSE)*VLOOKUP(B102,'Pools'!$A$5:$K$104,6,FALSE),""))</f>
        <v/>
      </c>
      <c r="K102" s="32">
        <f>IF(B102="","",IFERROR(VLOOKUP(B102,'Pools'!$A$5:$K$104,7,FALSE),""))</f>
        <v/>
      </c>
      <c r="L102" s="15">
        <f>IF(COUNTA(A102:C102,F102:G102)=0,"",IF(OR(A102="",B102="",C102=""),"Pflichtangabe fehlt",IF(COUNTIF($A$5:$A$104,A102)&gt;1,"Einsatz-ID doppelt",IF(E102="","Pool-ID unbekannt",IF(E102="Stunden",IF(OR(F102="",F102&lt;=0),"Stunden fehlen",IF(G102&lt;&gt;"","Punkte leeren",IF(K102="Offen","Pool noch offen",""))),IF(E102="Punkte",IF(OR(G102="",G102&lt;=0),"Punkte fehlen",IF(F102&lt;&gt;"","Stunden leeren",IF(K102="Offen","Pool noch offen",""))),"Methode fehlt"))))))</f>
        <v/>
      </c>
      <c r="N102">
        <f>'Pools'!A102</f>
        <v/>
      </c>
      <c r="O102">
        <f>IFERROR(IF(Parameter!G102="","",Parameter!G102),"")</f>
        <v/>
      </c>
    </row>
    <row r="103" ht="20" customHeight="1">
      <c r="A103" s="19" t="n"/>
      <c r="B103" s="19" t="n"/>
      <c r="C103" s="19" t="n"/>
      <c r="D103" s="51">
        <f>IF(B103="","",IFERROR(VLOOKUP(B103,'Pools'!$A$5:$K$104,2,FALSE),""))</f>
        <v/>
      </c>
      <c r="E103" s="28">
        <f>IF(B103="","",IFERROR(VLOOKUP(B103,'Pools'!$A$5:$K$104,5,FALSE),""))</f>
        <v/>
      </c>
      <c r="F103" s="29" t="n"/>
      <c r="G103" s="29" t="n"/>
      <c r="H103" s="23">
        <f>IF(B103="","",IF(E103="Stunden",IF(F103="","",F103),IF(E103="Punkte",IF(G103="","",G103),"")))</f>
        <v/>
      </c>
      <c r="I103" s="52">
        <f>IF(H103="","",IFERROR(H103/VLOOKUP(B103,'Pools'!$A$5:$K$104,8,FALSE),""))</f>
        <v/>
      </c>
      <c r="J103" s="14">
        <f>IF(H103="","",IFERROR(H103/VLOOKUP(B103,'Pools'!$A$5:$K$104,8,FALSE)*VLOOKUP(B103,'Pools'!$A$5:$K$104,6,FALSE),""))</f>
        <v/>
      </c>
      <c r="K103" s="28">
        <f>IF(B103="","",IFERROR(VLOOKUP(B103,'Pools'!$A$5:$K$104,7,FALSE),""))</f>
        <v/>
      </c>
      <c r="L103" s="12">
        <f>IF(COUNTA(A103:C103,F103:G103)=0,"",IF(OR(A103="",B103="",C103=""),"Pflichtangabe fehlt",IF(COUNTIF($A$5:$A$104,A103)&gt;1,"Einsatz-ID doppelt",IF(E103="","Pool-ID unbekannt",IF(E103="Stunden",IF(OR(F103="",F103&lt;=0),"Stunden fehlen",IF(G103&lt;&gt;"","Punkte leeren",IF(K103="Offen","Pool noch offen",""))),IF(E103="Punkte",IF(OR(G103="",G103&lt;=0),"Punkte fehlen",IF(F103&lt;&gt;"","Stunden leeren",IF(K103="Offen","Pool noch offen",""))),"Methode fehlt"))))))</f>
        <v/>
      </c>
      <c r="N103">
        <f>'Pools'!A103</f>
        <v/>
      </c>
      <c r="O103">
        <f>IFERROR(IF(Parameter!G103="","",Parameter!G103),"")</f>
        <v/>
      </c>
    </row>
    <row r="104" ht="20" customHeight="1">
      <c r="A104" s="19" t="n"/>
      <c r="B104" s="19" t="n"/>
      <c r="C104" s="19" t="n"/>
      <c r="D104" s="53">
        <f>IF(B104="","",IFERROR(VLOOKUP(B104,'Pools'!$A$5:$K$104,2,FALSE),""))</f>
        <v/>
      </c>
      <c r="E104" s="32">
        <f>IF(B104="","",IFERROR(VLOOKUP(B104,'Pools'!$A$5:$K$104,5,FALSE),""))</f>
        <v/>
      </c>
      <c r="F104" s="29" t="n"/>
      <c r="G104" s="29" t="n"/>
      <c r="H104" s="25">
        <f>IF(B104="","",IF(E104="Stunden",IF(F104="","",F104),IF(E104="Punkte",IF(G104="","",G104),"")))</f>
        <v/>
      </c>
      <c r="I104" s="54">
        <f>IF(H104="","",IFERROR(H104/VLOOKUP(B104,'Pools'!$A$5:$K$104,8,FALSE),""))</f>
        <v/>
      </c>
      <c r="J104" s="16">
        <f>IF(H104="","",IFERROR(H104/VLOOKUP(B104,'Pools'!$A$5:$K$104,8,FALSE)*VLOOKUP(B104,'Pools'!$A$5:$K$104,6,FALSE),""))</f>
        <v/>
      </c>
      <c r="K104" s="32">
        <f>IF(B104="","",IFERROR(VLOOKUP(B104,'Pools'!$A$5:$K$104,7,FALSE),""))</f>
        <v/>
      </c>
      <c r="L104" s="15">
        <f>IF(COUNTA(A104:C104,F104:G104)=0,"",IF(OR(A104="",B104="",C104=""),"Pflichtangabe fehlt",IF(COUNTIF($A$5:$A$104,A104)&gt;1,"Einsatz-ID doppelt",IF(E104="","Pool-ID unbekannt",IF(E104="Stunden",IF(OR(F104="",F104&lt;=0),"Stunden fehlen",IF(G104&lt;&gt;"","Punkte leeren",IF(K104="Offen","Pool noch offen",""))),IF(E104="Punkte",IF(OR(G104="",G104&lt;=0),"Punkte fehlen",IF(F104&lt;&gt;"","Stunden leeren",IF(K104="Offen","Pool noch offen",""))),"Methode fehlt"))))))</f>
        <v/>
      </c>
      <c r="N104">
        <f>'Pools'!A104</f>
        <v/>
      </c>
      <c r="O104">
        <f>IFERROR(IF(Parameter!G104="","",Parameter!G104),"")</f>
        <v/>
      </c>
    </row>
  </sheetData>
  <autoFilter ref="A4:L104"/>
  <mergeCells count="1">
    <mergeCell ref="A1:L1"/>
  </mergeCells>
  <conditionalFormatting sqref="L5:L104">
    <cfRule type="expression" priority="1" dxfId="0">
      <formula>$L5&lt;&gt;""</formula>
    </cfRule>
  </conditionalFormatting>
  <conditionalFormatting sqref="J5:J104">
    <cfRule type="expression" priority="2" dxfId="1">
      <formula>AND($J5&lt;&gt;"",$L5="")</formula>
    </cfRule>
  </conditionalFormatting>
  <conditionalFormatting sqref="F5:F104">
    <cfRule type="expression" priority="3" dxfId="0">
      <formula>$F5&gt;$P$2</formula>
    </cfRule>
  </conditionalFormatting>
  <conditionalFormatting sqref="G5:G104">
    <cfRule type="expression" priority="4" dxfId="0">
      <formula>$G5&gt;$P$3</formula>
    </cfRule>
  </conditionalFormatting>
  <dataValidations count="5">
    <dataValidation sqref="A5:A104" showErrorMessage="1" showInputMessage="1" allowBlank="1" errorTitle="Einsatz-ID prüfen" error="Die Einsatz-ID muss eindeutig sein und darf höchstens 24 Zeichen enthalten." type="custom">
      <formula1>=OR(A5="",AND(LEN(A5)&lt;=24,COUNTIF($A$5:$A$104,A5)=1))</formula1>
    </dataValidation>
    <dataValidation sqref="B5:B104" showErrorMessage="1" showInputMessage="1" allowBlank="1" errorTitle="Pool-ID prüfen" error="Bitte eine vorhandene Pool-ID aus der Liste wählen." type="list">
      <formula1>=$N$5:$N$104</formula1>
    </dataValidation>
    <dataValidation sqref="C5:C104" showErrorMessage="1" showInputMessage="1" allowBlank="1" errorTitle="Teamkürzel prüfen" error="Bitte ein fiktives Teamkürzel aus der Liste wählen." type="list">
      <formula1>=$O$5:$O$12</formula1>
    </dataValidation>
    <dataValidation sqref="F5:F104" showErrorMessage="1" showInputMessage="1" allowBlank="1" errorTitle="Stunden prüfen" error="Bitte positive Stunden bis zur festgelegten Obergrenze eingeben." type="decimal" operator="between">
      <formula1>0.01</formula1>
      <formula2>=$P$2</formula2>
    </dataValidation>
    <dataValidation sqref="G5:G104" showErrorMessage="1" showInputMessage="1" allowBlank="1" errorTitle="Punkte prüfen" error="Bitte positive Punkte bis zur festgelegten Obergrenze eingeben." type="decimal" operator="between">
      <formula1>0.01</formula1>
      <formula2>=$P$3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24" customWidth="1" min="2" max="2"/>
    <col width="3" customWidth="1" min="3" max="3"/>
    <col width="16" customWidth="1" min="4" max="4"/>
    <col width="17" customWidth="1" min="5" max="5"/>
    <col width="16" customWidth="1" min="6" max="6"/>
    <col width="23" customWidth="1" min="7" max="7"/>
  </cols>
  <sheetData>
    <row r="1" ht="30" customHeight="1">
      <c r="A1" s="1" t="inlineStr">
        <is>
          <t>Parameter</t>
        </is>
      </c>
    </row>
    <row r="2" ht="32" customHeight="1">
      <c r="A2" s="2" t="inlineStr">
        <is>
          <t>Gelbe Zellen enthalten veränderbare betriebliche Annahmen und Listen für den fiktiven Betrieb „Morgenfeder“.</t>
        </is>
      </c>
    </row>
    <row r="3"/>
    <row r="4" ht="28" customHeight="1">
      <c r="A4" s="3" t="inlineStr">
        <is>
          <t>Parameter</t>
        </is>
      </c>
      <c r="B4" s="3" t="inlineStr">
        <is>
          <t>Wert</t>
        </is>
      </c>
      <c r="D4" s="3" t="inlineStr">
        <is>
          <t>Methode</t>
        </is>
      </c>
      <c r="E4" s="3" t="inlineStr">
        <is>
          <t>Poolstatus</t>
        </is>
      </c>
      <c r="F4" s="3" t="inlineStr">
        <is>
          <t>Bereich</t>
        </is>
      </c>
      <c r="G4" s="3" t="inlineStr">
        <is>
          <t>Fiktives Teamkürzel</t>
        </is>
      </c>
    </row>
    <row r="5" ht="20" customHeight="1">
      <c r="A5" s="12" t="inlineStr">
        <is>
          <t>Auswertung von</t>
        </is>
      </c>
      <c r="B5" s="55" t="n">
        <v>46244</v>
      </c>
      <c r="D5" s="19" t="inlineStr">
        <is>
          <t>Stunden</t>
        </is>
      </c>
      <c r="E5" s="19" t="inlineStr">
        <is>
          <t>Offen</t>
        </is>
      </c>
      <c r="F5" s="19" t="inlineStr">
        <is>
          <t>Service</t>
        </is>
      </c>
      <c r="G5" s="19" t="inlineStr">
        <is>
          <t>FIK-A01</t>
        </is>
      </c>
    </row>
    <row r="6" ht="20" customHeight="1">
      <c r="A6" s="15" t="inlineStr">
        <is>
          <t>Auswertung bis</t>
        </is>
      </c>
      <c r="B6" s="55" t="n">
        <v>46274</v>
      </c>
      <c r="D6" s="19" t="inlineStr">
        <is>
          <t>Punkte</t>
        </is>
      </c>
      <c r="E6" s="19" t="inlineStr">
        <is>
          <t>Freigegeben</t>
        </is>
      </c>
      <c r="F6" s="19" t="inlineStr">
        <is>
          <t>Küche</t>
        </is>
      </c>
      <c r="G6" s="19" t="inlineStr">
        <is>
          <t>FIK-A02</t>
        </is>
      </c>
    </row>
    <row r="7" ht="20" customHeight="1">
      <c r="A7" s="12" t="inlineStr">
        <is>
          <t>Erfassung frühestens</t>
        </is>
      </c>
      <c r="B7" s="55" t="n">
        <v>45658</v>
      </c>
      <c r="E7" s="19" t="inlineStr">
        <is>
          <t>Ausgezahlt</t>
        </is>
      </c>
      <c r="F7" s="19" t="inlineStr">
        <is>
          <t>Bar</t>
        </is>
      </c>
      <c r="G7" s="19" t="inlineStr">
        <is>
          <t>FIK-A03</t>
        </is>
      </c>
    </row>
    <row r="8" ht="20" customHeight="1">
      <c r="A8" s="15" t="inlineStr">
        <is>
          <t>Erfassung spätestens</t>
        </is>
      </c>
      <c r="B8" s="55" t="n">
        <v>46752</v>
      </c>
      <c r="F8" s="19" t="inlineStr">
        <is>
          <t>Catering</t>
        </is>
      </c>
      <c r="G8" s="19" t="inlineStr">
        <is>
          <t>FIK-A04</t>
        </is>
      </c>
    </row>
    <row r="9" ht="20" customHeight="1">
      <c r="A9" s="12" t="inlineStr">
        <is>
          <t>Toleranz für Poolabweichung</t>
        </is>
      </c>
      <c r="B9" s="35" t="n">
        <v>0.01</v>
      </c>
      <c r="G9" s="19" t="inlineStr">
        <is>
          <t>FIK-A05</t>
        </is>
      </c>
    </row>
    <row r="10" ht="20" customHeight="1">
      <c r="A10" s="15" t="inlineStr">
        <is>
          <t>Maximale Stunden je Einsatz</t>
        </is>
      </c>
      <c r="B10" s="36" t="n">
        <v>14</v>
      </c>
      <c r="G10" s="19" t="inlineStr">
        <is>
          <t>FIK-A06</t>
        </is>
      </c>
    </row>
    <row r="11" ht="20" customHeight="1">
      <c r="A11" s="12" t="inlineStr">
        <is>
          <t>Maximale Punkte je Einsatz</t>
        </is>
      </c>
      <c r="B11" s="36" t="n">
        <v>20</v>
      </c>
      <c r="G11" s="19" t="inlineStr">
        <is>
          <t>FIK-A07</t>
        </is>
      </c>
    </row>
    <row r="12" ht="20" customHeight="1">
      <c r="A12" s="15" t="inlineStr">
        <is>
          <t>Maximaler Trinkgeldpool</t>
        </is>
      </c>
      <c r="B12" s="35" t="n">
        <v>5000</v>
      </c>
      <c r="G12" s="19" t="inlineStr">
        <is>
          <t>FIK-A08</t>
        </is>
      </c>
    </row>
    <row r="13"/>
    <row r="14" ht="48" customHeight="1">
      <c r="A14" s="37" t="inlineStr">
        <is>
          <t>Einordnung</t>
        </is>
      </c>
      <c r="B14" s="38" t="inlineStr">
        <is>
          <t>Die Werte sind interne Annahmen. Sie stellen keine garantierten Sätze, rechtliche Bewertung oder steuerliche Beratung dar.</t>
        </is>
      </c>
    </row>
  </sheetData>
  <mergeCells count="1">
    <mergeCell ref="A1:G1"/>
  </mergeCells>
  <conditionalFormatting sqref="B5:B6">
    <cfRule type="expression" priority="1" dxfId="0">
      <formula>$B$5&gt;$B$6</formula>
    </cfRule>
  </conditionalFormatting>
  <conditionalFormatting sqref="B7:B8">
    <cfRule type="expression" priority="2" dxfId="0">
      <formula>$B$7&gt;$B$8</formula>
    </cfRule>
  </conditionalFormatting>
  <dataValidations count="4">
    <dataValidation sqref="B5:B8" showErrorMessage="1" showInputMessage="1" allowBlank="0" errorTitle="Datum prüfen" error="Bitte ein Datum innerhalb des vorgesehenen Zeitfensters eingeben." type="date" operator="between">
      <formula1>DATE(2024,1,1)</formula1>
      <formula2>DATE(2028,12,31)</formula2>
    </dataValidation>
    <dataValidation sqref="B9" showErrorMessage="1" showInputMessage="1" allowBlank="0" errorTitle="Toleranz prüfen" error="Bitte eine nicht negative Euro-Toleranz bis 10,00 € eingeben." type="decimal" operator="between">
      <formula1>0</formula1>
      <formula2>10</formula2>
    </dataValidation>
    <dataValidation sqref="B10:B11" showErrorMessage="1" showInputMessage="1" allowBlank="0" errorTitle="Grenzwert prüfen" error="Bitte einen positiven Höchstwert bis 100 eingeben." type="decimal" operator="between">
      <formula1>0.01</formula1>
      <formula2>100</formula2>
    </dataValidation>
    <dataValidation sqref="B12" showErrorMessage="1" showInputMessage="1" allowBlank="0" errorTitle="Poolgrenze prüfen" error="Bitte einen positiven Höchstbetrag bis 100.000,00 € eingeben." type="decimal" operator="between">
      <formula1>0.01</formula1>
      <formula2>100000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92" customWidth="1" min="2" max="2"/>
  </cols>
  <sheetData>
    <row r="1" ht="30" customHeight="1">
      <c r="A1" s="1" t="inlineStr">
        <is>
          <t>Hinweise zur Nutzung</t>
        </is>
      </c>
    </row>
    <row r="2" ht="32" customHeight="1">
      <c r="A2" s="2" t="inlineStr">
        <is>
          <t>Kurze Arbeitshinweise für die interne Bearbeitung der Trinkgeldverteilung.</t>
        </is>
      </c>
    </row>
    <row r="3"/>
    <row r="4" ht="28" customHeight="1">
      <c r="A4" s="3" t="inlineStr">
        <is>
          <t>Thema</t>
        </is>
      </c>
      <c r="B4" s="3" t="inlineStr">
        <is>
          <t>Hinweis</t>
        </is>
      </c>
    </row>
    <row r="5" ht="52" customHeight="1">
      <c r="A5" s="39" t="inlineStr">
        <is>
          <t>Reihenfolge</t>
        </is>
      </c>
      <c r="B5" s="40" t="inlineStr">
        <is>
          <t>Zuerst im Blatt Pools einen Trinkgeldpool anlegen. Danach im Blatt Einsatzdaten alle beteiligten fiktiven Teamkürzel mit Stunden oder Punkten erfassen.</t>
        </is>
      </c>
    </row>
    <row r="6" ht="52" customHeight="1">
      <c r="A6" s="41" t="inlineStr">
        <is>
          <t>Gelbe Zellen</t>
        </is>
      </c>
      <c r="B6" s="42" t="inlineStr">
        <is>
          <t>Nur gelb markierte Zellen sind für Eingaben vorgesehen. Formeln und berechnete Werte werden nicht manuell überschrieben.</t>
        </is>
      </c>
    </row>
    <row r="7" ht="52" customHeight="1">
      <c r="A7" s="39" t="inlineStr">
        <is>
          <t>Methode</t>
        </is>
      </c>
      <c r="B7" s="40" t="inlineStr">
        <is>
          <t>Bei der Methode Stunden bleibt das Punktefeld leer. Bei der Methode Punkte bleibt das Stundenfeld leer.</t>
        </is>
      </c>
    </row>
    <row r="8" ht="52" customHeight="1">
      <c r="A8" s="41" t="inlineStr">
        <is>
          <t>Status</t>
        </is>
      </c>
      <c r="B8" s="42" t="inlineStr">
        <is>
          <t>Ein offener Pool wird bereits rechnerisch verteilt, bleibt aber als Warnung sichtbar. Freigabe und Auszahlung werden ausschließlich manuell dokumentiert.</t>
        </is>
      </c>
    </row>
    <row r="9" ht="52" customHeight="1">
      <c r="A9" s="39" t="inlineStr">
        <is>
          <t>Kontrolle</t>
        </is>
      </c>
      <c r="B9" s="40" t="inlineStr">
        <is>
          <t>Die Abweichung im Blatt Pools sollte innerhalb der in Parameter hinterlegten Toleranz liegen. Warntexte weisen auf fehlende oder widersprüchliche Eingaben hin.</t>
        </is>
      </c>
    </row>
    <row r="10" ht="52" customHeight="1">
      <c r="A10" s="41" t="inlineStr">
        <is>
          <t>Beispieldaten</t>
        </is>
      </c>
      <c r="B10" s="42" t="inlineStr">
        <is>
          <t>Alle Bezeichnungen, Teamkürzel, Schichten und der Betrieb „Morgenfeder“ sind eindeutig fiktiv und dienen nur zur Funktionsprüfung.</t>
        </is>
      </c>
    </row>
    <row r="11" ht="52" customHeight="1">
      <c r="A11" s="39" t="inlineStr">
        <is>
          <t>Einordnung</t>
        </is>
      </c>
      <c r="B11" s="40" t="inlineStr">
        <is>
          <t>Die Arbeitsmappe ist kein amtliches Dokument, keine Zertifizierung, keine Rechts- oder Steuerberatung und bietet keine Echtzeitsynchronisierung oder ERP-Funktion.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Fiktiver Betrieb Morgenfeder</dc:creator>
  <dc:title xmlns:dc="http://purl.org/dc/elements/1.1/">Trinkgeldverteilung Gastronomie</dc:title>
  <dc:description xmlns:dc="http://purl.org/dc/elements/1.1/">Bearbeitbare Arbeitsmappe für eine interne Trinkgeldverteilung mit eindeutig fiktiven Beispieldaten.</dc:description>
  <dc:subject xmlns:dc="http://purl.org/dc/elements/1.1/">Transparente Verteilung von Trinkgeld nach Stunden oder Punkten</dc:subject>
  <dcterms:created xmlns:dcterms="http://purl.org/dc/terms/" xmlns:xsi="http://www.w3.org/2001/XMLSchema-instance" xsi:type="dcterms:W3CDTF">2026-09-09T00:41:11Z</dcterms:created>
  <dcterms:modified xmlns:dcterms="http://purl.org/dc/terms/" xmlns:xsi="http://www.w3.org/2001/XMLSchema-instance" xsi:type="dcterms:W3CDTF">2026-09-09T00:41:11Z</dcterms:modified>
</cp:coreProperties>
</file>