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Saisonpersonal" sheetId="2" state="visible" r:id="rId2"/>
    <sheet xmlns:r="http://schemas.openxmlformats.org/officeDocument/2006/relationships" name="Einsatzplanung" sheetId="3" state="visible" r:id="rId3"/>
    <sheet xmlns:r="http://schemas.openxmlformats.org/officeDocument/2006/relationships" name="Parameter" sheetId="4" state="visible" r:id="rId4"/>
    <sheet xmlns:r="http://schemas.openxmlformats.org/officeDocument/2006/relationships" name="Hinweise" sheetId="5" state="visible" r:id="rId5"/>
  </sheets>
  <definedNames>
    <definedName name="_xlnm._FilterDatabase" localSheetId="1" hidden="1">'Saisonpersonal'!$A$4:$O$104</definedName>
    <definedName name="_xlnm._FilterDatabase" localSheetId="2" hidden="1">'Einsatzplanung'!$A$4:$O$104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,##0.00 [$€-407]"/>
    <numFmt numFmtId="166" formatCode="0.0%"/>
    <numFmt numFmtId="167" formatCode="hh:mm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9636E"/>
      <sz val="9"/>
    </font>
    <font>
      <name val="Aptos"/>
      <b val="1"/>
      <color rgb="00FFFFFF"/>
      <sz val="10"/>
    </font>
    <font>
      <name val="Aptos"/>
      <color rgb="001F2933"/>
      <sz val="10"/>
    </font>
    <font>
      <name val="Aptos"/>
      <b val="1"/>
      <color rgb="001F2933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F5F1E7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2" fontId="4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2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2" fontId="4" fillId="6" borderId="1" applyAlignment="1" pivotButton="0" quotePrefix="0" xfId="0">
      <alignment horizontal="left" vertical="center"/>
    </xf>
    <xf numFmtId="2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3" fillId="3" borderId="1" pivotButton="0" quotePrefix="0" xfId="0"/>
    <xf numFmtId="0" fontId="5" fillId="0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left" vertical="center"/>
    </xf>
    <xf numFmtId="2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Stundenbudget nach Bereich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'Übersicht'!G3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prstDash val="solid"/>
            </a:ln>
          </spPr>
          <cat>
            <numRef>
              <f>'Übersicht'!$F$4:$F$8</f>
            </numRef>
          </cat>
          <val>
            <numRef>
              <f>'Übersicht'!$G$4:$G$8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Stunden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19" customWidth="1" min="2" max="2"/>
    <col width="3" customWidth="1" min="3" max="3"/>
    <col width="28" customWidth="1" min="4" max="4"/>
    <col width="23" customWidth="1" min="5" max="5"/>
    <col width="20" customWidth="1" min="6" max="6"/>
    <col width="18" customWidth="1" min="7" max="7"/>
    <col width="3" customWidth="1" min="8" max="8"/>
  </cols>
  <sheetData>
    <row r="1" ht="28" customHeight="1">
      <c r="A1" s="1" t="inlineStr">
        <is>
          <t>Übersicht – Saisonpersonalplanung Gastronomie</t>
        </is>
      </c>
    </row>
    <row r="2" ht="32" customHeight="1">
      <c r="A2" s="3" t="inlineStr">
        <is>
          <t>Berechnete Planungskennzahlen aus Saisonpersonal und Einsatzplanung; keine Echtzeitsynchronisierung oder Rechtsbewertung.</t>
        </is>
      </c>
    </row>
    <row r="3" ht="23" customHeight="1">
      <c r="A3" s="4" t="inlineStr">
        <is>
          <t>Zeitraum</t>
        </is>
      </c>
      <c r="B3" s="4" t="n"/>
      <c r="D3" s="4" t="inlineStr">
        <is>
          <t>Kosten und Einsätze</t>
        </is>
      </c>
      <c r="E3" s="4" t="n"/>
      <c r="F3" s="4" t="inlineStr">
        <is>
          <t>Stundenbudget nach Bereich</t>
        </is>
      </c>
      <c r="G3" s="4" t="n"/>
    </row>
    <row r="4" ht="23" customHeight="1">
      <c r="A4" s="5" t="inlineStr">
        <is>
          <t>Planungsstand</t>
        </is>
      </c>
      <c r="B4" s="43">
        <f>TODAY()</f>
        <v/>
      </c>
      <c r="D4" s="5" t="inlineStr">
        <is>
          <t>Kostenbudget</t>
        </is>
      </c>
      <c r="E4" s="44">
        <f>SUM('Saisonpersonal'!$J$5:$J$104)</f>
        <v/>
      </c>
      <c r="F4" s="8" t="inlineStr">
        <is>
          <t>Service</t>
        </is>
      </c>
      <c r="G4" s="9">
        <f>SUMIF('Saisonpersonal'!$C$5:$C$104,F4,'Saisonpersonal'!$H$5:$H$104)</f>
        <v/>
      </c>
    </row>
    <row r="5" ht="23" customHeight="1">
      <c r="A5" s="10" t="inlineStr">
        <is>
          <t>Saisonbeginn</t>
        </is>
      </c>
      <c r="B5" s="45">
        <f>Parameter!B4</f>
        <v/>
      </c>
      <c r="D5" s="10" t="inlineStr">
        <is>
          <t>Geplante Einsatzkosten</t>
        </is>
      </c>
      <c r="E5" s="46">
        <f>SUM('Einsatzplanung'!$M$5:$M$104)</f>
        <v/>
      </c>
      <c r="F5" s="13" t="inlineStr">
        <is>
          <t>Küche</t>
        </is>
      </c>
      <c r="G5" s="14">
        <f>SUMIF('Saisonpersonal'!$C$5:$C$104,F5,'Saisonpersonal'!$H$5:$H$104)</f>
        <v/>
      </c>
    </row>
    <row r="6" ht="23" customHeight="1">
      <c r="A6" s="5" t="inlineStr">
        <is>
          <t>Saisonende</t>
        </is>
      </c>
      <c r="B6" s="43">
        <f>Parameter!B5</f>
        <v/>
      </c>
      <c r="D6" s="5" t="inlineStr">
        <is>
          <t>Kostenreserve</t>
        </is>
      </c>
      <c r="E6" s="44">
        <f>E4-E5</f>
        <v/>
      </c>
      <c r="F6" s="8" t="inlineStr">
        <is>
          <t>Theke</t>
        </is>
      </c>
      <c r="G6" s="9">
        <f>SUMIF('Saisonpersonal'!$C$5:$C$104,F6,'Saisonpersonal'!$H$5:$H$104)</f>
        <v/>
      </c>
    </row>
    <row r="7" ht="23" customHeight="1">
      <c r="D7" s="10" t="inlineStr">
        <is>
          <t>Geplante Einsätze</t>
        </is>
      </c>
      <c r="E7" s="15">
        <f>COUNTIF('Einsatzplanung'!$A$5:$A$104,"?*")</f>
        <v/>
      </c>
      <c r="F7" s="13" t="inlineStr">
        <is>
          <t>Spülküche</t>
        </is>
      </c>
      <c r="G7" s="14">
        <f>SUMIF('Saisonpersonal'!$C$5:$C$104,F7,'Saisonpersonal'!$H$5:$H$104)</f>
        <v/>
      </c>
    </row>
    <row r="8" ht="23" customHeight="1">
      <c r="A8" s="4" t="inlineStr">
        <is>
          <t>Personal und Stunden</t>
        </is>
      </c>
      <c r="B8" s="4" t="n"/>
      <c r="D8" s="5" t="inlineStr">
        <is>
          <t>Davon freigegeben</t>
        </is>
      </c>
      <c r="E8" s="16">
        <f>COUNTIF('Einsatzplanung'!$N$5:$N$104,"Freigegeben")</f>
        <v/>
      </c>
      <c r="F8" s="8" t="inlineStr">
        <is>
          <t>Logistik</t>
        </is>
      </c>
      <c r="G8" s="9">
        <f>SUMIF('Saisonpersonal'!$C$5:$C$104,F8,'Saisonpersonal'!$H$5:$H$104)</f>
        <v/>
      </c>
    </row>
    <row r="9" ht="23" customHeight="1">
      <c r="A9" s="10" t="inlineStr">
        <is>
          <t>Angelegte Saisonkräfte</t>
        </is>
      </c>
      <c r="B9" s="15">
        <f>COUNTIF('Saisonpersonal'!$A$5:$A$104,"?*")</f>
        <v/>
      </c>
      <c r="D9" s="10" t="inlineStr">
        <is>
          <t>Freigabequote</t>
        </is>
      </c>
      <c r="E9" s="17">
        <f>IFERROR(E8/E7,"")</f>
        <v/>
      </c>
    </row>
    <row r="10" ht="23" customHeight="1">
      <c r="A10" s="5" t="inlineStr">
        <is>
          <t>Status Aktiv</t>
        </is>
      </c>
      <c r="B10" s="16">
        <f>COUNTIF('Saisonpersonal'!$K$5:$K$104,"Aktiv")</f>
        <v/>
      </c>
    </row>
    <row r="11" ht="23" customHeight="1">
      <c r="A11" s="10" t="inlineStr">
        <is>
          <t>Stundenbudget gesamt</t>
        </is>
      </c>
      <c r="B11" s="18">
        <f>SUM('Saisonpersonal'!$H$5:$H$104)</f>
        <v/>
      </c>
    </row>
    <row r="12" ht="23" customHeight="1">
      <c r="A12" s="5" t="inlineStr">
        <is>
          <t>Verplante Stunden</t>
        </is>
      </c>
      <c r="B12" s="19">
        <f>SUM('Saisonpersonal'!$L$5:$L$104)</f>
        <v/>
      </c>
      <c r="D12" s="4" t="inlineStr">
        <is>
          <t>Warnungen</t>
        </is>
      </c>
      <c r="E12" s="4" t="n"/>
    </row>
    <row r="13" ht="23" customHeight="1">
      <c r="A13" s="10" t="inlineStr">
        <is>
          <t>Reststunden</t>
        </is>
      </c>
      <c r="B13" s="18">
        <f>SUM('Saisonpersonal'!$M$5:$M$104)</f>
        <v/>
      </c>
      <c r="D13" s="10" t="inlineStr">
        <is>
          <t>Budgetüberschreitungen</t>
        </is>
      </c>
      <c r="E13" s="15">
        <f>COUNTIF('Saisonpersonal'!$M$5:$M$104,"&lt;0")</f>
        <v/>
      </c>
    </row>
    <row r="14" ht="23" customHeight="1">
      <c r="A14" s="5" t="inlineStr">
        <is>
          <t>Budgetauslastung</t>
        </is>
      </c>
      <c r="B14" s="20">
        <f>IFERROR(B12/B11,"")</f>
        <v/>
      </c>
      <c r="D14" s="5" t="inlineStr">
        <is>
          <t>Kräfte mit Warnung</t>
        </is>
      </c>
      <c r="E14" s="16">
        <f>COUNTIF('Saisonpersonal'!$O$5:$O$104,"?*")</f>
        <v/>
      </c>
    </row>
    <row r="15" ht="23" customHeight="1">
      <c r="D15" s="10" t="inlineStr">
        <is>
          <t>Einsätze mit Prüfhinweis</t>
        </is>
      </c>
      <c r="E15" s="15">
        <f>COUNTIF('Einsatzplanung'!$O$5:$O$104,"?*")</f>
        <v/>
      </c>
    </row>
    <row r="16" ht="23" customHeight="1">
      <c r="D16" s="5" t="inlineStr">
        <is>
          <t>Zeitraumstatus</t>
        </is>
      </c>
      <c r="E16" s="21">
        <f>IF(TODAY()&lt;Parameter!$B$4,"Saison noch nicht gestartet",IF(TODAY()&gt;Parameter!$B$5,"Saisonzeitraum beendet","Saisonzeitraum läuft"))</f>
        <v/>
      </c>
    </row>
  </sheetData>
  <mergeCells count="1">
    <mergeCell ref="A1:H1"/>
  </mergeCells>
  <conditionalFormatting sqref="E13:E15">
    <cfRule type="expression" priority="1" dxfId="0">
      <formula>E13&gt;0</formula>
    </cfRule>
  </conditionalFormatting>
  <conditionalFormatting sqref="E16">
    <cfRule type="expression" priority="2" dxfId="0">
      <formula>$E16&lt;&gt;"Saisonzeitraum läuft"</formula>
    </cfRule>
    <cfRule type="expression" priority="3" dxfId="1">
      <formula>$E16="Saisonzeitraum läuft"</formula>
    </cfRule>
  </conditionalFormatting>
  <conditionalFormatting sqref="E6">
    <cfRule type="expression" priority="4" dxfId="1">
      <formula>E6&gt;=0</formula>
    </cfRule>
    <cfRule type="expression" priority="5" dxfId="0">
      <formula>E6&lt;0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5" customWidth="1" min="2" max="2"/>
    <col width="16" customWidth="1" min="3" max="3"/>
    <col width="29" customWidth="1" min="4" max="4"/>
    <col width="13" customWidth="1" min="5" max="5"/>
    <col width="13" customWidth="1" min="6" max="6"/>
    <col width="16" customWidth="1" min="7" max="7"/>
    <col width="16" customWidth="1" min="8" max="8"/>
    <col width="19" customWidth="1" min="9" max="9"/>
    <col width="18" customWidth="1" min="10" max="10"/>
    <col width="14" customWidth="1" min="11" max="11"/>
    <col width="17" customWidth="1" min="12" max="12"/>
    <col width="15" customWidth="1" min="13" max="13"/>
    <col width="14" customWidth="1" min="14" max="14"/>
    <col width="25" customWidth="1" min="15" max="15"/>
  </cols>
  <sheetData>
    <row r="1" ht="28" customHeight="1">
      <c r="A1" s="1" t="inlineStr">
        <is>
          <t>Saisonpersonal – Zeiträume und Stundenbudgets</t>
        </is>
      </c>
    </row>
    <row r="2" ht="28" customHeight="1">
      <c r="A2" s="3" t="inlineStr">
        <is>
          <t>Gelb = Eingabe. Kosten, verplante Stunden, Reststunden, Auslastung und Warnungen werden berechnet.</t>
        </is>
      </c>
    </row>
    <row r="3">
      <c r="A3" s="22" t="inlineStr">
        <is>
          <t>Planungszeitraum</t>
        </is>
      </c>
      <c r="B3" s="23">
        <f>IF(OR(Parameter!B4="",Parameter!B5=""),"",TEXT(Parameter!B4,"dd.mm.yyyy")&amp;" bis "&amp;TEXT(Parameter!B5,"dd.mm.yyyy"))</f>
        <v/>
      </c>
    </row>
    <row r="4" ht="42" customHeight="1">
      <c r="A4" s="24" t="inlineStr">
        <is>
          <t>Kraft-ID</t>
        </is>
      </c>
      <c r="B4" s="24" t="inlineStr">
        <is>
          <t>Saisonkraft</t>
        </is>
      </c>
      <c r="C4" s="24" t="inlineStr">
        <is>
          <t>Bereich</t>
        </is>
      </c>
      <c r="D4" s="24" t="inlineStr">
        <is>
          <t>Standort</t>
        </is>
      </c>
      <c r="E4" s="24" t="inlineStr">
        <is>
          <t>Von</t>
        </is>
      </c>
      <c r="F4" s="24" t="inlineStr">
        <is>
          <t>Bis</t>
        </is>
      </c>
      <c r="G4" s="24" t="inlineStr">
        <is>
          <t>Wochenstunden</t>
        </is>
      </c>
      <c r="H4" s="24" t="inlineStr">
        <is>
          <t>Stundenbudget</t>
        </is>
      </c>
      <c r="I4" s="24" t="inlineStr">
        <is>
          <t>Plan-Stundensatz €</t>
        </is>
      </c>
      <c r="J4" s="24" t="inlineStr">
        <is>
          <t>Kostenbudget €</t>
        </is>
      </c>
      <c r="K4" s="24" t="inlineStr">
        <is>
          <t>Status</t>
        </is>
      </c>
      <c r="L4" s="24" t="inlineStr">
        <is>
          <t>Verplante Std.</t>
        </is>
      </c>
      <c r="M4" s="24" t="inlineStr">
        <is>
          <t>Reststunden</t>
        </is>
      </c>
      <c r="N4" s="24" t="inlineStr">
        <is>
          <t>Auslastung</t>
        </is>
      </c>
      <c r="O4" s="24" t="inlineStr">
        <is>
          <t>Warnung</t>
        </is>
      </c>
    </row>
    <row r="5" ht="20" customHeight="1">
      <c r="A5" s="25" t="inlineStr">
        <is>
          <t>SP-001</t>
        </is>
      </c>
      <c r="B5" s="25" t="inlineStr">
        <is>
          <t>Fiktive Saisonkraft 01</t>
        </is>
      </c>
      <c r="C5" s="25" t="inlineStr">
        <is>
          <t>Service</t>
        </is>
      </c>
      <c r="D5" s="25" t="inlineStr">
        <is>
          <t>Gartenbereich (fiktiv)</t>
        </is>
      </c>
      <c r="E5" s="47" t="n">
        <v>46113</v>
      </c>
      <c r="F5" s="47" t="n">
        <v>46295</v>
      </c>
      <c r="G5" s="27" t="n">
        <v>32</v>
      </c>
      <c r="H5" s="27" t="n">
        <v>700</v>
      </c>
      <c r="I5" s="48" t="n">
        <v>15.5</v>
      </c>
      <c r="J5" s="49">
        <f>IF(OR(A5="",H5="",I5=""),"",H5*I5)</f>
        <v/>
      </c>
      <c r="K5" s="25" t="inlineStr">
        <is>
          <t>Aktiv</t>
        </is>
      </c>
      <c r="L5" s="14">
        <f>IF(A5="","",SUMIF('Einsatzplanung'!$D$5:$D$104,A5,'Einsatzplanung'!$K$5:$K$104))</f>
        <v/>
      </c>
      <c r="M5" s="14">
        <f>IF(OR(A5="",H5=""),"",H5-L5)</f>
        <v/>
      </c>
      <c r="N5" s="30">
        <f>IF(A5="","",IFERROR(L5/H5,""))</f>
        <v/>
      </c>
      <c r="O5" s="31">
        <f>IF(COUNTA(A5:I5,K5)=0,"",IF(OR(A5="",B5="",C5="",D5="",E5="",F5="",G5="",H5="",I5="",K5=""),"Angaben fehlen",IF(F5&lt;E5,"Ende vor Start",IF(M5&lt;0,"Budget überschritten",IF(AND(K5="Aktiv",TODAY()&gt;F5),"Zeitraum abgelaufen",IF(N5&gt;=Parameter!$B$9,"Auslastung hoch",""))))))</f>
        <v/>
      </c>
    </row>
    <row r="6" ht="20" customHeight="1">
      <c r="A6" s="25" t="inlineStr">
        <is>
          <t>SP-002</t>
        </is>
      </c>
      <c r="B6" s="25" t="inlineStr">
        <is>
          <t>Fiktive Saisonkraft 02</t>
        </is>
      </c>
      <c r="C6" s="25" t="inlineStr">
        <is>
          <t>Küche</t>
        </is>
      </c>
      <c r="D6" s="25" t="inlineStr">
        <is>
          <t>Seeterrasse (fiktiv)</t>
        </is>
      </c>
      <c r="E6" s="47" t="n">
        <v>46157</v>
      </c>
      <c r="F6" s="47" t="n">
        <v>46310</v>
      </c>
      <c r="G6" s="27" t="n">
        <v>40</v>
      </c>
      <c r="H6" s="27" t="n">
        <v>850</v>
      </c>
      <c r="I6" s="48" t="n">
        <v>16</v>
      </c>
      <c r="J6" s="50">
        <f>IF(OR(A6="",H6="",I6=""),"",H6*I6)</f>
        <v/>
      </c>
      <c r="K6" s="25" t="inlineStr">
        <is>
          <t>Aktiv</t>
        </is>
      </c>
      <c r="L6" s="9">
        <f>IF(A6="","",SUMIF('Einsatzplanung'!$D$5:$D$104,A6,'Einsatzplanung'!$K$5:$K$104))</f>
        <v/>
      </c>
      <c r="M6" s="9">
        <f>IF(OR(A6="",H6=""),"",H6-L6)</f>
        <v/>
      </c>
      <c r="N6" s="33">
        <f>IF(A6="","",IFERROR(L6/H6,""))</f>
        <v/>
      </c>
      <c r="O6" s="21">
        <f>IF(COUNTA(A6:I6,K6)=0,"",IF(OR(A6="",B6="",C6="",D6="",E6="",F6="",G6="",H6="",I6="",K6=""),"Angaben fehlen",IF(F6&lt;E6,"Ende vor Start",IF(M6&lt;0,"Budget überschritten",IF(AND(K6="Aktiv",TODAY()&gt;F6),"Zeitraum abgelaufen",IF(N6&gt;=Parameter!$B$9,"Auslastung hoch",""))))))</f>
        <v/>
      </c>
    </row>
    <row r="7" ht="20" customHeight="1">
      <c r="A7" s="25" t="inlineStr">
        <is>
          <t>SP-003</t>
        </is>
      </c>
      <c r="B7" s="25" t="inlineStr">
        <is>
          <t>Fiktive Saisonkraft 03</t>
        </is>
      </c>
      <c r="C7" s="25" t="inlineStr">
        <is>
          <t>Theke</t>
        </is>
      </c>
      <c r="D7" s="25" t="inlineStr">
        <is>
          <t>Gartenbereich (fiktiv)</t>
        </is>
      </c>
      <c r="E7" s="47" t="n">
        <v>46174</v>
      </c>
      <c r="F7" s="47" t="n">
        <v>46265</v>
      </c>
      <c r="G7" s="27" t="n">
        <v>25</v>
      </c>
      <c r="H7" s="27" t="n">
        <v>300</v>
      </c>
      <c r="I7" s="48" t="n">
        <v>14.8</v>
      </c>
      <c r="J7" s="49">
        <f>IF(OR(A7="",H7="",I7=""),"",H7*I7)</f>
        <v/>
      </c>
      <c r="K7" s="25" t="inlineStr">
        <is>
          <t>Beendet</t>
        </is>
      </c>
      <c r="L7" s="14">
        <f>IF(A7="","",SUMIF('Einsatzplanung'!$D$5:$D$104,A7,'Einsatzplanung'!$K$5:$K$104))</f>
        <v/>
      </c>
      <c r="M7" s="14">
        <f>IF(OR(A7="",H7=""),"",H7-L7)</f>
        <v/>
      </c>
      <c r="N7" s="30">
        <f>IF(A7="","",IFERROR(L7/H7,""))</f>
        <v/>
      </c>
      <c r="O7" s="31">
        <f>IF(COUNTA(A7:I7,K7)=0,"",IF(OR(A7="",B7="",C7="",D7="",E7="",F7="",G7="",H7="",I7="",K7=""),"Angaben fehlen",IF(F7&lt;E7,"Ende vor Start",IF(M7&lt;0,"Budget überschritten",IF(AND(K7="Aktiv",TODAY()&gt;F7),"Zeitraum abgelaufen",IF(N7&gt;=Parameter!$B$9,"Auslastung hoch",""))))))</f>
        <v/>
      </c>
    </row>
    <row r="8" ht="20" customHeight="1">
      <c r="A8" s="25" t="inlineStr">
        <is>
          <t>SP-004</t>
        </is>
      </c>
      <c r="B8" s="25" t="inlineStr">
        <is>
          <t>Fiktive Saisonkraft 04</t>
        </is>
      </c>
      <c r="C8" s="25" t="inlineStr">
        <is>
          <t>Service</t>
        </is>
      </c>
      <c r="D8" s="25" t="inlineStr">
        <is>
          <t>Veranstaltungsraum (fiktiv)</t>
        </is>
      </c>
      <c r="E8" s="47" t="n">
        <v>46204</v>
      </c>
      <c r="F8" s="47" t="n">
        <v>46295</v>
      </c>
      <c r="G8" s="27" t="n">
        <v>35</v>
      </c>
      <c r="H8" s="27" t="n">
        <v>400</v>
      </c>
      <c r="I8" s="48" t="n">
        <v>16.2</v>
      </c>
      <c r="J8" s="50">
        <f>IF(OR(A8="",H8="",I8=""),"",H8*I8)</f>
        <v/>
      </c>
      <c r="K8" s="25" t="inlineStr">
        <is>
          <t>Aktiv</t>
        </is>
      </c>
      <c r="L8" s="9">
        <f>IF(A8="","",SUMIF('Einsatzplanung'!$D$5:$D$104,A8,'Einsatzplanung'!$K$5:$K$104))</f>
        <v/>
      </c>
      <c r="M8" s="9">
        <f>IF(OR(A8="",H8=""),"",H8-L8)</f>
        <v/>
      </c>
      <c r="N8" s="33">
        <f>IF(A8="","",IFERROR(L8/H8,""))</f>
        <v/>
      </c>
      <c r="O8" s="21">
        <f>IF(COUNTA(A8:I8,K8)=0,"",IF(OR(A8="",B8="",C8="",D8="",E8="",F8="",G8="",H8="",I8="",K8=""),"Angaben fehlen",IF(F8&lt;E8,"Ende vor Start",IF(M8&lt;0,"Budget überschritten",IF(AND(K8="Aktiv",TODAY()&gt;F8),"Zeitraum abgelaufen",IF(N8&gt;=Parameter!$B$9,"Auslastung hoch",""))))))</f>
        <v/>
      </c>
    </row>
    <row r="9" ht="20" customHeight="1">
      <c r="A9" s="25" t="inlineStr">
        <is>
          <t>SP-005</t>
        </is>
      </c>
      <c r="B9" s="25" t="inlineStr">
        <is>
          <t>Fiktive Saisonkraft 05</t>
        </is>
      </c>
      <c r="C9" s="25" t="inlineStr">
        <is>
          <t>Spülküche</t>
        </is>
      </c>
      <c r="D9" s="25" t="inlineStr">
        <is>
          <t>Seeterrasse (fiktiv)</t>
        </is>
      </c>
      <c r="E9" s="47" t="n">
        <v>46113</v>
      </c>
      <c r="F9" s="47" t="n">
        <v>46234</v>
      </c>
      <c r="G9" s="27" t="n">
        <v>20</v>
      </c>
      <c r="H9" s="27" t="n">
        <v>220</v>
      </c>
      <c r="I9" s="48" t="n">
        <v>14.5</v>
      </c>
      <c r="J9" s="49">
        <f>IF(OR(A9="",H9="",I9=""),"",H9*I9)</f>
        <v/>
      </c>
      <c r="K9" s="25" t="inlineStr">
        <is>
          <t>Beendet</t>
        </is>
      </c>
      <c r="L9" s="14">
        <f>IF(A9="","",SUMIF('Einsatzplanung'!$D$5:$D$104,A9,'Einsatzplanung'!$K$5:$K$104))</f>
        <v/>
      </c>
      <c r="M9" s="14">
        <f>IF(OR(A9="",H9=""),"",H9-L9)</f>
        <v/>
      </c>
      <c r="N9" s="30">
        <f>IF(A9="","",IFERROR(L9/H9,""))</f>
        <v/>
      </c>
      <c r="O9" s="31">
        <f>IF(COUNTA(A9:I9,K9)=0,"",IF(OR(A9="",B9="",C9="",D9="",E9="",F9="",G9="",H9="",I9="",K9=""),"Angaben fehlen",IF(F9&lt;E9,"Ende vor Start",IF(M9&lt;0,"Budget überschritten",IF(AND(K9="Aktiv",TODAY()&gt;F9),"Zeitraum abgelaufen",IF(N9&gt;=Parameter!$B$9,"Auslastung hoch",""))))))</f>
        <v/>
      </c>
    </row>
    <row r="10" ht="20" customHeight="1">
      <c r="A10" s="25" t="inlineStr">
        <is>
          <t>SP-006</t>
        </is>
      </c>
      <c r="B10" s="25" t="inlineStr">
        <is>
          <t>Fiktive Saisonkraft 06</t>
        </is>
      </c>
      <c r="C10" s="25" t="inlineStr">
        <is>
          <t>Küche</t>
        </is>
      </c>
      <c r="D10" s="25" t="inlineStr">
        <is>
          <t>Gartenbereich (fiktiv)</t>
        </is>
      </c>
      <c r="E10" s="47" t="n">
        <v>46235</v>
      </c>
      <c r="F10" s="47" t="n">
        <v>46326</v>
      </c>
      <c r="G10" s="27" t="n">
        <v>30</v>
      </c>
      <c r="H10" s="27" t="n">
        <v>300</v>
      </c>
      <c r="I10" s="48" t="n">
        <v>15</v>
      </c>
      <c r="J10" s="50">
        <f>IF(OR(A10="",H10="",I10=""),"",H10*I10)</f>
        <v/>
      </c>
      <c r="K10" s="25" t="inlineStr">
        <is>
          <t>Aktiv</t>
        </is>
      </c>
      <c r="L10" s="9">
        <f>IF(A10="","",SUMIF('Einsatzplanung'!$D$5:$D$104,A10,'Einsatzplanung'!$K$5:$K$104))</f>
        <v/>
      </c>
      <c r="M10" s="9">
        <f>IF(OR(A10="",H10=""),"",H10-L10)</f>
        <v/>
      </c>
      <c r="N10" s="33">
        <f>IF(A10="","",IFERROR(L10/H10,""))</f>
        <v/>
      </c>
      <c r="O10" s="21">
        <f>IF(COUNTA(A10:I10,K10)=0,"",IF(OR(A10="",B10="",C10="",D10="",E10="",F10="",G10="",H10="",I10="",K10=""),"Angaben fehlen",IF(F10&lt;E10,"Ende vor Start",IF(M10&lt;0,"Budget überschritten",IF(AND(K10="Aktiv",TODAY()&gt;F10),"Zeitraum abgelaufen",IF(N10&gt;=Parameter!$B$9,"Auslastung hoch",""))))))</f>
        <v/>
      </c>
    </row>
    <row r="11" ht="20" customHeight="1">
      <c r="A11" s="25" t="inlineStr">
        <is>
          <t>SP-007</t>
        </is>
      </c>
      <c r="B11" s="25" t="inlineStr">
        <is>
          <t>Fiktive Saisonkraft 07</t>
        </is>
      </c>
      <c r="C11" s="25" t="inlineStr">
        <is>
          <t>Logistik</t>
        </is>
      </c>
      <c r="D11" s="25" t="inlineStr">
        <is>
          <t>Veranstaltungsraum (fiktiv)</t>
        </is>
      </c>
      <c r="E11" s="47" t="n">
        <v>46249</v>
      </c>
      <c r="F11" s="47" t="n">
        <v>46310</v>
      </c>
      <c r="G11" s="27" t="n">
        <v>18</v>
      </c>
      <c r="H11" s="27" t="n">
        <v>160</v>
      </c>
      <c r="I11" s="48" t="n">
        <v>15.8</v>
      </c>
      <c r="J11" s="49">
        <f>IF(OR(A11="",H11="",I11=""),"",H11*I11)</f>
        <v/>
      </c>
      <c r="K11" s="25" t="inlineStr">
        <is>
          <t>Aktiv</t>
        </is>
      </c>
      <c r="L11" s="14">
        <f>IF(A11="","",SUMIF('Einsatzplanung'!$D$5:$D$104,A11,'Einsatzplanung'!$K$5:$K$104))</f>
        <v/>
      </c>
      <c r="M11" s="14">
        <f>IF(OR(A11="",H11=""),"",H11-L11)</f>
        <v/>
      </c>
      <c r="N11" s="30">
        <f>IF(A11="","",IFERROR(L11/H11,""))</f>
        <v/>
      </c>
      <c r="O11" s="31">
        <f>IF(COUNTA(A11:I11,K11)=0,"",IF(OR(A11="",B11="",C11="",D11="",E11="",F11="",G11="",H11="",I11="",K11=""),"Angaben fehlen",IF(F11&lt;E11,"Ende vor Start",IF(M11&lt;0,"Budget überschritten",IF(AND(K11="Aktiv",TODAY()&gt;F11),"Zeitraum abgelaufen",IF(N11&gt;=Parameter!$B$9,"Auslastung hoch",""))))))</f>
        <v/>
      </c>
    </row>
    <row r="12" ht="20" customHeight="1">
      <c r="A12" s="25" t="inlineStr">
        <is>
          <t>SP-008</t>
        </is>
      </c>
      <c r="B12" s="25" t="inlineStr">
        <is>
          <t>Fiktive Saisonkraft 08</t>
        </is>
      </c>
      <c r="C12" s="25" t="inlineStr">
        <is>
          <t>Service</t>
        </is>
      </c>
      <c r="D12" s="25" t="inlineStr">
        <is>
          <t>Seeterrasse (fiktiv)</t>
        </is>
      </c>
      <c r="E12" s="47" t="n">
        <v>46280</v>
      </c>
      <c r="F12" s="47" t="n">
        <v>46326</v>
      </c>
      <c r="G12" s="27" t="n">
        <v>40</v>
      </c>
      <c r="H12" s="27" t="n">
        <v>250</v>
      </c>
      <c r="I12" s="48" t="n">
        <v>17</v>
      </c>
      <c r="J12" s="50">
        <f>IF(OR(A12="",H12="",I12=""),"",H12*I12)</f>
        <v/>
      </c>
      <c r="K12" s="25" t="inlineStr">
        <is>
          <t>Geplant</t>
        </is>
      </c>
      <c r="L12" s="9">
        <f>IF(A12="","",SUMIF('Einsatzplanung'!$D$5:$D$104,A12,'Einsatzplanung'!$K$5:$K$104))</f>
        <v/>
      </c>
      <c r="M12" s="9">
        <f>IF(OR(A12="",H12=""),"",H12-L12)</f>
        <v/>
      </c>
      <c r="N12" s="33">
        <f>IF(A12="","",IFERROR(L12/H12,""))</f>
        <v/>
      </c>
      <c r="O12" s="21">
        <f>IF(COUNTA(A12:I12,K12)=0,"",IF(OR(A12="",B12="",C12="",D12="",E12="",F12="",G12="",H12="",I12="",K12=""),"Angaben fehlen",IF(F12&lt;E12,"Ende vor Start",IF(M12&lt;0,"Budget überschritten",IF(AND(K12="Aktiv",TODAY()&gt;F12),"Zeitraum abgelaufen",IF(N12&gt;=Parameter!$B$9,"Auslastung hoch",""))))))</f>
        <v/>
      </c>
    </row>
    <row r="13" ht="20" customHeight="1">
      <c r="A13" s="25" t="inlineStr">
        <is>
          <t>SP-009</t>
        </is>
      </c>
      <c r="B13" s="25" t="inlineStr">
        <is>
          <t>Fiktive Saisonkraft 09</t>
        </is>
      </c>
      <c r="C13" s="25" t="inlineStr">
        <is>
          <t>Theke</t>
        </is>
      </c>
      <c r="D13" s="25" t="inlineStr">
        <is>
          <t>Veranstaltungsraum (fiktiv)</t>
        </is>
      </c>
      <c r="E13" s="47" t="n">
        <v>46275</v>
      </c>
      <c r="F13" s="47" t="n">
        <v>46275</v>
      </c>
      <c r="G13" s="27" t="n">
        <v>12</v>
      </c>
      <c r="H13" s="27" t="n">
        <v>8</v>
      </c>
      <c r="I13" s="48" t="n">
        <v>15.2</v>
      </c>
      <c r="J13" s="49">
        <f>IF(OR(A13="",H13="",I13=""),"",H13*I13)</f>
        <v/>
      </c>
      <c r="K13" s="25" t="inlineStr">
        <is>
          <t>Geplant</t>
        </is>
      </c>
      <c r="L13" s="14">
        <f>IF(A13="","",SUMIF('Einsatzplanung'!$D$5:$D$104,A13,'Einsatzplanung'!$K$5:$K$104))</f>
        <v/>
      </c>
      <c r="M13" s="14">
        <f>IF(OR(A13="",H13=""),"",H13-L13)</f>
        <v/>
      </c>
      <c r="N13" s="30">
        <f>IF(A13="","",IFERROR(L13/H13,""))</f>
        <v/>
      </c>
      <c r="O13" s="31">
        <f>IF(COUNTA(A13:I13,K13)=0,"",IF(OR(A13="",B13="",C13="",D13="",E13="",F13="",G13="",H13="",I13="",K13=""),"Angaben fehlen",IF(F13&lt;E13,"Ende vor Start",IF(M13&lt;0,"Budget überschritten",IF(AND(K13="Aktiv",TODAY()&gt;F13),"Zeitraum abgelaufen",IF(N13&gt;=Parameter!$B$9,"Auslastung hoch",""))))))</f>
        <v/>
      </c>
    </row>
    <row r="14" ht="20" customHeight="1">
      <c r="A14" s="25" t="inlineStr">
        <is>
          <t>SP-010</t>
        </is>
      </c>
      <c r="B14" s="25" t="inlineStr">
        <is>
          <t>Fiktive Saisonkraft 10</t>
        </is>
      </c>
      <c r="C14" s="25" t="inlineStr">
        <is>
          <t>Spülküche</t>
        </is>
      </c>
      <c r="D14" s="25" t="inlineStr">
        <is>
          <t>Gartenbereich (fiktiv)</t>
        </is>
      </c>
      <c r="E14" s="47" t="n">
        <v>46285</v>
      </c>
      <c r="F14" s="47" t="n">
        <v>46326</v>
      </c>
      <c r="G14" s="27" t="n">
        <v>20</v>
      </c>
      <c r="H14" s="27" t="n">
        <v>120</v>
      </c>
      <c r="I14" s="48" t="n">
        <v>14.9</v>
      </c>
      <c r="J14" s="50">
        <f>IF(OR(A14="",H14="",I14=""),"",H14*I14)</f>
        <v/>
      </c>
      <c r="K14" s="25" t="inlineStr">
        <is>
          <t>Geplant</t>
        </is>
      </c>
      <c r="L14" s="9">
        <f>IF(A14="","",SUMIF('Einsatzplanung'!$D$5:$D$104,A14,'Einsatzplanung'!$K$5:$K$104))</f>
        <v/>
      </c>
      <c r="M14" s="9">
        <f>IF(OR(A14="",H14=""),"",H14-L14)</f>
        <v/>
      </c>
      <c r="N14" s="33">
        <f>IF(A14="","",IFERROR(L14/H14,""))</f>
        <v/>
      </c>
      <c r="O14" s="21">
        <f>IF(COUNTA(A14:I14,K14)=0,"",IF(OR(A14="",B14="",C14="",D14="",E14="",F14="",G14="",H14="",I14="",K14=""),"Angaben fehlen",IF(F14&lt;E14,"Ende vor Start",IF(M14&lt;0,"Budget überschritten",IF(AND(K14="Aktiv",TODAY()&gt;F14),"Zeitraum abgelaufen",IF(N14&gt;=Parameter!$B$9,"Auslastung hoch",""))))))</f>
        <v/>
      </c>
    </row>
    <row r="15" ht="20" customHeight="1">
      <c r="A15" s="25" t="n"/>
      <c r="B15" s="25" t="n"/>
      <c r="C15" s="25" t="n"/>
      <c r="D15" s="25" t="n"/>
      <c r="E15" s="47" t="n"/>
      <c r="F15" s="47" t="n"/>
      <c r="G15" s="27" t="n"/>
      <c r="H15" s="27" t="n"/>
      <c r="I15" s="48" t="n"/>
      <c r="J15" s="49">
        <f>IF(OR(A15="",H15="",I15=""),"",H15*I15)</f>
        <v/>
      </c>
      <c r="K15" s="25" t="n"/>
      <c r="L15" s="14">
        <f>IF(A15="","",SUMIF('Einsatzplanung'!$D$5:$D$104,A15,'Einsatzplanung'!$K$5:$K$104))</f>
        <v/>
      </c>
      <c r="M15" s="14">
        <f>IF(OR(A15="",H15=""),"",H15-L15)</f>
        <v/>
      </c>
      <c r="N15" s="30">
        <f>IF(A15="","",IFERROR(L15/H15,""))</f>
        <v/>
      </c>
      <c r="O15" s="31">
        <f>IF(COUNTA(A15:I15,K15)=0,"",IF(OR(A15="",B15="",C15="",D15="",E15="",F15="",G15="",H15="",I15="",K15=""),"Angaben fehlen",IF(F15&lt;E15,"Ende vor Start",IF(M15&lt;0,"Budget überschritten",IF(AND(K15="Aktiv",TODAY()&gt;F15),"Zeitraum abgelaufen",IF(N15&gt;=Parameter!$B$9,"Auslastung hoch",""))))))</f>
        <v/>
      </c>
    </row>
    <row r="16" ht="20" customHeight="1">
      <c r="A16" s="25" t="n"/>
      <c r="B16" s="25" t="n"/>
      <c r="C16" s="25" t="n"/>
      <c r="D16" s="25" t="n"/>
      <c r="E16" s="47" t="n"/>
      <c r="F16" s="47" t="n"/>
      <c r="G16" s="27" t="n"/>
      <c r="H16" s="27" t="n"/>
      <c r="I16" s="48" t="n"/>
      <c r="J16" s="50">
        <f>IF(OR(A16="",H16="",I16=""),"",H16*I16)</f>
        <v/>
      </c>
      <c r="K16" s="25" t="n"/>
      <c r="L16" s="9">
        <f>IF(A16="","",SUMIF('Einsatzplanung'!$D$5:$D$104,A16,'Einsatzplanung'!$K$5:$K$104))</f>
        <v/>
      </c>
      <c r="M16" s="9">
        <f>IF(OR(A16="",H16=""),"",H16-L16)</f>
        <v/>
      </c>
      <c r="N16" s="33">
        <f>IF(A16="","",IFERROR(L16/H16,""))</f>
        <v/>
      </c>
      <c r="O16" s="21">
        <f>IF(COUNTA(A16:I16,K16)=0,"",IF(OR(A16="",B16="",C16="",D16="",E16="",F16="",G16="",H16="",I16="",K16=""),"Angaben fehlen",IF(F16&lt;E16,"Ende vor Start",IF(M16&lt;0,"Budget überschritten",IF(AND(K16="Aktiv",TODAY()&gt;F16),"Zeitraum abgelaufen",IF(N16&gt;=Parameter!$B$9,"Auslastung hoch",""))))))</f>
        <v/>
      </c>
    </row>
    <row r="17" ht="20" customHeight="1">
      <c r="A17" s="25" t="n"/>
      <c r="B17" s="25" t="n"/>
      <c r="C17" s="25" t="n"/>
      <c r="D17" s="25" t="n"/>
      <c r="E17" s="47" t="n"/>
      <c r="F17" s="47" t="n"/>
      <c r="G17" s="27" t="n"/>
      <c r="H17" s="27" t="n"/>
      <c r="I17" s="48" t="n"/>
      <c r="J17" s="49">
        <f>IF(OR(A17="",H17="",I17=""),"",H17*I17)</f>
        <v/>
      </c>
      <c r="K17" s="25" t="n"/>
      <c r="L17" s="14">
        <f>IF(A17="","",SUMIF('Einsatzplanung'!$D$5:$D$104,A17,'Einsatzplanung'!$K$5:$K$104))</f>
        <v/>
      </c>
      <c r="M17" s="14">
        <f>IF(OR(A17="",H17=""),"",H17-L17)</f>
        <v/>
      </c>
      <c r="N17" s="30">
        <f>IF(A17="","",IFERROR(L17/H17,""))</f>
        <v/>
      </c>
      <c r="O17" s="31">
        <f>IF(COUNTA(A17:I17,K17)=0,"",IF(OR(A17="",B17="",C17="",D17="",E17="",F17="",G17="",H17="",I17="",K17=""),"Angaben fehlen",IF(F17&lt;E17,"Ende vor Start",IF(M17&lt;0,"Budget überschritten",IF(AND(K17="Aktiv",TODAY()&gt;F17),"Zeitraum abgelaufen",IF(N17&gt;=Parameter!$B$9,"Auslastung hoch",""))))))</f>
        <v/>
      </c>
    </row>
    <row r="18" ht="20" customHeight="1">
      <c r="A18" s="25" t="n"/>
      <c r="B18" s="25" t="n"/>
      <c r="C18" s="25" t="n"/>
      <c r="D18" s="25" t="n"/>
      <c r="E18" s="47" t="n"/>
      <c r="F18" s="47" t="n"/>
      <c r="G18" s="27" t="n"/>
      <c r="H18" s="27" t="n"/>
      <c r="I18" s="48" t="n"/>
      <c r="J18" s="50">
        <f>IF(OR(A18="",H18="",I18=""),"",H18*I18)</f>
        <v/>
      </c>
      <c r="K18" s="25" t="n"/>
      <c r="L18" s="9">
        <f>IF(A18="","",SUMIF('Einsatzplanung'!$D$5:$D$104,A18,'Einsatzplanung'!$K$5:$K$104))</f>
        <v/>
      </c>
      <c r="M18" s="9">
        <f>IF(OR(A18="",H18=""),"",H18-L18)</f>
        <v/>
      </c>
      <c r="N18" s="33">
        <f>IF(A18="","",IFERROR(L18/H18,""))</f>
        <v/>
      </c>
      <c r="O18" s="21">
        <f>IF(COUNTA(A18:I18,K18)=0,"",IF(OR(A18="",B18="",C18="",D18="",E18="",F18="",G18="",H18="",I18="",K18=""),"Angaben fehlen",IF(F18&lt;E18,"Ende vor Start",IF(M18&lt;0,"Budget überschritten",IF(AND(K18="Aktiv",TODAY()&gt;F18),"Zeitraum abgelaufen",IF(N18&gt;=Parameter!$B$9,"Auslastung hoch",""))))))</f>
        <v/>
      </c>
    </row>
    <row r="19" ht="20" customHeight="1">
      <c r="A19" s="25" t="n"/>
      <c r="B19" s="25" t="n"/>
      <c r="C19" s="25" t="n"/>
      <c r="D19" s="25" t="n"/>
      <c r="E19" s="47" t="n"/>
      <c r="F19" s="47" t="n"/>
      <c r="G19" s="27" t="n"/>
      <c r="H19" s="27" t="n"/>
      <c r="I19" s="48" t="n"/>
      <c r="J19" s="49">
        <f>IF(OR(A19="",H19="",I19=""),"",H19*I19)</f>
        <v/>
      </c>
      <c r="K19" s="25" t="n"/>
      <c r="L19" s="14">
        <f>IF(A19="","",SUMIF('Einsatzplanung'!$D$5:$D$104,A19,'Einsatzplanung'!$K$5:$K$104))</f>
        <v/>
      </c>
      <c r="M19" s="14">
        <f>IF(OR(A19="",H19=""),"",H19-L19)</f>
        <v/>
      </c>
      <c r="N19" s="30">
        <f>IF(A19="","",IFERROR(L19/H19,""))</f>
        <v/>
      </c>
      <c r="O19" s="31">
        <f>IF(COUNTA(A19:I19,K19)=0,"",IF(OR(A19="",B19="",C19="",D19="",E19="",F19="",G19="",H19="",I19="",K19=""),"Angaben fehlen",IF(F19&lt;E19,"Ende vor Start",IF(M19&lt;0,"Budget überschritten",IF(AND(K19="Aktiv",TODAY()&gt;F19),"Zeitraum abgelaufen",IF(N19&gt;=Parameter!$B$9,"Auslastung hoch",""))))))</f>
        <v/>
      </c>
    </row>
    <row r="20" ht="20" customHeight="1">
      <c r="A20" s="25" t="n"/>
      <c r="B20" s="25" t="n"/>
      <c r="C20" s="25" t="n"/>
      <c r="D20" s="25" t="n"/>
      <c r="E20" s="47" t="n"/>
      <c r="F20" s="47" t="n"/>
      <c r="G20" s="27" t="n"/>
      <c r="H20" s="27" t="n"/>
      <c r="I20" s="48" t="n"/>
      <c r="J20" s="50">
        <f>IF(OR(A20="",H20="",I20=""),"",H20*I20)</f>
        <v/>
      </c>
      <c r="K20" s="25" t="n"/>
      <c r="L20" s="9">
        <f>IF(A20="","",SUMIF('Einsatzplanung'!$D$5:$D$104,A20,'Einsatzplanung'!$K$5:$K$104))</f>
        <v/>
      </c>
      <c r="M20" s="9">
        <f>IF(OR(A20="",H20=""),"",H20-L20)</f>
        <v/>
      </c>
      <c r="N20" s="33">
        <f>IF(A20="","",IFERROR(L20/H20,""))</f>
        <v/>
      </c>
      <c r="O20" s="21">
        <f>IF(COUNTA(A20:I20,K20)=0,"",IF(OR(A20="",B20="",C20="",D20="",E20="",F20="",G20="",H20="",I20="",K20=""),"Angaben fehlen",IF(F20&lt;E20,"Ende vor Start",IF(M20&lt;0,"Budget überschritten",IF(AND(K20="Aktiv",TODAY()&gt;F20),"Zeitraum abgelaufen",IF(N20&gt;=Parameter!$B$9,"Auslastung hoch",""))))))</f>
        <v/>
      </c>
    </row>
    <row r="21" ht="20" customHeight="1">
      <c r="A21" s="25" t="n"/>
      <c r="B21" s="25" t="n"/>
      <c r="C21" s="25" t="n"/>
      <c r="D21" s="25" t="n"/>
      <c r="E21" s="47" t="n"/>
      <c r="F21" s="47" t="n"/>
      <c r="G21" s="27" t="n"/>
      <c r="H21" s="27" t="n"/>
      <c r="I21" s="48" t="n"/>
      <c r="J21" s="49">
        <f>IF(OR(A21="",H21="",I21=""),"",H21*I21)</f>
        <v/>
      </c>
      <c r="K21" s="25" t="n"/>
      <c r="L21" s="14">
        <f>IF(A21="","",SUMIF('Einsatzplanung'!$D$5:$D$104,A21,'Einsatzplanung'!$K$5:$K$104))</f>
        <v/>
      </c>
      <c r="M21" s="14">
        <f>IF(OR(A21="",H21=""),"",H21-L21)</f>
        <v/>
      </c>
      <c r="N21" s="30">
        <f>IF(A21="","",IFERROR(L21/H21,""))</f>
        <v/>
      </c>
      <c r="O21" s="31">
        <f>IF(COUNTA(A21:I21,K21)=0,"",IF(OR(A21="",B21="",C21="",D21="",E21="",F21="",G21="",H21="",I21="",K21=""),"Angaben fehlen",IF(F21&lt;E21,"Ende vor Start",IF(M21&lt;0,"Budget überschritten",IF(AND(K21="Aktiv",TODAY()&gt;F21),"Zeitraum abgelaufen",IF(N21&gt;=Parameter!$B$9,"Auslastung hoch",""))))))</f>
        <v/>
      </c>
    </row>
    <row r="22" ht="20" customHeight="1">
      <c r="A22" s="25" t="n"/>
      <c r="B22" s="25" t="n"/>
      <c r="C22" s="25" t="n"/>
      <c r="D22" s="25" t="n"/>
      <c r="E22" s="47" t="n"/>
      <c r="F22" s="47" t="n"/>
      <c r="G22" s="27" t="n"/>
      <c r="H22" s="27" t="n"/>
      <c r="I22" s="48" t="n"/>
      <c r="J22" s="50">
        <f>IF(OR(A22="",H22="",I22=""),"",H22*I22)</f>
        <v/>
      </c>
      <c r="K22" s="25" t="n"/>
      <c r="L22" s="9">
        <f>IF(A22="","",SUMIF('Einsatzplanung'!$D$5:$D$104,A22,'Einsatzplanung'!$K$5:$K$104))</f>
        <v/>
      </c>
      <c r="M22" s="9">
        <f>IF(OR(A22="",H22=""),"",H22-L22)</f>
        <v/>
      </c>
      <c r="N22" s="33">
        <f>IF(A22="","",IFERROR(L22/H22,""))</f>
        <v/>
      </c>
      <c r="O22" s="21">
        <f>IF(COUNTA(A22:I22,K22)=0,"",IF(OR(A22="",B22="",C22="",D22="",E22="",F22="",G22="",H22="",I22="",K22=""),"Angaben fehlen",IF(F22&lt;E22,"Ende vor Start",IF(M22&lt;0,"Budget überschritten",IF(AND(K22="Aktiv",TODAY()&gt;F22),"Zeitraum abgelaufen",IF(N22&gt;=Parameter!$B$9,"Auslastung hoch",""))))))</f>
        <v/>
      </c>
    </row>
    <row r="23" ht="20" customHeight="1">
      <c r="A23" s="25" t="n"/>
      <c r="B23" s="25" t="n"/>
      <c r="C23" s="25" t="n"/>
      <c r="D23" s="25" t="n"/>
      <c r="E23" s="47" t="n"/>
      <c r="F23" s="47" t="n"/>
      <c r="G23" s="27" t="n"/>
      <c r="H23" s="27" t="n"/>
      <c r="I23" s="48" t="n"/>
      <c r="J23" s="49">
        <f>IF(OR(A23="",H23="",I23=""),"",H23*I23)</f>
        <v/>
      </c>
      <c r="K23" s="25" t="n"/>
      <c r="L23" s="14">
        <f>IF(A23="","",SUMIF('Einsatzplanung'!$D$5:$D$104,A23,'Einsatzplanung'!$K$5:$K$104))</f>
        <v/>
      </c>
      <c r="M23" s="14">
        <f>IF(OR(A23="",H23=""),"",H23-L23)</f>
        <v/>
      </c>
      <c r="N23" s="30">
        <f>IF(A23="","",IFERROR(L23/H23,""))</f>
        <v/>
      </c>
      <c r="O23" s="31">
        <f>IF(COUNTA(A23:I23,K23)=0,"",IF(OR(A23="",B23="",C23="",D23="",E23="",F23="",G23="",H23="",I23="",K23=""),"Angaben fehlen",IF(F23&lt;E23,"Ende vor Start",IF(M23&lt;0,"Budget überschritten",IF(AND(K23="Aktiv",TODAY()&gt;F23),"Zeitraum abgelaufen",IF(N23&gt;=Parameter!$B$9,"Auslastung hoch",""))))))</f>
        <v/>
      </c>
    </row>
    <row r="24" ht="20" customHeight="1">
      <c r="A24" s="25" t="n"/>
      <c r="B24" s="25" t="n"/>
      <c r="C24" s="25" t="n"/>
      <c r="D24" s="25" t="n"/>
      <c r="E24" s="47" t="n"/>
      <c r="F24" s="47" t="n"/>
      <c r="G24" s="27" t="n"/>
      <c r="H24" s="27" t="n"/>
      <c r="I24" s="48" t="n"/>
      <c r="J24" s="50">
        <f>IF(OR(A24="",H24="",I24=""),"",H24*I24)</f>
        <v/>
      </c>
      <c r="K24" s="25" t="n"/>
      <c r="L24" s="9">
        <f>IF(A24="","",SUMIF('Einsatzplanung'!$D$5:$D$104,A24,'Einsatzplanung'!$K$5:$K$104))</f>
        <v/>
      </c>
      <c r="M24" s="9">
        <f>IF(OR(A24="",H24=""),"",H24-L24)</f>
        <v/>
      </c>
      <c r="N24" s="33">
        <f>IF(A24="","",IFERROR(L24/H24,""))</f>
        <v/>
      </c>
      <c r="O24" s="21">
        <f>IF(COUNTA(A24:I24,K24)=0,"",IF(OR(A24="",B24="",C24="",D24="",E24="",F24="",G24="",H24="",I24="",K24=""),"Angaben fehlen",IF(F24&lt;E24,"Ende vor Start",IF(M24&lt;0,"Budget überschritten",IF(AND(K24="Aktiv",TODAY()&gt;F24),"Zeitraum abgelaufen",IF(N24&gt;=Parameter!$B$9,"Auslastung hoch",""))))))</f>
        <v/>
      </c>
    </row>
    <row r="25" ht="20" customHeight="1">
      <c r="A25" s="25" t="n"/>
      <c r="B25" s="25" t="n"/>
      <c r="C25" s="25" t="n"/>
      <c r="D25" s="25" t="n"/>
      <c r="E25" s="47" t="n"/>
      <c r="F25" s="47" t="n"/>
      <c r="G25" s="27" t="n"/>
      <c r="H25" s="27" t="n"/>
      <c r="I25" s="48" t="n"/>
      <c r="J25" s="49">
        <f>IF(OR(A25="",H25="",I25=""),"",H25*I25)</f>
        <v/>
      </c>
      <c r="K25" s="25" t="n"/>
      <c r="L25" s="14">
        <f>IF(A25="","",SUMIF('Einsatzplanung'!$D$5:$D$104,A25,'Einsatzplanung'!$K$5:$K$104))</f>
        <v/>
      </c>
      <c r="M25" s="14">
        <f>IF(OR(A25="",H25=""),"",H25-L25)</f>
        <v/>
      </c>
      <c r="N25" s="30">
        <f>IF(A25="","",IFERROR(L25/H25,""))</f>
        <v/>
      </c>
      <c r="O25" s="31">
        <f>IF(COUNTA(A25:I25,K25)=0,"",IF(OR(A25="",B25="",C25="",D25="",E25="",F25="",G25="",H25="",I25="",K25=""),"Angaben fehlen",IF(F25&lt;E25,"Ende vor Start",IF(M25&lt;0,"Budget überschritten",IF(AND(K25="Aktiv",TODAY()&gt;F25),"Zeitraum abgelaufen",IF(N25&gt;=Parameter!$B$9,"Auslastung hoch",""))))))</f>
        <v/>
      </c>
    </row>
    <row r="26" ht="20" customHeight="1">
      <c r="A26" s="25" t="n"/>
      <c r="B26" s="25" t="n"/>
      <c r="C26" s="25" t="n"/>
      <c r="D26" s="25" t="n"/>
      <c r="E26" s="47" t="n"/>
      <c r="F26" s="47" t="n"/>
      <c r="G26" s="27" t="n"/>
      <c r="H26" s="27" t="n"/>
      <c r="I26" s="48" t="n"/>
      <c r="J26" s="50">
        <f>IF(OR(A26="",H26="",I26=""),"",H26*I26)</f>
        <v/>
      </c>
      <c r="K26" s="25" t="n"/>
      <c r="L26" s="9">
        <f>IF(A26="","",SUMIF('Einsatzplanung'!$D$5:$D$104,A26,'Einsatzplanung'!$K$5:$K$104))</f>
        <v/>
      </c>
      <c r="M26" s="9">
        <f>IF(OR(A26="",H26=""),"",H26-L26)</f>
        <v/>
      </c>
      <c r="N26" s="33">
        <f>IF(A26="","",IFERROR(L26/H26,""))</f>
        <v/>
      </c>
      <c r="O26" s="21">
        <f>IF(COUNTA(A26:I26,K26)=0,"",IF(OR(A26="",B26="",C26="",D26="",E26="",F26="",G26="",H26="",I26="",K26=""),"Angaben fehlen",IF(F26&lt;E26,"Ende vor Start",IF(M26&lt;0,"Budget überschritten",IF(AND(K26="Aktiv",TODAY()&gt;F26),"Zeitraum abgelaufen",IF(N26&gt;=Parameter!$B$9,"Auslastung hoch",""))))))</f>
        <v/>
      </c>
    </row>
    <row r="27" ht="20" customHeight="1">
      <c r="A27" s="25" t="n"/>
      <c r="B27" s="25" t="n"/>
      <c r="C27" s="25" t="n"/>
      <c r="D27" s="25" t="n"/>
      <c r="E27" s="47" t="n"/>
      <c r="F27" s="47" t="n"/>
      <c r="G27" s="27" t="n"/>
      <c r="H27" s="27" t="n"/>
      <c r="I27" s="48" t="n"/>
      <c r="J27" s="49">
        <f>IF(OR(A27="",H27="",I27=""),"",H27*I27)</f>
        <v/>
      </c>
      <c r="K27" s="25" t="n"/>
      <c r="L27" s="14">
        <f>IF(A27="","",SUMIF('Einsatzplanung'!$D$5:$D$104,A27,'Einsatzplanung'!$K$5:$K$104))</f>
        <v/>
      </c>
      <c r="M27" s="14">
        <f>IF(OR(A27="",H27=""),"",H27-L27)</f>
        <v/>
      </c>
      <c r="N27" s="30">
        <f>IF(A27="","",IFERROR(L27/H27,""))</f>
        <v/>
      </c>
      <c r="O27" s="31">
        <f>IF(COUNTA(A27:I27,K27)=0,"",IF(OR(A27="",B27="",C27="",D27="",E27="",F27="",G27="",H27="",I27="",K27=""),"Angaben fehlen",IF(F27&lt;E27,"Ende vor Start",IF(M27&lt;0,"Budget überschritten",IF(AND(K27="Aktiv",TODAY()&gt;F27),"Zeitraum abgelaufen",IF(N27&gt;=Parameter!$B$9,"Auslastung hoch",""))))))</f>
        <v/>
      </c>
    </row>
    <row r="28" ht="20" customHeight="1">
      <c r="A28" s="25" t="n"/>
      <c r="B28" s="25" t="n"/>
      <c r="C28" s="25" t="n"/>
      <c r="D28" s="25" t="n"/>
      <c r="E28" s="47" t="n"/>
      <c r="F28" s="47" t="n"/>
      <c r="G28" s="27" t="n"/>
      <c r="H28" s="27" t="n"/>
      <c r="I28" s="48" t="n"/>
      <c r="J28" s="50">
        <f>IF(OR(A28="",H28="",I28=""),"",H28*I28)</f>
        <v/>
      </c>
      <c r="K28" s="25" t="n"/>
      <c r="L28" s="9">
        <f>IF(A28="","",SUMIF('Einsatzplanung'!$D$5:$D$104,A28,'Einsatzplanung'!$K$5:$K$104))</f>
        <v/>
      </c>
      <c r="M28" s="9">
        <f>IF(OR(A28="",H28=""),"",H28-L28)</f>
        <v/>
      </c>
      <c r="N28" s="33">
        <f>IF(A28="","",IFERROR(L28/H28,""))</f>
        <v/>
      </c>
      <c r="O28" s="21">
        <f>IF(COUNTA(A28:I28,K28)=0,"",IF(OR(A28="",B28="",C28="",D28="",E28="",F28="",G28="",H28="",I28="",K28=""),"Angaben fehlen",IF(F28&lt;E28,"Ende vor Start",IF(M28&lt;0,"Budget überschritten",IF(AND(K28="Aktiv",TODAY()&gt;F28),"Zeitraum abgelaufen",IF(N28&gt;=Parameter!$B$9,"Auslastung hoch",""))))))</f>
        <v/>
      </c>
    </row>
    <row r="29" ht="20" customHeight="1">
      <c r="A29" s="25" t="n"/>
      <c r="B29" s="25" t="n"/>
      <c r="C29" s="25" t="n"/>
      <c r="D29" s="25" t="n"/>
      <c r="E29" s="47" t="n"/>
      <c r="F29" s="47" t="n"/>
      <c r="G29" s="27" t="n"/>
      <c r="H29" s="27" t="n"/>
      <c r="I29" s="48" t="n"/>
      <c r="J29" s="49">
        <f>IF(OR(A29="",H29="",I29=""),"",H29*I29)</f>
        <v/>
      </c>
      <c r="K29" s="25" t="n"/>
      <c r="L29" s="14">
        <f>IF(A29="","",SUMIF('Einsatzplanung'!$D$5:$D$104,A29,'Einsatzplanung'!$K$5:$K$104))</f>
        <v/>
      </c>
      <c r="M29" s="14">
        <f>IF(OR(A29="",H29=""),"",H29-L29)</f>
        <v/>
      </c>
      <c r="N29" s="30">
        <f>IF(A29="","",IFERROR(L29/H29,""))</f>
        <v/>
      </c>
      <c r="O29" s="31">
        <f>IF(COUNTA(A29:I29,K29)=0,"",IF(OR(A29="",B29="",C29="",D29="",E29="",F29="",G29="",H29="",I29="",K29=""),"Angaben fehlen",IF(F29&lt;E29,"Ende vor Start",IF(M29&lt;0,"Budget überschritten",IF(AND(K29="Aktiv",TODAY()&gt;F29),"Zeitraum abgelaufen",IF(N29&gt;=Parameter!$B$9,"Auslastung hoch",""))))))</f>
        <v/>
      </c>
    </row>
    <row r="30" ht="20" customHeight="1">
      <c r="A30" s="25" t="n"/>
      <c r="B30" s="25" t="n"/>
      <c r="C30" s="25" t="n"/>
      <c r="D30" s="25" t="n"/>
      <c r="E30" s="47" t="n"/>
      <c r="F30" s="47" t="n"/>
      <c r="G30" s="27" t="n"/>
      <c r="H30" s="27" t="n"/>
      <c r="I30" s="48" t="n"/>
      <c r="J30" s="50">
        <f>IF(OR(A30="",H30="",I30=""),"",H30*I30)</f>
        <v/>
      </c>
      <c r="K30" s="25" t="n"/>
      <c r="L30" s="9">
        <f>IF(A30="","",SUMIF('Einsatzplanung'!$D$5:$D$104,A30,'Einsatzplanung'!$K$5:$K$104))</f>
        <v/>
      </c>
      <c r="M30" s="9">
        <f>IF(OR(A30="",H30=""),"",H30-L30)</f>
        <v/>
      </c>
      <c r="N30" s="33">
        <f>IF(A30="","",IFERROR(L30/H30,""))</f>
        <v/>
      </c>
      <c r="O30" s="21">
        <f>IF(COUNTA(A30:I30,K30)=0,"",IF(OR(A30="",B30="",C30="",D30="",E30="",F30="",G30="",H30="",I30="",K30=""),"Angaben fehlen",IF(F30&lt;E30,"Ende vor Start",IF(M30&lt;0,"Budget überschritten",IF(AND(K30="Aktiv",TODAY()&gt;F30),"Zeitraum abgelaufen",IF(N30&gt;=Parameter!$B$9,"Auslastung hoch",""))))))</f>
        <v/>
      </c>
    </row>
    <row r="31" ht="20" customHeight="1">
      <c r="A31" s="25" t="n"/>
      <c r="B31" s="25" t="n"/>
      <c r="C31" s="25" t="n"/>
      <c r="D31" s="25" t="n"/>
      <c r="E31" s="47" t="n"/>
      <c r="F31" s="47" t="n"/>
      <c r="G31" s="27" t="n"/>
      <c r="H31" s="27" t="n"/>
      <c r="I31" s="48" t="n"/>
      <c r="J31" s="49">
        <f>IF(OR(A31="",H31="",I31=""),"",H31*I31)</f>
        <v/>
      </c>
      <c r="K31" s="25" t="n"/>
      <c r="L31" s="14">
        <f>IF(A31="","",SUMIF('Einsatzplanung'!$D$5:$D$104,A31,'Einsatzplanung'!$K$5:$K$104))</f>
        <v/>
      </c>
      <c r="M31" s="14">
        <f>IF(OR(A31="",H31=""),"",H31-L31)</f>
        <v/>
      </c>
      <c r="N31" s="30">
        <f>IF(A31="","",IFERROR(L31/H31,""))</f>
        <v/>
      </c>
      <c r="O31" s="31">
        <f>IF(COUNTA(A31:I31,K31)=0,"",IF(OR(A31="",B31="",C31="",D31="",E31="",F31="",G31="",H31="",I31="",K31=""),"Angaben fehlen",IF(F31&lt;E31,"Ende vor Start",IF(M31&lt;0,"Budget überschritten",IF(AND(K31="Aktiv",TODAY()&gt;F31),"Zeitraum abgelaufen",IF(N31&gt;=Parameter!$B$9,"Auslastung hoch",""))))))</f>
        <v/>
      </c>
    </row>
    <row r="32" ht="20" customHeight="1">
      <c r="A32" s="25" t="n"/>
      <c r="B32" s="25" t="n"/>
      <c r="C32" s="25" t="n"/>
      <c r="D32" s="25" t="n"/>
      <c r="E32" s="47" t="n"/>
      <c r="F32" s="47" t="n"/>
      <c r="G32" s="27" t="n"/>
      <c r="H32" s="27" t="n"/>
      <c r="I32" s="48" t="n"/>
      <c r="J32" s="50">
        <f>IF(OR(A32="",H32="",I32=""),"",H32*I32)</f>
        <v/>
      </c>
      <c r="K32" s="25" t="n"/>
      <c r="L32" s="9">
        <f>IF(A32="","",SUMIF('Einsatzplanung'!$D$5:$D$104,A32,'Einsatzplanung'!$K$5:$K$104))</f>
        <v/>
      </c>
      <c r="M32" s="9">
        <f>IF(OR(A32="",H32=""),"",H32-L32)</f>
        <v/>
      </c>
      <c r="N32" s="33">
        <f>IF(A32="","",IFERROR(L32/H32,""))</f>
        <v/>
      </c>
      <c r="O32" s="21">
        <f>IF(COUNTA(A32:I32,K32)=0,"",IF(OR(A32="",B32="",C32="",D32="",E32="",F32="",G32="",H32="",I32="",K32=""),"Angaben fehlen",IF(F32&lt;E32,"Ende vor Start",IF(M32&lt;0,"Budget überschritten",IF(AND(K32="Aktiv",TODAY()&gt;F32),"Zeitraum abgelaufen",IF(N32&gt;=Parameter!$B$9,"Auslastung hoch",""))))))</f>
        <v/>
      </c>
    </row>
    <row r="33" ht="20" customHeight="1">
      <c r="A33" s="25" t="n"/>
      <c r="B33" s="25" t="n"/>
      <c r="C33" s="25" t="n"/>
      <c r="D33" s="25" t="n"/>
      <c r="E33" s="47" t="n"/>
      <c r="F33" s="47" t="n"/>
      <c r="G33" s="27" t="n"/>
      <c r="H33" s="27" t="n"/>
      <c r="I33" s="48" t="n"/>
      <c r="J33" s="49">
        <f>IF(OR(A33="",H33="",I33=""),"",H33*I33)</f>
        <v/>
      </c>
      <c r="K33" s="25" t="n"/>
      <c r="L33" s="14">
        <f>IF(A33="","",SUMIF('Einsatzplanung'!$D$5:$D$104,A33,'Einsatzplanung'!$K$5:$K$104))</f>
        <v/>
      </c>
      <c r="M33" s="14">
        <f>IF(OR(A33="",H33=""),"",H33-L33)</f>
        <v/>
      </c>
      <c r="N33" s="30">
        <f>IF(A33="","",IFERROR(L33/H33,""))</f>
        <v/>
      </c>
      <c r="O33" s="31">
        <f>IF(COUNTA(A33:I33,K33)=0,"",IF(OR(A33="",B33="",C33="",D33="",E33="",F33="",G33="",H33="",I33="",K33=""),"Angaben fehlen",IF(F33&lt;E33,"Ende vor Start",IF(M33&lt;0,"Budget überschritten",IF(AND(K33="Aktiv",TODAY()&gt;F33),"Zeitraum abgelaufen",IF(N33&gt;=Parameter!$B$9,"Auslastung hoch",""))))))</f>
        <v/>
      </c>
    </row>
    <row r="34" ht="20" customHeight="1">
      <c r="A34" s="25" t="n"/>
      <c r="B34" s="25" t="n"/>
      <c r="C34" s="25" t="n"/>
      <c r="D34" s="25" t="n"/>
      <c r="E34" s="47" t="n"/>
      <c r="F34" s="47" t="n"/>
      <c r="G34" s="27" t="n"/>
      <c r="H34" s="27" t="n"/>
      <c r="I34" s="48" t="n"/>
      <c r="J34" s="50">
        <f>IF(OR(A34="",H34="",I34=""),"",H34*I34)</f>
        <v/>
      </c>
      <c r="K34" s="25" t="n"/>
      <c r="L34" s="9">
        <f>IF(A34="","",SUMIF('Einsatzplanung'!$D$5:$D$104,A34,'Einsatzplanung'!$K$5:$K$104))</f>
        <v/>
      </c>
      <c r="M34" s="9">
        <f>IF(OR(A34="",H34=""),"",H34-L34)</f>
        <v/>
      </c>
      <c r="N34" s="33">
        <f>IF(A34="","",IFERROR(L34/H34,""))</f>
        <v/>
      </c>
      <c r="O34" s="21">
        <f>IF(COUNTA(A34:I34,K34)=0,"",IF(OR(A34="",B34="",C34="",D34="",E34="",F34="",G34="",H34="",I34="",K34=""),"Angaben fehlen",IF(F34&lt;E34,"Ende vor Start",IF(M34&lt;0,"Budget überschritten",IF(AND(K34="Aktiv",TODAY()&gt;F34),"Zeitraum abgelaufen",IF(N34&gt;=Parameter!$B$9,"Auslastung hoch",""))))))</f>
        <v/>
      </c>
    </row>
    <row r="35" ht="20" customHeight="1">
      <c r="A35" s="25" t="n"/>
      <c r="B35" s="25" t="n"/>
      <c r="C35" s="25" t="n"/>
      <c r="D35" s="25" t="n"/>
      <c r="E35" s="47" t="n"/>
      <c r="F35" s="47" t="n"/>
      <c r="G35" s="27" t="n"/>
      <c r="H35" s="27" t="n"/>
      <c r="I35" s="48" t="n"/>
      <c r="J35" s="49">
        <f>IF(OR(A35="",H35="",I35=""),"",H35*I35)</f>
        <v/>
      </c>
      <c r="K35" s="25" t="n"/>
      <c r="L35" s="14">
        <f>IF(A35="","",SUMIF('Einsatzplanung'!$D$5:$D$104,A35,'Einsatzplanung'!$K$5:$K$104))</f>
        <v/>
      </c>
      <c r="M35" s="14">
        <f>IF(OR(A35="",H35=""),"",H35-L35)</f>
        <v/>
      </c>
      <c r="N35" s="30">
        <f>IF(A35="","",IFERROR(L35/H35,""))</f>
        <v/>
      </c>
      <c r="O35" s="31">
        <f>IF(COUNTA(A35:I35,K35)=0,"",IF(OR(A35="",B35="",C35="",D35="",E35="",F35="",G35="",H35="",I35="",K35=""),"Angaben fehlen",IF(F35&lt;E35,"Ende vor Start",IF(M35&lt;0,"Budget überschritten",IF(AND(K35="Aktiv",TODAY()&gt;F35),"Zeitraum abgelaufen",IF(N35&gt;=Parameter!$B$9,"Auslastung hoch",""))))))</f>
        <v/>
      </c>
    </row>
    <row r="36" ht="20" customHeight="1">
      <c r="A36" s="25" t="n"/>
      <c r="B36" s="25" t="n"/>
      <c r="C36" s="25" t="n"/>
      <c r="D36" s="25" t="n"/>
      <c r="E36" s="47" t="n"/>
      <c r="F36" s="47" t="n"/>
      <c r="G36" s="27" t="n"/>
      <c r="H36" s="27" t="n"/>
      <c r="I36" s="48" t="n"/>
      <c r="J36" s="50">
        <f>IF(OR(A36="",H36="",I36=""),"",H36*I36)</f>
        <v/>
      </c>
      <c r="K36" s="25" t="n"/>
      <c r="L36" s="9">
        <f>IF(A36="","",SUMIF('Einsatzplanung'!$D$5:$D$104,A36,'Einsatzplanung'!$K$5:$K$104))</f>
        <v/>
      </c>
      <c r="M36" s="9">
        <f>IF(OR(A36="",H36=""),"",H36-L36)</f>
        <v/>
      </c>
      <c r="N36" s="33">
        <f>IF(A36="","",IFERROR(L36/H36,""))</f>
        <v/>
      </c>
      <c r="O36" s="21">
        <f>IF(COUNTA(A36:I36,K36)=0,"",IF(OR(A36="",B36="",C36="",D36="",E36="",F36="",G36="",H36="",I36="",K36=""),"Angaben fehlen",IF(F36&lt;E36,"Ende vor Start",IF(M36&lt;0,"Budget überschritten",IF(AND(K36="Aktiv",TODAY()&gt;F36),"Zeitraum abgelaufen",IF(N36&gt;=Parameter!$B$9,"Auslastung hoch",""))))))</f>
        <v/>
      </c>
    </row>
    <row r="37" ht="20" customHeight="1">
      <c r="A37" s="25" t="n"/>
      <c r="B37" s="25" t="n"/>
      <c r="C37" s="25" t="n"/>
      <c r="D37" s="25" t="n"/>
      <c r="E37" s="47" t="n"/>
      <c r="F37" s="47" t="n"/>
      <c r="G37" s="27" t="n"/>
      <c r="H37" s="27" t="n"/>
      <c r="I37" s="48" t="n"/>
      <c r="J37" s="49">
        <f>IF(OR(A37="",H37="",I37=""),"",H37*I37)</f>
        <v/>
      </c>
      <c r="K37" s="25" t="n"/>
      <c r="L37" s="14">
        <f>IF(A37="","",SUMIF('Einsatzplanung'!$D$5:$D$104,A37,'Einsatzplanung'!$K$5:$K$104))</f>
        <v/>
      </c>
      <c r="M37" s="14">
        <f>IF(OR(A37="",H37=""),"",H37-L37)</f>
        <v/>
      </c>
      <c r="N37" s="30">
        <f>IF(A37="","",IFERROR(L37/H37,""))</f>
        <v/>
      </c>
      <c r="O37" s="31">
        <f>IF(COUNTA(A37:I37,K37)=0,"",IF(OR(A37="",B37="",C37="",D37="",E37="",F37="",G37="",H37="",I37="",K37=""),"Angaben fehlen",IF(F37&lt;E37,"Ende vor Start",IF(M37&lt;0,"Budget überschritten",IF(AND(K37="Aktiv",TODAY()&gt;F37),"Zeitraum abgelaufen",IF(N37&gt;=Parameter!$B$9,"Auslastung hoch",""))))))</f>
        <v/>
      </c>
    </row>
    <row r="38" ht="20" customHeight="1">
      <c r="A38" s="25" t="n"/>
      <c r="B38" s="25" t="n"/>
      <c r="C38" s="25" t="n"/>
      <c r="D38" s="25" t="n"/>
      <c r="E38" s="47" t="n"/>
      <c r="F38" s="47" t="n"/>
      <c r="G38" s="27" t="n"/>
      <c r="H38" s="27" t="n"/>
      <c r="I38" s="48" t="n"/>
      <c r="J38" s="50">
        <f>IF(OR(A38="",H38="",I38=""),"",H38*I38)</f>
        <v/>
      </c>
      <c r="K38" s="25" t="n"/>
      <c r="L38" s="9">
        <f>IF(A38="","",SUMIF('Einsatzplanung'!$D$5:$D$104,A38,'Einsatzplanung'!$K$5:$K$104))</f>
        <v/>
      </c>
      <c r="M38" s="9">
        <f>IF(OR(A38="",H38=""),"",H38-L38)</f>
        <v/>
      </c>
      <c r="N38" s="33">
        <f>IF(A38="","",IFERROR(L38/H38,""))</f>
        <v/>
      </c>
      <c r="O38" s="21">
        <f>IF(COUNTA(A38:I38,K38)=0,"",IF(OR(A38="",B38="",C38="",D38="",E38="",F38="",G38="",H38="",I38="",K38=""),"Angaben fehlen",IF(F38&lt;E38,"Ende vor Start",IF(M38&lt;0,"Budget überschritten",IF(AND(K38="Aktiv",TODAY()&gt;F38),"Zeitraum abgelaufen",IF(N38&gt;=Parameter!$B$9,"Auslastung hoch",""))))))</f>
        <v/>
      </c>
    </row>
    <row r="39" ht="20" customHeight="1">
      <c r="A39" s="25" t="n"/>
      <c r="B39" s="25" t="n"/>
      <c r="C39" s="25" t="n"/>
      <c r="D39" s="25" t="n"/>
      <c r="E39" s="47" t="n"/>
      <c r="F39" s="47" t="n"/>
      <c r="G39" s="27" t="n"/>
      <c r="H39" s="27" t="n"/>
      <c r="I39" s="48" t="n"/>
      <c r="J39" s="49">
        <f>IF(OR(A39="",H39="",I39=""),"",H39*I39)</f>
        <v/>
      </c>
      <c r="K39" s="25" t="n"/>
      <c r="L39" s="14">
        <f>IF(A39="","",SUMIF('Einsatzplanung'!$D$5:$D$104,A39,'Einsatzplanung'!$K$5:$K$104))</f>
        <v/>
      </c>
      <c r="M39" s="14">
        <f>IF(OR(A39="",H39=""),"",H39-L39)</f>
        <v/>
      </c>
      <c r="N39" s="30">
        <f>IF(A39="","",IFERROR(L39/H39,""))</f>
        <v/>
      </c>
      <c r="O39" s="31">
        <f>IF(COUNTA(A39:I39,K39)=0,"",IF(OR(A39="",B39="",C39="",D39="",E39="",F39="",G39="",H39="",I39="",K39=""),"Angaben fehlen",IF(F39&lt;E39,"Ende vor Start",IF(M39&lt;0,"Budget überschritten",IF(AND(K39="Aktiv",TODAY()&gt;F39),"Zeitraum abgelaufen",IF(N39&gt;=Parameter!$B$9,"Auslastung hoch",""))))))</f>
        <v/>
      </c>
    </row>
    <row r="40" ht="20" customHeight="1">
      <c r="A40" s="25" t="n"/>
      <c r="B40" s="25" t="n"/>
      <c r="C40" s="25" t="n"/>
      <c r="D40" s="25" t="n"/>
      <c r="E40" s="47" t="n"/>
      <c r="F40" s="47" t="n"/>
      <c r="G40" s="27" t="n"/>
      <c r="H40" s="27" t="n"/>
      <c r="I40" s="48" t="n"/>
      <c r="J40" s="50">
        <f>IF(OR(A40="",H40="",I40=""),"",H40*I40)</f>
        <v/>
      </c>
      <c r="K40" s="25" t="n"/>
      <c r="L40" s="9">
        <f>IF(A40="","",SUMIF('Einsatzplanung'!$D$5:$D$104,A40,'Einsatzplanung'!$K$5:$K$104))</f>
        <v/>
      </c>
      <c r="M40" s="9">
        <f>IF(OR(A40="",H40=""),"",H40-L40)</f>
        <v/>
      </c>
      <c r="N40" s="33">
        <f>IF(A40="","",IFERROR(L40/H40,""))</f>
        <v/>
      </c>
      <c r="O40" s="21">
        <f>IF(COUNTA(A40:I40,K40)=0,"",IF(OR(A40="",B40="",C40="",D40="",E40="",F40="",G40="",H40="",I40="",K40=""),"Angaben fehlen",IF(F40&lt;E40,"Ende vor Start",IF(M40&lt;0,"Budget überschritten",IF(AND(K40="Aktiv",TODAY()&gt;F40),"Zeitraum abgelaufen",IF(N40&gt;=Parameter!$B$9,"Auslastung hoch",""))))))</f>
        <v/>
      </c>
    </row>
    <row r="41" ht="20" customHeight="1">
      <c r="A41" s="25" t="n"/>
      <c r="B41" s="25" t="n"/>
      <c r="C41" s="25" t="n"/>
      <c r="D41" s="25" t="n"/>
      <c r="E41" s="47" t="n"/>
      <c r="F41" s="47" t="n"/>
      <c r="G41" s="27" t="n"/>
      <c r="H41" s="27" t="n"/>
      <c r="I41" s="48" t="n"/>
      <c r="J41" s="49">
        <f>IF(OR(A41="",H41="",I41=""),"",H41*I41)</f>
        <v/>
      </c>
      <c r="K41" s="25" t="n"/>
      <c r="L41" s="14">
        <f>IF(A41="","",SUMIF('Einsatzplanung'!$D$5:$D$104,A41,'Einsatzplanung'!$K$5:$K$104))</f>
        <v/>
      </c>
      <c r="M41" s="14">
        <f>IF(OR(A41="",H41=""),"",H41-L41)</f>
        <v/>
      </c>
      <c r="N41" s="30">
        <f>IF(A41="","",IFERROR(L41/H41,""))</f>
        <v/>
      </c>
      <c r="O41" s="31">
        <f>IF(COUNTA(A41:I41,K41)=0,"",IF(OR(A41="",B41="",C41="",D41="",E41="",F41="",G41="",H41="",I41="",K41=""),"Angaben fehlen",IF(F41&lt;E41,"Ende vor Start",IF(M41&lt;0,"Budget überschritten",IF(AND(K41="Aktiv",TODAY()&gt;F41),"Zeitraum abgelaufen",IF(N41&gt;=Parameter!$B$9,"Auslastung hoch",""))))))</f>
        <v/>
      </c>
    </row>
    <row r="42" ht="20" customHeight="1">
      <c r="A42" s="25" t="n"/>
      <c r="B42" s="25" t="n"/>
      <c r="C42" s="25" t="n"/>
      <c r="D42" s="25" t="n"/>
      <c r="E42" s="47" t="n"/>
      <c r="F42" s="47" t="n"/>
      <c r="G42" s="27" t="n"/>
      <c r="H42" s="27" t="n"/>
      <c r="I42" s="48" t="n"/>
      <c r="J42" s="50">
        <f>IF(OR(A42="",H42="",I42=""),"",H42*I42)</f>
        <v/>
      </c>
      <c r="K42" s="25" t="n"/>
      <c r="L42" s="9">
        <f>IF(A42="","",SUMIF('Einsatzplanung'!$D$5:$D$104,A42,'Einsatzplanung'!$K$5:$K$104))</f>
        <v/>
      </c>
      <c r="M42" s="9">
        <f>IF(OR(A42="",H42=""),"",H42-L42)</f>
        <v/>
      </c>
      <c r="N42" s="33">
        <f>IF(A42="","",IFERROR(L42/H42,""))</f>
        <v/>
      </c>
      <c r="O42" s="21">
        <f>IF(COUNTA(A42:I42,K42)=0,"",IF(OR(A42="",B42="",C42="",D42="",E42="",F42="",G42="",H42="",I42="",K42=""),"Angaben fehlen",IF(F42&lt;E42,"Ende vor Start",IF(M42&lt;0,"Budget überschritten",IF(AND(K42="Aktiv",TODAY()&gt;F42),"Zeitraum abgelaufen",IF(N42&gt;=Parameter!$B$9,"Auslastung hoch",""))))))</f>
        <v/>
      </c>
    </row>
    <row r="43" ht="20" customHeight="1">
      <c r="A43" s="25" t="n"/>
      <c r="B43" s="25" t="n"/>
      <c r="C43" s="25" t="n"/>
      <c r="D43" s="25" t="n"/>
      <c r="E43" s="47" t="n"/>
      <c r="F43" s="47" t="n"/>
      <c r="G43" s="27" t="n"/>
      <c r="H43" s="27" t="n"/>
      <c r="I43" s="48" t="n"/>
      <c r="J43" s="49">
        <f>IF(OR(A43="",H43="",I43=""),"",H43*I43)</f>
        <v/>
      </c>
      <c r="K43" s="25" t="n"/>
      <c r="L43" s="14">
        <f>IF(A43="","",SUMIF('Einsatzplanung'!$D$5:$D$104,A43,'Einsatzplanung'!$K$5:$K$104))</f>
        <v/>
      </c>
      <c r="M43" s="14">
        <f>IF(OR(A43="",H43=""),"",H43-L43)</f>
        <v/>
      </c>
      <c r="N43" s="30">
        <f>IF(A43="","",IFERROR(L43/H43,""))</f>
        <v/>
      </c>
      <c r="O43" s="31">
        <f>IF(COUNTA(A43:I43,K43)=0,"",IF(OR(A43="",B43="",C43="",D43="",E43="",F43="",G43="",H43="",I43="",K43=""),"Angaben fehlen",IF(F43&lt;E43,"Ende vor Start",IF(M43&lt;0,"Budget überschritten",IF(AND(K43="Aktiv",TODAY()&gt;F43),"Zeitraum abgelaufen",IF(N43&gt;=Parameter!$B$9,"Auslastung hoch",""))))))</f>
        <v/>
      </c>
    </row>
    <row r="44" ht="20" customHeight="1">
      <c r="A44" s="25" t="n"/>
      <c r="B44" s="25" t="n"/>
      <c r="C44" s="25" t="n"/>
      <c r="D44" s="25" t="n"/>
      <c r="E44" s="47" t="n"/>
      <c r="F44" s="47" t="n"/>
      <c r="G44" s="27" t="n"/>
      <c r="H44" s="27" t="n"/>
      <c r="I44" s="48" t="n"/>
      <c r="J44" s="50">
        <f>IF(OR(A44="",H44="",I44=""),"",H44*I44)</f>
        <v/>
      </c>
      <c r="K44" s="25" t="n"/>
      <c r="L44" s="9">
        <f>IF(A44="","",SUMIF('Einsatzplanung'!$D$5:$D$104,A44,'Einsatzplanung'!$K$5:$K$104))</f>
        <v/>
      </c>
      <c r="M44" s="9">
        <f>IF(OR(A44="",H44=""),"",H44-L44)</f>
        <v/>
      </c>
      <c r="N44" s="33">
        <f>IF(A44="","",IFERROR(L44/H44,""))</f>
        <v/>
      </c>
      <c r="O44" s="21">
        <f>IF(COUNTA(A44:I44,K44)=0,"",IF(OR(A44="",B44="",C44="",D44="",E44="",F44="",G44="",H44="",I44="",K44=""),"Angaben fehlen",IF(F44&lt;E44,"Ende vor Start",IF(M44&lt;0,"Budget überschritten",IF(AND(K44="Aktiv",TODAY()&gt;F44),"Zeitraum abgelaufen",IF(N44&gt;=Parameter!$B$9,"Auslastung hoch",""))))))</f>
        <v/>
      </c>
    </row>
    <row r="45" ht="20" customHeight="1">
      <c r="A45" s="25" t="n"/>
      <c r="B45" s="25" t="n"/>
      <c r="C45" s="25" t="n"/>
      <c r="D45" s="25" t="n"/>
      <c r="E45" s="47" t="n"/>
      <c r="F45" s="47" t="n"/>
      <c r="G45" s="27" t="n"/>
      <c r="H45" s="27" t="n"/>
      <c r="I45" s="48" t="n"/>
      <c r="J45" s="49">
        <f>IF(OR(A45="",H45="",I45=""),"",H45*I45)</f>
        <v/>
      </c>
      <c r="K45" s="25" t="n"/>
      <c r="L45" s="14">
        <f>IF(A45="","",SUMIF('Einsatzplanung'!$D$5:$D$104,A45,'Einsatzplanung'!$K$5:$K$104))</f>
        <v/>
      </c>
      <c r="M45" s="14">
        <f>IF(OR(A45="",H45=""),"",H45-L45)</f>
        <v/>
      </c>
      <c r="N45" s="30">
        <f>IF(A45="","",IFERROR(L45/H45,""))</f>
        <v/>
      </c>
      <c r="O45" s="31">
        <f>IF(COUNTA(A45:I45,K45)=0,"",IF(OR(A45="",B45="",C45="",D45="",E45="",F45="",G45="",H45="",I45="",K45=""),"Angaben fehlen",IF(F45&lt;E45,"Ende vor Start",IF(M45&lt;0,"Budget überschritten",IF(AND(K45="Aktiv",TODAY()&gt;F45),"Zeitraum abgelaufen",IF(N45&gt;=Parameter!$B$9,"Auslastung hoch",""))))))</f>
        <v/>
      </c>
    </row>
    <row r="46" ht="20" customHeight="1">
      <c r="A46" s="25" t="n"/>
      <c r="B46" s="25" t="n"/>
      <c r="C46" s="25" t="n"/>
      <c r="D46" s="25" t="n"/>
      <c r="E46" s="47" t="n"/>
      <c r="F46" s="47" t="n"/>
      <c r="G46" s="27" t="n"/>
      <c r="H46" s="27" t="n"/>
      <c r="I46" s="48" t="n"/>
      <c r="J46" s="50">
        <f>IF(OR(A46="",H46="",I46=""),"",H46*I46)</f>
        <v/>
      </c>
      <c r="K46" s="25" t="n"/>
      <c r="L46" s="9">
        <f>IF(A46="","",SUMIF('Einsatzplanung'!$D$5:$D$104,A46,'Einsatzplanung'!$K$5:$K$104))</f>
        <v/>
      </c>
      <c r="M46" s="9">
        <f>IF(OR(A46="",H46=""),"",H46-L46)</f>
        <v/>
      </c>
      <c r="N46" s="33">
        <f>IF(A46="","",IFERROR(L46/H46,""))</f>
        <v/>
      </c>
      <c r="O46" s="21">
        <f>IF(COUNTA(A46:I46,K46)=0,"",IF(OR(A46="",B46="",C46="",D46="",E46="",F46="",G46="",H46="",I46="",K46=""),"Angaben fehlen",IF(F46&lt;E46,"Ende vor Start",IF(M46&lt;0,"Budget überschritten",IF(AND(K46="Aktiv",TODAY()&gt;F46),"Zeitraum abgelaufen",IF(N46&gt;=Parameter!$B$9,"Auslastung hoch",""))))))</f>
        <v/>
      </c>
    </row>
    <row r="47" ht="20" customHeight="1">
      <c r="A47" s="25" t="n"/>
      <c r="B47" s="25" t="n"/>
      <c r="C47" s="25" t="n"/>
      <c r="D47" s="25" t="n"/>
      <c r="E47" s="47" t="n"/>
      <c r="F47" s="47" t="n"/>
      <c r="G47" s="27" t="n"/>
      <c r="H47" s="27" t="n"/>
      <c r="I47" s="48" t="n"/>
      <c r="J47" s="49">
        <f>IF(OR(A47="",H47="",I47=""),"",H47*I47)</f>
        <v/>
      </c>
      <c r="K47" s="25" t="n"/>
      <c r="L47" s="14">
        <f>IF(A47="","",SUMIF('Einsatzplanung'!$D$5:$D$104,A47,'Einsatzplanung'!$K$5:$K$104))</f>
        <v/>
      </c>
      <c r="M47" s="14">
        <f>IF(OR(A47="",H47=""),"",H47-L47)</f>
        <v/>
      </c>
      <c r="N47" s="30">
        <f>IF(A47="","",IFERROR(L47/H47,""))</f>
        <v/>
      </c>
      <c r="O47" s="31">
        <f>IF(COUNTA(A47:I47,K47)=0,"",IF(OR(A47="",B47="",C47="",D47="",E47="",F47="",G47="",H47="",I47="",K47=""),"Angaben fehlen",IF(F47&lt;E47,"Ende vor Start",IF(M47&lt;0,"Budget überschritten",IF(AND(K47="Aktiv",TODAY()&gt;F47),"Zeitraum abgelaufen",IF(N47&gt;=Parameter!$B$9,"Auslastung hoch",""))))))</f>
        <v/>
      </c>
    </row>
    <row r="48" ht="20" customHeight="1">
      <c r="A48" s="25" t="n"/>
      <c r="B48" s="25" t="n"/>
      <c r="C48" s="25" t="n"/>
      <c r="D48" s="25" t="n"/>
      <c r="E48" s="47" t="n"/>
      <c r="F48" s="47" t="n"/>
      <c r="G48" s="27" t="n"/>
      <c r="H48" s="27" t="n"/>
      <c r="I48" s="48" t="n"/>
      <c r="J48" s="50">
        <f>IF(OR(A48="",H48="",I48=""),"",H48*I48)</f>
        <v/>
      </c>
      <c r="K48" s="25" t="n"/>
      <c r="L48" s="9">
        <f>IF(A48="","",SUMIF('Einsatzplanung'!$D$5:$D$104,A48,'Einsatzplanung'!$K$5:$K$104))</f>
        <v/>
      </c>
      <c r="M48" s="9">
        <f>IF(OR(A48="",H48=""),"",H48-L48)</f>
        <v/>
      </c>
      <c r="N48" s="33">
        <f>IF(A48="","",IFERROR(L48/H48,""))</f>
        <v/>
      </c>
      <c r="O48" s="21">
        <f>IF(COUNTA(A48:I48,K48)=0,"",IF(OR(A48="",B48="",C48="",D48="",E48="",F48="",G48="",H48="",I48="",K48=""),"Angaben fehlen",IF(F48&lt;E48,"Ende vor Start",IF(M48&lt;0,"Budget überschritten",IF(AND(K48="Aktiv",TODAY()&gt;F48),"Zeitraum abgelaufen",IF(N48&gt;=Parameter!$B$9,"Auslastung hoch",""))))))</f>
        <v/>
      </c>
    </row>
    <row r="49" ht="20" customHeight="1">
      <c r="A49" s="25" t="n"/>
      <c r="B49" s="25" t="n"/>
      <c r="C49" s="25" t="n"/>
      <c r="D49" s="25" t="n"/>
      <c r="E49" s="47" t="n"/>
      <c r="F49" s="47" t="n"/>
      <c r="G49" s="27" t="n"/>
      <c r="H49" s="27" t="n"/>
      <c r="I49" s="48" t="n"/>
      <c r="J49" s="49">
        <f>IF(OR(A49="",H49="",I49=""),"",H49*I49)</f>
        <v/>
      </c>
      <c r="K49" s="25" t="n"/>
      <c r="L49" s="14">
        <f>IF(A49="","",SUMIF('Einsatzplanung'!$D$5:$D$104,A49,'Einsatzplanung'!$K$5:$K$104))</f>
        <v/>
      </c>
      <c r="M49" s="14">
        <f>IF(OR(A49="",H49=""),"",H49-L49)</f>
        <v/>
      </c>
      <c r="N49" s="30">
        <f>IF(A49="","",IFERROR(L49/H49,""))</f>
        <v/>
      </c>
      <c r="O49" s="31">
        <f>IF(COUNTA(A49:I49,K49)=0,"",IF(OR(A49="",B49="",C49="",D49="",E49="",F49="",G49="",H49="",I49="",K49=""),"Angaben fehlen",IF(F49&lt;E49,"Ende vor Start",IF(M49&lt;0,"Budget überschritten",IF(AND(K49="Aktiv",TODAY()&gt;F49),"Zeitraum abgelaufen",IF(N49&gt;=Parameter!$B$9,"Auslastung hoch",""))))))</f>
        <v/>
      </c>
    </row>
    <row r="50" ht="20" customHeight="1">
      <c r="A50" s="25" t="n"/>
      <c r="B50" s="25" t="n"/>
      <c r="C50" s="25" t="n"/>
      <c r="D50" s="25" t="n"/>
      <c r="E50" s="47" t="n"/>
      <c r="F50" s="47" t="n"/>
      <c r="G50" s="27" t="n"/>
      <c r="H50" s="27" t="n"/>
      <c r="I50" s="48" t="n"/>
      <c r="J50" s="50">
        <f>IF(OR(A50="",H50="",I50=""),"",H50*I50)</f>
        <v/>
      </c>
      <c r="K50" s="25" t="n"/>
      <c r="L50" s="9">
        <f>IF(A50="","",SUMIF('Einsatzplanung'!$D$5:$D$104,A50,'Einsatzplanung'!$K$5:$K$104))</f>
        <v/>
      </c>
      <c r="M50" s="9">
        <f>IF(OR(A50="",H50=""),"",H50-L50)</f>
        <v/>
      </c>
      <c r="N50" s="33">
        <f>IF(A50="","",IFERROR(L50/H50,""))</f>
        <v/>
      </c>
      <c r="O50" s="21">
        <f>IF(COUNTA(A50:I50,K50)=0,"",IF(OR(A50="",B50="",C50="",D50="",E50="",F50="",G50="",H50="",I50="",K50=""),"Angaben fehlen",IF(F50&lt;E50,"Ende vor Start",IF(M50&lt;0,"Budget überschritten",IF(AND(K50="Aktiv",TODAY()&gt;F50),"Zeitraum abgelaufen",IF(N50&gt;=Parameter!$B$9,"Auslastung hoch",""))))))</f>
        <v/>
      </c>
    </row>
    <row r="51" ht="20" customHeight="1">
      <c r="A51" s="25" t="n"/>
      <c r="B51" s="25" t="n"/>
      <c r="C51" s="25" t="n"/>
      <c r="D51" s="25" t="n"/>
      <c r="E51" s="47" t="n"/>
      <c r="F51" s="47" t="n"/>
      <c r="G51" s="27" t="n"/>
      <c r="H51" s="27" t="n"/>
      <c r="I51" s="48" t="n"/>
      <c r="J51" s="49">
        <f>IF(OR(A51="",H51="",I51=""),"",H51*I51)</f>
        <v/>
      </c>
      <c r="K51" s="25" t="n"/>
      <c r="L51" s="14">
        <f>IF(A51="","",SUMIF('Einsatzplanung'!$D$5:$D$104,A51,'Einsatzplanung'!$K$5:$K$104))</f>
        <v/>
      </c>
      <c r="M51" s="14">
        <f>IF(OR(A51="",H51=""),"",H51-L51)</f>
        <v/>
      </c>
      <c r="N51" s="30">
        <f>IF(A51="","",IFERROR(L51/H51,""))</f>
        <v/>
      </c>
      <c r="O51" s="31">
        <f>IF(COUNTA(A51:I51,K51)=0,"",IF(OR(A51="",B51="",C51="",D51="",E51="",F51="",G51="",H51="",I51="",K51=""),"Angaben fehlen",IF(F51&lt;E51,"Ende vor Start",IF(M51&lt;0,"Budget überschritten",IF(AND(K51="Aktiv",TODAY()&gt;F51),"Zeitraum abgelaufen",IF(N51&gt;=Parameter!$B$9,"Auslastung hoch",""))))))</f>
        <v/>
      </c>
    </row>
    <row r="52" ht="20" customHeight="1">
      <c r="A52" s="25" t="n"/>
      <c r="B52" s="25" t="n"/>
      <c r="C52" s="25" t="n"/>
      <c r="D52" s="25" t="n"/>
      <c r="E52" s="47" t="n"/>
      <c r="F52" s="47" t="n"/>
      <c r="G52" s="27" t="n"/>
      <c r="H52" s="27" t="n"/>
      <c r="I52" s="48" t="n"/>
      <c r="J52" s="50">
        <f>IF(OR(A52="",H52="",I52=""),"",H52*I52)</f>
        <v/>
      </c>
      <c r="K52" s="25" t="n"/>
      <c r="L52" s="9">
        <f>IF(A52="","",SUMIF('Einsatzplanung'!$D$5:$D$104,A52,'Einsatzplanung'!$K$5:$K$104))</f>
        <v/>
      </c>
      <c r="M52" s="9">
        <f>IF(OR(A52="",H52=""),"",H52-L52)</f>
        <v/>
      </c>
      <c r="N52" s="33">
        <f>IF(A52="","",IFERROR(L52/H52,""))</f>
        <v/>
      </c>
      <c r="O52" s="21">
        <f>IF(COUNTA(A52:I52,K52)=0,"",IF(OR(A52="",B52="",C52="",D52="",E52="",F52="",G52="",H52="",I52="",K52=""),"Angaben fehlen",IF(F52&lt;E52,"Ende vor Start",IF(M52&lt;0,"Budget überschritten",IF(AND(K52="Aktiv",TODAY()&gt;F52),"Zeitraum abgelaufen",IF(N52&gt;=Parameter!$B$9,"Auslastung hoch",""))))))</f>
        <v/>
      </c>
    </row>
    <row r="53" ht="20" customHeight="1">
      <c r="A53" s="25" t="n"/>
      <c r="B53" s="25" t="n"/>
      <c r="C53" s="25" t="n"/>
      <c r="D53" s="25" t="n"/>
      <c r="E53" s="47" t="n"/>
      <c r="F53" s="47" t="n"/>
      <c r="G53" s="27" t="n"/>
      <c r="H53" s="27" t="n"/>
      <c r="I53" s="48" t="n"/>
      <c r="J53" s="49">
        <f>IF(OR(A53="",H53="",I53=""),"",H53*I53)</f>
        <v/>
      </c>
      <c r="K53" s="25" t="n"/>
      <c r="L53" s="14">
        <f>IF(A53="","",SUMIF('Einsatzplanung'!$D$5:$D$104,A53,'Einsatzplanung'!$K$5:$K$104))</f>
        <v/>
      </c>
      <c r="M53" s="14">
        <f>IF(OR(A53="",H53=""),"",H53-L53)</f>
        <v/>
      </c>
      <c r="N53" s="30">
        <f>IF(A53="","",IFERROR(L53/H53,""))</f>
        <v/>
      </c>
      <c r="O53" s="31">
        <f>IF(COUNTA(A53:I53,K53)=0,"",IF(OR(A53="",B53="",C53="",D53="",E53="",F53="",G53="",H53="",I53="",K53=""),"Angaben fehlen",IF(F53&lt;E53,"Ende vor Start",IF(M53&lt;0,"Budget überschritten",IF(AND(K53="Aktiv",TODAY()&gt;F53),"Zeitraum abgelaufen",IF(N53&gt;=Parameter!$B$9,"Auslastung hoch",""))))))</f>
        <v/>
      </c>
    </row>
    <row r="54" ht="20" customHeight="1">
      <c r="A54" s="25" t="n"/>
      <c r="B54" s="25" t="n"/>
      <c r="C54" s="25" t="n"/>
      <c r="D54" s="25" t="n"/>
      <c r="E54" s="47" t="n"/>
      <c r="F54" s="47" t="n"/>
      <c r="G54" s="27" t="n"/>
      <c r="H54" s="27" t="n"/>
      <c r="I54" s="48" t="n"/>
      <c r="J54" s="50">
        <f>IF(OR(A54="",H54="",I54=""),"",H54*I54)</f>
        <v/>
      </c>
      <c r="K54" s="25" t="n"/>
      <c r="L54" s="9">
        <f>IF(A54="","",SUMIF('Einsatzplanung'!$D$5:$D$104,A54,'Einsatzplanung'!$K$5:$K$104))</f>
        <v/>
      </c>
      <c r="M54" s="9">
        <f>IF(OR(A54="",H54=""),"",H54-L54)</f>
        <v/>
      </c>
      <c r="N54" s="33">
        <f>IF(A54="","",IFERROR(L54/H54,""))</f>
        <v/>
      </c>
      <c r="O54" s="21">
        <f>IF(COUNTA(A54:I54,K54)=0,"",IF(OR(A54="",B54="",C54="",D54="",E54="",F54="",G54="",H54="",I54="",K54=""),"Angaben fehlen",IF(F54&lt;E54,"Ende vor Start",IF(M54&lt;0,"Budget überschritten",IF(AND(K54="Aktiv",TODAY()&gt;F54),"Zeitraum abgelaufen",IF(N54&gt;=Parameter!$B$9,"Auslastung hoch",""))))))</f>
        <v/>
      </c>
    </row>
    <row r="55" ht="20" customHeight="1">
      <c r="A55" s="25" t="n"/>
      <c r="B55" s="25" t="n"/>
      <c r="C55" s="25" t="n"/>
      <c r="D55" s="25" t="n"/>
      <c r="E55" s="47" t="n"/>
      <c r="F55" s="47" t="n"/>
      <c r="G55" s="27" t="n"/>
      <c r="H55" s="27" t="n"/>
      <c r="I55" s="48" t="n"/>
      <c r="J55" s="49">
        <f>IF(OR(A55="",H55="",I55=""),"",H55*I55)</f>
        <v/>
      </c>
      <c r="K55" s="25" t="n"/>
      <c r="L55" s="14">
        <f>IF(A55="","",SUMIF('Einsatzplanung'!$D$5:$D$104,A55,'Einsatzplanung'!$K$5:$K$104))</f>
        <v/>
      </c>
      <c r="M55" s="14">
        <f>IF(OR(A55="",H55=""),"",H55-L55)</f>
        <v/>
      </c>
      <c r="N55" s="30">
        <f>IF(A55="","",IFERROR(L55/H55,""))</f>
        <v/>
      </c>
      <c r="O55" s="31">
        <f>IF(COUNTA(A55:I55,K55)=0,"",IF(OR(A55="",B55="",C55="",D55="",E55="",F55="",G55="",H55="",I55="",K55=""),"Angaben fehlen",IF(F55&lt;E55,"Ende vor Start",IF(M55&lt;0,"Budget überschritten",IF(AND(K55="Aktiv",TODAY()&gt;F55),"Zeitraum abgelaufen",IF(N55&gt;=Parameter!$B$9,"Auslastung hoch",""))))))</f>
        <v/>
      </c>
    </row>
    <row r="56" ht="20" customHeight="1">
      <c r="A56" s="25" t="n"/>
      <c r="B56" s="25" t="n"/>
      <c r="C56" s="25" t="n"/>
      <c r="D56" s="25" t="n"/>
      <c r="E56" s="47" t="n"/>
      <c r="F56" s="47" t="n"/>
      <c r="G56" s="27" t="n"/>
      <c r="H56" s="27" t="n"/>
      <c r="I56" s="48" t="n"/>
      <c r="J56" s="50">
        <f>IF(OR(A56="",H56="",I56=""),"",H56*I56)</f>
        <v/>
      </c>
      <c r="K56" s="25" t="n"/>
      <c r="L56" s="9">
        <f>IF(A56="","",SUMIF('Einsatzplanung'!$D$5:$D$104,A56,'Einsatzplanung'!$K$5:$K$104))</f>
        <v/>
      </c>
      <c r="M56" s="9">
        <f>IF(OR(A56="",H56=""),"",H56-L56)</f>
        <v/>
      </c>
      <c r="N56" s="33">
        <f>IF(A56="","",IFERROR(L56/H56,""))</f>
        <v/>
      </c>
      <c r="O56" s="21">
        <f>IF(COUNTA(A56:I56,K56)=0,"",IF(OR(A56="",B56="",C56="",D56="",E56="",F56="",G56="",H56="",I56="",K56=""),"Angaben fehlen",IF(F56&lt;E56,"Ende vor Start",IF(M56&lt;0,"Budget überschritten",IF(AND(K56="Aktiv",TODAY()&gt;F56),"Zeitraum abgelaufen",IF(N56&gt;=Parameter!$B$9,"Auslastung hoch",""))))))</f>
        <v/>
      </c>
    </row>
    <row r="57" ht="20" customHeight="1">
      <c r="A57" s="25" t="n"/>
      <c r="B57" s="25" t="n"/>
      <c r="C57" s="25" t="n"/>
      <c r="D57" s="25" t="n"/>
      <c r="E57" s="47" t="n"/>
      <c r="F57" s="47" t="n"/>
      <c r="G57" s="27" t="n"/>
      <c r="H57" s="27" t="n"/>
      <c r="I57" s="48" t="n"/>
      <c r="J57" s="49">
        <f>IF(OR(A57="",H57="",I57=""),"",H57*I57)</f>
        <v/>
      </c>
      <c r="K57" s="25" t="n"/>
      <c r="L57" s="14">
        <f>IF(A57="","",SUMIF('Einsatzplanung'!$D$5:$D$104,A57,'Einsatzplanung'!$K$5:$K$104))</f>
        <v/>
      </c>
      <c r="M57" s="14">
        <f>IF(OR(A57="",H57=""),"",H57-L57)</f>
        <v/>
      </c>
      <c r="N57" s="30">
        <f>IF(A57="","",IFERROR(L57/H57,""))</f>
        <v/>
      </c>
      <c r="O57" s="31">
        <f>IF(COUNTA(A57:I57,K57)=0,"",IF(OR(A57="",B57="",C57="",D57="",E57="",F57="",G57="",H57="",I57="",K57=""),"Angaben fehlen",IF(F57&lt;E57,"Ende vor Start",IF(M57&lt;0,"Budget überschritten",IF(AND(K57="Aktiv",TODAY()&gt;F57),"Zeitraum abgelaufen",IF(N57&gt;=Parameter!$B$9,"Auslastung hoch",""))))))</f>
        <v/>
      </c>
    </row>
    <row r="58" ht="20" customHeight="1">
      <c r="A58" s="25" t="n"/>
      <c r="B58" s="25" t="n"/>
      <c r="C58" s="25" t="n"/>
      <c r="D58" s="25" t="n"/>
      <c r="E58" s="47" t="n"/>
      <c r="F58" s="47" t="n"/>
      <c r="G58" s="27" t="n"/>
      <c r="H58" s="27" t="n"/>
      <c r="I58" s="48" t="n"/>
      <c r="J58" s="50">
        <f>IF(OR(A58="",H58="",I58=""),"",H58*I58)</f>
        <v/>
      </c>
      <c r="K58" s="25" t="n"/>
      <c r="L58" s="9">
        <f>IF(A58="","",SUMIF('Einsatzplanung'!$D$5:$D$104,A58,'Einsatzplanung'!$K$5:$K$104))</f>
        <v/>
      </c>
      <c r="M58" s="9">
        <f>IF(OR(A58="",H58=""),"",H58-L58)</f>
        <v/>
      </c>
      <c r="N58" s="33">
        <f>IF(A58="","",IFERROR(L58/H58,""))</f>
        <v/>
      </c>
      <c r="O58" s="21">
        <f>IF(COUNTA(A58:I58,K58)=0,"",IF(OR(A58="",B58="",C58="",D58="",E58="",F58="",G58="",H58="",I58="",K58=""),"Angaben fehlen",IF(F58&lt;E58,"Ende vor Start",IF(M58&lt;0,"Budget überschritten",IF(AND(K58="Aktiv",TODAY()&gt;F58),"Zeitraum abgelaufen",IF(N58&gt;=Parameter!$B$9,"Auslastung hoch",""))))))</f>
        <v/>
      </c>
    </row>
    <row r="59" ht="20" customHeight="1">
      <c r="A59" s="25" t="n"/>
      <c r="B59" s="25" t="n"/>
      <c r="C59" s="25" t="n"/>
      <c r="D59" s="25" t="n"/>
      <c r="E59" s="47" t="n"/>
      <c r="F59" s="47" t="n"/>
      <c r="G59" s="27" t="n"/>
      <c r="H59" s="27" t="n"/>
      <c r="I59" s="48" t="n"/>
      <c r="J59" s="49">
        <f>IF(OR(A59="",H59="",I59=""),"",H59*I59)</f>
        <v/>
      </c>
      <c r="K59" s="25" t="n"/>
      <c r="L59" s="14">
        <f>IF(A59="","",SUMIF('Einsatzplanung'!$D$5:$D$104,A59,'Einsatzplanung'!$K$5:$K$104))</f>
        <v/>
      </c>
      <c r="M59" s="14">
        <f>IF(OR(A59="",H59=""),"",H59-L59)</f>
        <v/>
      </c>
      <c r="N59" s="30">
        <f>IF(A59="","",IFERROR(L59/H59,""))</f>
        <v/>
      </c>
      <c r="O59" s="31">
        <f>IF(COUNTA(A59:I59,K59)=0,"",IF(OR(A59="",B59="",C59="",D59="",E59="",F59="",G59="",H59="",I59="",K59=""),"Angaben fehlen",IF(F59&lt;E59,"Ende vor Start",IF(M59&lt;0,"Budget überschritten",IF(AND(K59="Aktiv",TODAY()&gt;F59),"Zeitraum abgelaufen",IF(N59&gt;=Parameter!$B$9,"Auslastung hoch",""))))))</f>
        <v/>
      </c>
    </row>
    <row r="60" ht="20" customHeight="1">
      <c r="A60" s="25" t="n"/>
      <c r="B60" s="25" t="n"/>
      <c r="C60" s="25" t="n"/>
      <c r="D60" s="25" t="n"/>
      <c r="E60" s="47" t="n"/>
      <c r="F60" s="47" t="n"/>
      <c r="G60" s="27" t="n"/>
      <c r="H60" s="27" t="n"/>
      <c r="I60" s="48" t="n"/>
      <c r="J60" s="50">
        <f>IF(OR(A60="",H60="",I60=""),"",H60*I60)</f>
        <v/>
      </c>
      <c r="K60" s="25" t="n"/>
      <c r="L60" s="9">
        <f>IF(A60="","",SUMIF('Einsatzplanung'!$D$5:$D$104,A60,'Einsatzplanung'!$K$5:$K$104))</f>
        <v/>
      </c>
      <c r="M60" s="9">
        <f>IF(OR(A60="",H60=""),"",H60-L60)</f>
        <v/>
      </c>
      <c r="N60" s="33">
        <f>IF(A60="","",IFERROR(L60/H60,""))</f>
        <v/>
      </c>
      <c r="O60" s="21">
        <f>IF(COUNTA(A60:I60,K60)=0,"",IF(OR(A60="",B60="",C60="",D60="",E60="",F60="",G60="",H60="",I60="",K60=""),"Angaben fehlen",IF(F60&lt;E60,"Ende vor Start",IF(M60&lt;0,"Budget überschritten",IF(AND(K60="Aktiv",TODAY()&gt;F60),"Zeitraum abgelaufen",IF(N60&gt;=Parameter!$B$9,"Auslastung hoch",""))))))</f>
        <v/>
      </c>
    </row>
    <row r="61" ht="20" customHeight="1">
      <c r="A61" s="25" t="n"/>
      <c r="B61" s="25" t="n"/>
      <c r="C61" s="25" t="n"/>
      <c r="D61" s="25" t="n"/>
      <c r="E61" s="47" t="n"/>
      <c r="F61" s="47" t="n"/>
      <c r="G61" s="27" t="n"/>
      <c r="H61" s="27" t="n"/>
      <c r="I61" s="48" t="n"/>
      <c r="J61" s="49">
        <f>IF(OR(A61="",H61="",I61=""),"",H61*I61)</f>
        <v/>
      </c>
      <c r="K61" s="25" t="n"/>
      <c r="L61" s="14">
        <f>IF(A61="","",SUMIF('Einsatzplanung'!$D$5:$D$104,A61,'Einsatzplanung'!$K$5:$K$104))</f>
        <v/>
      </c>
      <c r="M61" s="14">
        <f>IF(OR(A61="",H61=""),"",H61-L61)</f>
        <v/>
      </c>
      <c r="N61" s="30">
        <f>IF(A61="","",IFERROR(L61/H61,""))</f>
        <v/>
      </c>
      <c r="O61" s="31">
        <f>IF(COUNTA(A61:I61,K61)=0,"",IF(OR(A61="",B61="",C61="",D61="",E61="",F61="",G61="",H61="",I61="",K61=""),"Angaben fehlen",IF(F61&lt;E61,"Ende vor Start",IF(M61&lt;0,"Budget überschritten",IF(AND(K61="Aktiv",TODAY()&gt;F61),"Zeitraum abgelaufen",IF(N61&gt;=Parameter!$B$9,"Auslastung hoch",""))))))</f>
        <v/>
      </c>
    </row>
    <row r="62" ht="20" customHeight="1">
      <c r="A62" s="25" t="n"/>
      <c r="B62" s="25" t="n"/>
      <c r="C62" s="25" t="n"/>
      <c r="D62" s="25" t="n"/>
      <c r="E62" s="47" t="n"/>
      <c r="F62" s="47" t="n"/>
      <c r="G62" s="27" t="n"/>
      <c r="H62" s="27" t="n"/>
      <c r="I62" s="48" t="n"/>
      <c r="J62" s="50">
        <f>IF(OR(A62="",H62="",I62=""),"",H62*I62)</f>
        <v/>
      </c>
      <c r="K62" s="25" t="n"/>
      <c r="L62" s="9">
        <f>IF(A62="","",SUMIF('Einsatzplanung'!$D$5:$D$104,A62,'Einsatzplanung'!$K$5:$K$104))</f>
        <v/>
      </c>
      <c r="M62" s="9">
        <f>IF(OR(A62="",H62=""),"",H62-L62)</f>
        <v/>
      </c>
      <c r="N62" s="33">
        <f>IF(A62="","",IFERROR(L62/H62,""))</f>
        <v/>
      </c>
      <c r="O62" s="21">
        <f>IF(COUNTA(A62:I62,K62)=0,"",IF(OR(A62="",B62="",C62="",D62="",E62="",F62="",G62="",H62="",I62="",K62=""),"Angaben fehlen",IF(F62&lt;E62,"Ende vor Start",IF(M62&lt;0,"Budget überschritten",IF(AND(K62="Aktiv",TODAY()&gt;F62),"Zeitraum abgelaufen",IF(N62&gt;=Parameter!$B$9,"Auslastung hoch",""))))))</f>
        <v/>
      </c>
    </row>
    <row r="63" ht="20" customHeight="1">
      <c r="A63" s="25" t="n"/>
      <c r="B63" s="25" t="n"/>
      <c r="C63" s="25" t="n"/>
      <c r="D63" s="25" t="n"/>
      <c r="E63" s="47" t="n"/>
      <c r="F63" s="47" t="n"/>
      <c r="G63" s="27" t="n"/>
      <c r="H63" s="27" t="n"/>
      <c r="I63" s="48" t="n"/>
      <c r="J63" s="49">
        <f>IF(OR(A63="",H63="",I63=""),"",H63*I63)</f>
        <v/>
      </c>
      <c r="K63" s="25" t="n"/>
      <c r="L63" s="14">
        <f>IF(A63="","",SUMIF('Einsatzplanung'!$D$5:$D$104,A63,'Einsatzplanung'!$K$5:$K$104))</f>
        <v/>
      </c>
      <c r="M63" s="14">
        <f>IF(OR(A63="",H63=""),"",H63-L63)</f>
        <v/>
      </c>
      <c r="N63" s="30">
        <f>IF(A63="","",IFERROR(L63/H63,""))</f>
        <v/>
      </c>
      <c r="O63" s="31">
        <f>IF(COUNTA(A63:I63,K63)=0,"",IF(OR(A63="",B63="",C63="",D63="",E63="",F63="",G63="",H63="",I63="",K63=""),"Angaben fehlen",IF(F63&lt;E63,"Ende vor Start",IF(M63&lt;0,"Budget überschritten",IF(AND(K63="Aktiv",TODAY()&gt;F63),"Zeitraum abgelaufen",IF(N63&gt;=Parameter!$B$9,"Auslastung hoch",""))))))</f>
        <v/>
      </c>
    </row>
    <row r="64" ht="20" customHeight="1">
      <c r="A64" s="25" t="n"/>
      <c r="B64" s="25" t="n"/>
      <c r="C64" s="25" t="n"/>
      <c r="D64" s="25" t="n"/>
      <c r="E64" s="47" t="n"/>
      <c r="F64" s="47" t="n"/>
      <c r="G64" s="27" t="n"/>
      <c r="H64" s="27" t="n"/>
      <c r="I64" s="48" t="n"/>
      <c r="J64" s="50">
        <f>IF(OR(A64="",H64="",I64=""),"",H64*I64)</f>
        <v/>
      </c>
      <c r="K64" s="25" t="n"/>
      <c r="L64" s="9">
        <f>IF(A64="","",SUMIF('Einsatzplanung'!$D$5:$D$104,A64,'Einsatzplanung'!$K$5:$K$104))</f>
        <v/>
      </c>
      <c r="M64" s="9">
        <f>IF(OR(A64="",H64=""),"",H64-L64)</f>
        <v/>
      </c>
      <c r="N64" s="33">
        <f>IF(A64="","",IFERROR(L64/H64,""))</f>
        <v/>
      </c>
      <c r="O64" s="21">
        <f>IF(COUNTA(A64:I64,K64)=0,"",IF(OR(A64="",B64="",C64="",D64="",E64="",F64="",G64="",H64="",I64="",K64=""),"Angaben fehlen",IF(F64&lt;E64,"Ende vor Start",IF(M64&lt;0,"Budget überschritten",IF(AND(K64="Aktiv",TODAY()&gt;F64),"Zeitraum abgelaufen",IF(N64&gt;=Parameter!$B$9,"Auslastung hoch",""))))))</f>
        <v/>
      </c>
    </row>
    <row r="65" ht="20" customHeight="1">
      <c r="A65" s="25" t="n"/>
      <c r="B65" s="25" t="n"/>
      <c r="C65" s="25" t="n"/>
      <c r="D65" s="25" t="n"/>
      <c r="E65" s="47" t="n"/>
      <c r="F65" s="47" t="n"/>
      <c r="G65" s="27" t="n"/>
      <c r="H65" s="27" t="n"/>
      <c r="I65" s="48" t="n"/>
      <c r="J65" s="49">
        <f>IF(OR(A65="",H65="",I65=""),"",H65*I65)</f>
        <v/>
      </c>
      <c r="K65" s="25" t="n"/>
      <c r="L65" s="14">
        <f>IF(A65="","",SUMIF('Einsatzplanung'!$D$5:$D$104,A65,'Einsatzplanung'!$K$5:$K$104))</f>
        <v/>
      </c>
      <c r="M65" s="14">
        <f>IF(OR(A65="",H65=""),"",H65-L65)</f>
        <v/>
      </c>
      <c r="N65" s="30">
        <f>IF(A65="","",IFERROR(L65/H65,""))</f>
        <v/>
      </c>
      <c r="O65" s="31">
        <f>IF(COUNTA(A65:I65,K65)=0,"",IF(OR(A65="",B65="",C65="",D65="",E65="",F65="",G65="",H65="",I65="",K65=""),"Angaben fehlen",IF(F65&lt;E65,"Ende vor Start",IF(M65&lt;0,"Budget überschritten",IF(AND(K65="Aktiv",TODAY()&gt;F65),"Zeitraum abgelaufen",IF(N65&gt;=Parameter!$B$9,"Auslastung hoch",""))))))</f>
        <v/>
      </c>
    </row>
    <row r="66" ht="20" customHeight="1">
      <c r="A66" s="25" t="n"/>
      <c r="B66" s="25" t="n"/>
      <c r="C66" s="25" t="n"/>
      <c r="D66" s="25" t="n"/>
      <c r="E66" s="47" t="n"/>
      <c r="F66" s="47" t="n"/>
      <c r="G66" s="27" t="n"/>
      <c r="H66" s="27" t="n"/>
      <c r="I66" s="48" t="n"/>
      <c r="J66" s="50">
        <f>IF(OR(A66="",H66="",I66=""),"",H66*I66)</f>
        <v/>
      </c>
      <c r="K66" s="25" t="n"/>
      <c r="L66" s="9">
        <f>IF(A66="","",SUMIF('Einsatzplanung'!$D$5:$D$104,A66,'Einsatzplanung'!$K$5:$K$104))</f>
        <v/>
      </c>
      <c r="M66" s="9">
        <f>IF(OR(A66="",H66=""),"",H66-L66)</f>
        <v/>
      </c>
      <c r="N66" s="33">
        <f>IF(A66="","",IFERROR(L66/H66,""))</f>
        <v/>
      </c>
      <c r="O66" s="21">
        <f>IF(COUNTA(A66:I66,K66)=0,"",IF(OR(A66="",B66="",C66="",D66="",E66="",F66="",G66="",H66="",I66="",K66=""),"Angaben fehlen",IF(F66&lt;E66,"Ende vor Start",IF(M66&lt;0,"Budget überschritten",IF(AND(K66="Aktiv",TODAY()&gt;F66),"Zeitraum abgelaufen",IF(N66&gt;=Parameter!$B$9,"Auslastung hoch",""))))))</f>
        <v/>
      </c>
    </row>
    <row r="67" ht="20" customHeight="1">
      <c r="A67" s="25" t="n"/>
      <c r="B67" s="25" t="n"/>
      <c r="C67" s="25" t="n"/>
      <c r="D67" s="25" t="n"/>
      <c r="E67" s="47" t="n"/>
      <c r="F67" s="47" t="n"/>
      <c r="G67" s="27" t="n"/>
      <c r="H67" s="27" t="n"/>
      <c r="I67" s="48" t="n"/>
      <c r="J67" s="49">
        <f>IF(OR(A67="",H67="",I67=""),"",H67*I67)</f>
        <v/>
      </c>
      <c r="K67" s="25" t="n"/>
      <c r="L67" s="14">
        <f>IF(A67="","",SUMIF('Einsatzplanung'!$D$5:$D$104,A67,'Einsatzplanung'!$K$5:$K$104))</f>
        <v/>
      </c>
      <c r="M67" s="14">
        <f>IF(OR(A67="",H67=""),"",H67-L67)</f>
        <v/>
      </c>
      <c r="N67" s="30">
        <f>IF(A67="","",IFERROR(L67/H67,""))</f>
        <v/>
      </c>
      <c r="O67" s="31">
        <f>IF(COUNTA(A67:I67,K67)=0,"",IF(OR(A67="",B67="",C67="",D67="",E67="",F67="",G67="",H67="",I67="",K67=""),"Angaben fehlen",IF(F67&lt;E67,"Ende vor Start",IF(M67&lt;0,"Budget überschritten",IF(AND(K67="Aktiv",TODAY()&gt;F67),"Zeitraum abgelaufen",IF(N67&gt;=Parameter!$B$9,"Auslastung hoch",""))))))</f>
        <v/>
      </c>
    </row>
    <row r="68" ht="20" customHeight="1">
      <c r="A68" s="25" t="n"/>
      <c r="B68" s="25" t="n"/>
      <c r="C68" s="25" t="n"/>
      <c r="D68" s="25" t="n"/>
      <c r="E68" s="47" t="n"/>
      <c r="F68" s="47" t="n"/>
      <c r="G68" s="27" t="n"/>
      <c r="H68" s="27" t="n"/>
      <c r="I68" s="48" t="n"/>
      <c r="J68" s="50">
        <f>IF(OR(A68="",H68="",I68=""),"",H68*I68)</f>
        <v/>
      </c>
      <c r="K68" s="25" t="n"/>
      <c r="L68" s="9">
        <f>IF(A68="","",SUMIF('Einsatzplanung'!$D$5:$D$104,A68,'Einsatzplanung'!$K$5:$K$104))</f>
        <v/>
      </c>
      <c r="M68" s="9">
        <f>IF(OR(A68="",H68=""),"",H68-L68)</f>
        <v/>
      </c>
      <c r="N68" s="33">
        <f>IF(A68="","",IFERROR(L68/H68,""))</f>
        <v/>
      </c>
      <c r="O68" s="21">
        <f>IF(COUNTA(A68:I68,K68)=0,"",IF(OR(A68="",B68="",C68="",D68="",E68="",F68="",G68="",H68="",I68="",K68=""),"Angaben fehlen",IF(F68&lt;E68,"Ende vor Start",IF(M68&lt;0,"Budget überschritten",IF(AND(K68="Aktiv",TODAY()&gt;F68),"Zeitraum abgelaufen",IF(N68&gt;=Parameter!$B$9,"Auslastung hoch",""))))))</f>
        <v/>
      </c>
    </row>
    <row r="69" ht="20" customHeight="1">
      <c r="A69" s="25" t="n"/>
      <c r="B69" s="25" t="n"/>
      <c r="C69" s="25" t="n"/>
      <c r="D69" s="25" t="n"/>
      <c r="E69" s="47" t="n"/>
      <c r="F69" s="47" t="n"/>
      <c r="G69" s="27" t="n"/>
      <c r="H69" s="27" t="n"/>
      <c r="I69" s="48" t="n"/>
      <c r="J69" s="49">
        <f>IF(OR(A69="",H69="",I69=""),"",H69*I69)</f>
        <v/>
      </c>
      <c r="K69" s="25" t="n"/>
      <c r="L69" s="14">
        <f>IF(A69="","",SUMIF('Einsatzplanung'!$D$5:$D$104,A69,'Einsatzplanung'!$K$5:$K$104))</f>
        <v/>
      </c>
      <c r="M69" s="14">
        <f>IF(OR(A69="",H69=""),"",H69-L69)</f>
        <v/>
      </c>
      <c r="N69" s="30">
        <f>IF(A69="","",IFERROR(L69/H69,""))</f>
        <v/>
      </c>
      <c r="O69" s="31">
        <f>IF(COUNTA(A69:I69,K69)=0,"",IF(OR(A69="",B69="",C69="",D69="",E69="",F69="",G69="",H69="",I69="",K69=""),"Angaben fehlen",IF(F69&lt;E69,"Ende vor Start",IF(M69&lt;0,"Budget überschritten",IF(AND(K69="Aktiv",TODAY()&gt;F69),"Zeitraum abgelaufen",IF(N69&gt;=Parameter!$B$9,"Auslastung hoch",""))))))</f>
        <v/>
      </c>
    </row>
    <row r="70" ht="20" customHeight="1">
      <c r="A70" s="25" t="n"/>
      <c r="B70" s="25" t="n"/>
      <c r="C70" s="25" t="n"/>
      <c r="D70" s="25" t="n"/>
      <c r="E70" s="47" t="n"/>
      <c r="F70" s="47" t="n"/>
      <c r="G70" s="27" t="n"/>
      <c r="H70" s="27" t="n"/>
      <c r="I70" s="48" t="n"/>
      <c r="J70" s="50">
        <f>IF(OR(A70="",H70="",I70=""),"",H70*I70)</f>
        <v/>
      </c>
      <c r="K70" s="25" t="n"/>
      <c r="L70" s="9">
        <f>IF(A70="","",SUMIF('Einsatzplanung'!$D$5:$D$104,A70,'Einsatzplanung'!$K$5:$K$104))</f>
        <v/>
      </c>
      <c r="M70" s="9">
        <f>IF(OR(A70="",H70=""),"",H70-L70)</f>
        <v/>
      </c>
      <c r="N70" s="33">
        <f>IF(A70="","",IFERROR(L70/H70,""))</f>
        <v/>
      </c>
      <c r="O70" s="21">
        <f>IF(COUNTA(A70:I70,K70)=0,"",IF(OR(A70="",B70="",C70="",D70="",E70="",F70="",G70="",H70="",I70="",K70=""),"Angaben fehlen",IF(F70&lt;E70,"Ende vor Start",IF(M70&lt;0,"Budget überschritten",IF(AND(K70="Aktiv",TODAY()&gt;F70),"Zeitraum abgelaufen",IF(N70&gt;=Parameter!$B$9,"Auslastung hoch",""))))))</f>
        <v/>
      </c>
    </row>
    <row r="71" ht="20" customHeight="1">
      <c r="A71" s="25" t="n"/>
      <c r="B71" s="25" t="n"/>
      <c r="C71" s="25" t="n"/>
      <c r="D71" s="25" t="n"/>
      <c r="E71" s="47" t="n"/>
      <c r="F71" s="47" t="n"/>
      <c r="G71" s="27" t="n"/>
      <c r="H71" s="27" t="n"/>
      <c r="I71" s="48" t="n"/>
      <c r="J71" s="49">
        <f>IF(OR(A71="",H71="",I71=""),"",H71*I71)</f>
        <v/>
      </c>
      <c r="K71" s="25" t="n"/>
      <c r="L71" s="14">
        <f>IF(A71="","",SUMIF('Einsatzplanung'!$D$5:$D$104,A71,'Einsatzplanung'!$K$5:$K$104))</f>
        <v/>
      </c>
      <c r="M71" s="14">
        <f>IF(OR(A71="",H71=""),"",H71-L71)</f>
        <v/>
      </c>
      <c r="N71" s="30">
        <f>IF(A71="","",IFERROR(L71/H71,""))</f>
        <v/>
      </c>
      <c r="O71" s="31">
        <f>IF(COUNTA(A71:I71,K71)=0,"",IF(OR(A71="",B71="",C71="",D71="",E71="",F71="",G71="",H71="",I71="",K71=""),"Angaben fehlen",IF(F71&lt;E71,"Ende vor Start",IF(M71&lt;0,"Budget überschritten",IF(AND(K71="Aktiv",TODAY()&gt;F71),"Zeitraum abgelaufen",IF(N71&gt;=Parameter!$B$9,"Auslastung hoch",""))))))</f>
        <v/>
      </c>
    </row>
    <row r="72" ht="20" customHeight="1">
      <c r="A72" s="25" t="n"/>
      <c r="B72" s="25" t="n"/>
      <c r="C72" s="25" t="n"/>
      <c r="D72" s="25" t="n"/>
      <c r="E72" s="47" t="n"/>
      <c r="F72" s="47" t="n"/>
      <c r="G72" s="27" t="n"/>
      <c r="H72" s="27" t="n"/>
      <c r="I72" s="48" t="n"/>
      <c r="J72" s="50">
        <f>IF(OR(A72="",H72="",I72=""),"",H72*I72)</f>
        <v/>
      </c>
      <c r="K72" s="25" t="n"/>
      <c r="L72" s="9">
        <f>IF(A72="","",SUMIF('Einsatzplanung'!$D$5:$D$104,A72,'Einsatzplanung'!$K$5:$K$104))</f>
        <v/>
      </c>
      <c r="M72" s="9">
        <f>IF(OR(A72="",H72=""),"",H72-L72)</f>
        <v/>
      </c>
      <c r="N72" s="33">
        <f>IF(A72="","",IFERROR(L72/H72,""))</f>
        <v/>
      </c>
      <c r="O72" s="21">
        <f>IF(COUNTA(A72:I72,K72)=0,"",IF(OR(A72="",B72="",C72="",D72="",E72="",F72="",G72="",H72="",I72="",K72=""),"Angaben fehlen",IF(F72&lt;E72,"Ende vor Start",IF(M72&lt;0,"Budget überschritten",IF(AND(K72="Aktiv",TODAY()&gt;F72),"Zeitraum abgelaufen",IF(N72&gt;=Parameter!$B$9,"Auslastung hoch",""))))))</f>
        <v/>
      </c>
    </row>
    <row r="73" ht="20" customHeight="1">
      <c r="A73" s="25" t="n"/>
      <c r="B73" s="25" t="n"/>
      <c r="C73" s="25" t="n"/>
      <c r="D73" s="25" t="n"/>
      <c r="E73" s="47" t="n"/>
      <c r="F73" s="47" t="n"/>
      <c r="G73" s="27" t="n"/>
      <c r="H73" s="27" t="n"/>
      <c r="I73" s="48" t="n"/>
      <c r="J73" s="49">
        <f>IF(OR(A73="",H73="",I73=""),"",H73*I73)</f>
        <v/>
      </c>
      <c r="K73" s="25" t="n"/>
      <c r="L73" s="14">
        <f>IF(A73="","",SUMIF('Einsatzplanung'!$D$5:$D$104,A73,'Einsatzplanung'!$K$5:$K$104))</f>
        <v/>
      </c>
      <c r="M73" s="14">
        <f>IF(OR(A73="",H73=""),"",H73-L73)</f>
        <v/>
      </c>
      <c r="N73" s="30">
        <f>IF(A73="","",IFERROR(L73/H73,""))</f>
        <v/>
      </c>
      <c r="O73" s="31">
        <f>IF(COUNTA(A73:I73,K73)=0,"",IF(OR(A73="",B73="",C73="",D73="",E73="",F73="",G73="",H73="",I73="",K73=""),"Angaben fehlen",IF(F73&lt;E73,"Ende vor Start",IF(M73&lt;0,"Budget überschritten",IF(AND(K73="Aktiv",TODAY()&gt;F73),"Zeitraum abgelaufen",IF(N73&gt;=Parameter!$B$9,"Auslastung hoch",""))))))</f>
        <v/>
      </c>
    </row>
    <row r="74" ht="20" customHeight="1">
      <c r="A74" s="25" t="n"/>
      <c r="B74" s="25" t="n"/>
      <c r="C74" s="25" t="n"/>
      <c r="D74" s="25" t="n"/>
      <c r="E74" s="47" t="n"/>
      <c r="F74" s="47" t="n"/>
      <c r="G74" s="27" t="n"/>
      <c r="H74" s="27" t="n"/>
      <c r="I74" s="48" t="n"/>
      <c r="J74" s="50">
        <f>IF(OR(A74="",H74="",I74=""),"",H74*I74)</f>
        <v/>
      </c>
      <c r="K74" s="25" t="n"/>
      <c r="L74" s="9">
        <f>IF(A74="","",SUMIF('Einsatzplanung'!$D$5:$D$104,A74,'Einsatzplanung'!$K$5:$K$104))</f>
        <v/>
      </c>
      <c r="M74" s="9">
        <f>IF(OR(A74="",H74=""),"",H74-L74)</f>
        <v/>
      </c>
      <c r="N74" s="33">
        <f>IF(A74="","",IFERROR(L74/H74,""))</f>
        <v/>
      </c>
      <c r="O74" s="21">
        <f>IF(COUNTA(A74:I74,K74)=0,"",IF(OR(A74="",B74="",C74="",D74="",E74="",F74="",G74="",H74="",I74="",K74=""),"Angaben fehlen",IF(F74&lt;E74,"Ende vor Start",IF(M74&lt;0,"Budget überschritten",IF(AND(K74="Aktiv",TODAY()&gt;F74),"Zeitraum abgelaufen",IF(N74&gt;=Parameter!$B$9,"Auslastung hoch",""))))))</f>
        <v/>
      </c>
    </row>
    <row r="75" ht="20" customHeight="1">
      <c r="A75" s="25" t="n"/>
      <c r="B75" s="25" t="n"/>
      <c r="C75" s="25" t="n"/>
      <c r="D75" s="25" t="n"/>
      <c r="E75" s="47" t="n"/>
      <c r="F75" s="47" t="n"/>
      <c r="G75" s="27" t="n"/>
      <c r="H75" s="27" t="n"/>
      <c r="I75" s="48" t="n"/>
      <c r="J75" s="49">
        <f>IF(OR(A75="",H75="",I75=""),"",H75*I75)</f>
        <v/>
      </c>
      <c r="K75" s="25" t="n"/>
      <c r="L75" s="14">
        <f>IF(A75="","",SUMIF('Einsatzplanung'!$D$5:$D$104,A75,'Einsatzplanung'!$K$5:$K$104))</f>
        <v/>
      </c>
      <c r="M75" s="14">
        <f>IF(OR(A75="",H75=""),"",H75-L75)</f>
        <v/>
      </c>
      <c r="N75" s="30">
        <f>IF(A75="","",IFERROR(L75/H75,""))</f>
        <v/>
      </c>
      <c r="O75" s="31">
        <f>IF(COUNTA(A75:I75,K75)=0,"",IF(OR(A75="",B75="",C75="",D75="",E75="",F75="",G75="",H75="",I75="",K75=""),"Angaben fehlen",IF(F75&lt;E75,"Ende vor Start",IF(M75&lt;0,"Budget überschritten",IF(AND(K75="Aktiv",TODAY()&gt;F75),"Zeitraum abgelaufen",IF(N75&gt;=Parameter!$B$9,"Auslastung hoch",""))))))</f>
        <v/>
      </c>
    </row>
    <row r="76" ht="20" customHeight="1">
      <c r="A76" s="25" t="n"/>
      <c r="B76" s="25" t="n"/>
      <c r="C76" s="25" t="n"/>
      <c r="D76" s="25" t="n"/>
      <c r="E76" s="47" t="n"/>
      <c r="F76" s="47" t="n"/>
      <c r="G76" s="27" t="n"/>
      <c r="H76" s="27" t="n"/>
      <c r="I76" s="48" t="n"/>
      <c r="J76" s="50">
        <f>IF(OR(A76="",H76="",I76=""),"",H76*I76)</f>
        <v/>
      </c>
      <c r="K76" s="25" t="n"/>
      <c r="L76" s="9">
        <f>IF(A76="","",SUMIF('Einsatzplanung'!$D$5:$D$104,A76,'Einsatzplanung'!$K$5:$K$104))</f>
        <v/>
      </c>
      <c r="M76" s="9">
        <f>IF(OR(A76="",H76=""),"",H76-L76)</f>
        <v/>
      </c>
      <c r="N76" s="33">
        <f>IF(A76="","",IFERROR(L76/H76,""))</f>
        <v/>
      </c>
      <c r="O76" s="21">
        <f>IF(COUNTA(A76:I76,K76)=0,"",IF(OR(A76="",B76="",C76="",D76="",E76="",F76="",G76="",H76="",I76="",K76=""),"Angaben fehlen",IF(F76&lt;E76,"Ende vor Start",IF(M76&lt;0,"Budget überschritten",IF(AND(K76="Aktiv",TODAY()&gt;F76),"Zeitraum abgelaufen",IF(N76&gt;=Parameter!$B$9,"Auslastung hoch",""))))))</f>
        <v/>
      </c>
    </row>
    <row r="77" ht="20" customHeight="1">
      <c r="A77" s="25" t="n"/>
      <c r="B77" s="25" t="n"/>
      <c r="C77" s="25" t="n"/>
      <c r="D77" s="25" t="n"/>
      <c r="E77" s="47" t="n"/>
      <c r="F77" s="47" t="n"/>
      <c r="G77" s="27" t="n"/>
      <c r="H77" s="27" t="n"/>
      <c r="I77" s="48" t="n"/>
      <c r="J77" s="49">
        <f>IF(OR(A77="",H77="",I77=""),"",H77*I77)</f>
        <v/>
      </c>
      <c r="K77" s="25" t="n"/>
      <c r="L77" s="14">
        <f>IF(A77="","",SUMIF('Einsatzplanung'!$D$5:$D$104,A77,'Einsatzplanung'!$K$5:$K$104))</f>
        <v/>
      </c>
      <c r="M77" s="14">
        <f>IF(OR(A77="",H77=""),"",H77-L77)</f>
        <v/>
      </c>
      <c r="N77" s="30">
        <f>IF(A77="","",IFERROR(L77/H77,""))</f>
        <v/>
      </c>
      <c r="O77" s="31">
        <f>IF(COUNTA(A77:I77,K77)=0,"",IF(OR(A77="",B77="",C77="",D77="",E77="",F77="",G77="",H77="",I77="",K77=""),"Angaben fehlen",IF(F77&lt;E77,"Ende vor Start",IF(M77&lt;0,"Budget überschritten",IF(AND(K77="Aktiv",TODAY()&gt;F77),"Zeitraum abgelaufen",IF(N77&gt;=Parameter!$B$9,"Auslastung hoch",""))))))</f>
        <v/>
      </c>
    </row>
    <row r="78" ht="20" customHeight="1">
      <c r="A78" s="25" t="n"/>
      <c r="B78" s="25" t="n"/>
      <c r="C78" s="25" t="n"/>
      <c r="D78" s="25" t="n"/>
      <c r="E78" s="47" t="n"/>
      <c r="F78" s="47" t="n"/>
      <c r="G78" s="27" t="n"/>
      <c r="H78" s="27" t="n"/>
      <c r="I78" s="48" t="n"/>
      <c r="J78" s="50">
        <f>IF(OR(A78="",H78="",I78=""),"",H78*I78)</f>
        <v/>
      </c>
      <c r="K78" s="25" t="n"/>
      <c r="L78" s="9">
        <f>IF(A78="","",SUMIF('Einsatzplanung'!$D$5:$D$104,A78,'Einsatzplanung'!$K$5:$K$104))</f>
        <v/>
      </c>
      <c r="M78" s="9">
        <f>IF(OR(A78="",H78=""),"",H78-L78)</f>
        <v/>
      </c>
      <c r="N78" s="33">
        <f>IF(A78="","",IFERROR(L78/H78,""))</f>
        <v/>
      </c>
      <c r="O78" s="21">
        <f>IF(COUNTA(A78:I78,K78)=0,"",IF(OR(A78="",B78="",C78="",D78="",E78="",F78="",G78="",H78="",I78="",K78=""),"Angaben fehlen",IF(F78&lt;E78,"Ende vor Start",IF(M78&lt;0,"Budget überschritten",IF(AND(K78="Aktiv",TODAY()&gt;F78),"Zeitraum abgelaufen",IF(N78&gt;=Parameter!$B$9,"Auslastung hoch",""))))))</f>
        <v/>
      </c>
    </row>
    <row r="79" ht="20" customHeight="1">
      <c r="A79" s="25" t="n"/>
      <c r="B79" s="25" t="n"/>
      <c r="C79" s="25" t="n"/>
      <c r="D79" s="25" t="n"/>
      <c r="E79" s="47" t="n"/>
      <c r="F79" s="47" t="n"/>
      <c r="G79" s="27" t="n"/>
      <c r="H79" s="27" t="n"/>
      <c r="I79" s="48" t="n"/>
      <c r="J79" s="49">
        <f>IF(OR(A79="",H79="",I79=""),"",H79*I79)</f>
        <v/>
      </c>
      <c r="K79" s="25" t="n"/>
      <c r="L79" s="14">
        <f>IF(A79="","",SUMIF('Einsatzplanung'!$D$5:$D$104,A79,'Einsatzplanung'!$K$5:$K$104))</f>
        <v/>
      </c>
      <c r="M79" s="14">
        <f>IF(OR(A79="",H79=""),"",H79-L79)</f>
        <v/>
      </c>
      <c r="N79" s="30">
        <f>IF(A79="","",IFERROR(L79/H79,""))</f>
        <v/>
      </c>
      <c r="O79" s="31">
        <f>IF(COUNTA(A79:I79,K79)=0,"",IF(OR(A79="",B79="",C79="",D79="",E79="",F79="",G79="",H79="",I79="",K79=""),"Angaben fehlen",IF(F79&lt;E79,"Ende vor Start",IF(M79&lt;0,"Budget überschritten",IF(AND(K79="Aktiv",TODAY()&gt;F79),"Zeitraum abgelaufen",IF(N79&gt;=Parameter!$B$9,"Auslastung hoch",""))))))</f>
        <v/>
      </c>
    </row>
    <row r="80" ht="20" customHeight="1">
      <c r="A80" s="25" t="n"/>
      <c r="B80" s="25" t="n"/>
      <c r="C80" s="25" t="n"/>
      <c r="D80" s="25" t="n"/>
      <c r="E80" s="47" t="n"/>
      <c r="F80" s="47" t="n"/>
      <c r="G80" s="27" t="n"/>
      <c r="H80" s="27" t="n"/>
      <c r="I80" s="48" t="n"/>
      <c r="J80" s="50">
        <f>IF(OR(A80="",H80="",I80=""),"",H80*I80)</f>
        <v/>
      </c>
      <c r="K80" s="25" t="n"/>
      <c r="L80" s="9">
        <f>IF(A80="","",SUMIF('Einsatzplanung'!$D$5:$D$104,A80,'Einsatzplanung'!$K$5:$K$104))</f>
        <v/>
      </c>
      <c r="M80" s="9">
        <f>IF(OR(A80="",H80=""),"",H80-L80)</f>
        <v/>
      </c>
      <c r="N80" s="33">
        <f>IF(A80="","",IFERROR(L80/H80,""))</f>
        <v/>
      </c>
      <c r="O80" s="21">
        <f>IF(COUNTA(A80:I80,K80)=0,"",IF(OR(A80="",B80="",C80="",D80="",E80="",F80="",G80="",H80="",I80="",K80=""),"Angaben fehlen",IF(F80&lt;E80,"Ende vor Start",IF(M80&lt;0,"Budget überschritten",IF(AND(K80="Aktiv",TODAY()&gt;F80),"Zeitraum abgelaufen",IF(N80&gt;=Parameter!$B$9,"Auslastung hoch",""))))))</f>
        <v/>
      </c>
    </row>
    <row r="81" ht="20" customHeight="1">
      <c r="A81" s="25" t="n"/>
      <c r="B81" s="25" t="n"/>
      <c r="C81" s="25" t="n"/>
      <c r="D81" s="25" t="n"/>
      <c r="E81" s="47" t="n"/>
      <c r="F81" s="47" t="n"/>
      <c r="G81" s="27" t="n"/>
      <c r="H81" s="27" t="n"/>
      <c r="I81" s="48" t="n"/>
      <c r="J81" s="49">
        <f>IF(OR(A81="",H81="",I81=""),"",H81*I81)</f>
        <v/>
      </c>
      <c r="K81" s="25" t="n"/>
      <c r="L81" s="14">
        <f>IF(A81="","",SUMIF('Einsatzplanung'!$D$5:$D$104,A81,'Einsatzplanung'!$K$5:$K$104))</f>
        <v/>
      </c>
      <c r="M81" s="14">
        <f>IF(OR(A81="",H81=""),"",H81-L81)</f>
        <v/>
      </c>
      <c r="N81" s="30">
        <f>IF(A81="","",IFERROR(L81/H81,""))</f>
        <v/>
      </c>
      <c r="O81" s="31">
        <f>IF(COUNTA(A81:I81,K81)=0,"",IF(OR(A81="",B81="",C81="",D81="",E81="",F81="",G81="",H81="",I81="",K81=""),"Angaben fehlen",IF(F81&lt;E81,"Ende vor Start",IF(M81&lt;0,"Budget überschritten",IF(AND(K81="Aktiv",TODAY()&gt;F81),"Zeitraum abgelaufen",IF(N81&gt;=Parameter!$B$9,"Auslastung hoch",""))))))</f>
        <v/>
      </c>
    </row>
    <row r="82" ht="20" customHeight="1">
      <c r="A82" s="25" t="n"/>
      <c r="B82" s="25" t="n"/>
      <c r="C82" s="25" t="n"/>
      <c r="D82" s="25" t="n"/>
      <c r="E82" s="47" t="n"/>
      <c r="F82" s="47" t="n"/>
      <c r="G82" s="27" t="n"/>
      <c r="H82" s="27" t="n"/>
      <c r="I82" s="48" t="n"/>
      <c r="J82" s="50">
        <f>IF(OR(A82="",H82="",I82=""),"",H82*I82)</f>
        <v/>
      </c>
      <c r="K82" s="25" t="n"/>
      <c r="L82" s="9">
        <f>IF(A82="","",SUMIF('Einsatzplanung'!$D$5:$D$104,A82,'Einsatzplanung'!$K$5:$K$104))</f>
        <v/>
      </c>
      <c r="M82" s="9">
        <f>IF(OR(A82="",H82=""),"",H82-L82)</f>
        <v/>
      </c>
      <c r="N82" s="33">
        <f>IF(A82="","",IFERROR(L82/H82,""))</f>
        <v/>
      </c>
      <c r="O82" s="21">
        <f>IF(COUNTA(A82:I82,K82)=0,"",IF(OR(A82="",B82="",C82="",D82="",E82="",F82="",G82="",H82="",I82="",K82=""),"Angaben fehlen",IF(F82&lt;E82,"Ende vor Start",IF(M82&lt;0,"Budget überschritten",IF(AND(K82="Aktiv",TODAY()&gt;F82),"Zeitraum abgelaufen",IF(N82&gt;=Parameter!$B$9,"Auslastung hoch",""))))))</f>
        <v/>
      </c>
    </row>
    <row r="83" ht="20" customHeight="1">
      <c r="A83" s="25" t="n"/>
      <c r="B83" s="25" t="n"/>
      <c r="C83" s="25" t="n"/>
      <c r="D83" s="25" t="n"/>
      <c r="E83" s="47" t="n"/>
      <c r="F83" s="47" t="n"/>
      <c r="G83" s="27" t="n"/>
      <c r="H83" s="27" t="n"/>
      <c r="I83" s="48" t="n"/>
      <c r="J83" s="49">
        <f>IF(OR(A83="",H83="",I83=""),"",H83*I83)</f>
        <v/>
      </c>
      <c r="K83" s="25" t="n"/>
      <c r="L83" s="14">
        <f>IF(A83="","",SUMIF('Einsatzplanung'!$D$5:$D$104,A83,'Einsatzplanung'!$K$5:$K$104))</f>
        <v/>
      </c>
      <c r="M83" s="14">
        <f>IF(OR(A83="",H83=""),"",H83-L83)</f>
        <v/>
      </c>
      <c r="N83" s="30">
        <f>IF(A83="","",IFERROR(L83/H83,""))</f>
        <v/>
      </c>
      <c r="O83" s="31">
        <f>IF(COUNTA(A83:I83,K83)=0,"",IF(OR(A83="",B83="",C83="",D83="",E83="",F83="",G83="",H83="",I83="",K83=""),"Angaben fehlen",IF(F83&lt;E83,"Ende vor Start",IF(M83&lt;0,"Budget überschritten",IF(AND(K83="Aktiv",TODAY()&gt;F83),"Zeitraum abgelaufen",IF(N83&gt;=Parameter!$B$9,"Auslastung hoch",""))))))</f>
        <v/>
      </c>
    </row>
    <row r="84" ht="20" customHeight="1">
      <c r="A84" s="25" t="n"/>
      <c r="B84" s="25" t="n"/>
      <c r="C84" s="25" t="n"/>
      <c r="D84" s="25" t="n"/>
      <c r="E84" s="47" t="n"/>
      <c r="F84" s="47" t="n"/>
      <c r="G84" s="27" t="n"/>
      <c r="H84" s="27" t="n"/>
      <c r="I84" s="48" t="n"/>
      <c r="J84" s="50">
        <f>IF(OR(A84="",H84="",I84=""),"",H84*I84)</f>
        <v/>
      </c>
      <c r="K84" s="25" t="n"/>
      <c r="L84" s="9">
        <f>IF(A84="","",SUMIF('Einsatzplanung'!$D$5:$D$104,A84,'Einsatzplanung'!$K$5:$K$104))</f>
        <v/>
      </c>
      <c r="M84" s="9">
        <f>IF(OR(A84="",H84=""),"",H84-L84)</f>
        <v/>
      </c>
      <c r="N84" s="33">
        <f>IF(A84="","",IFERROR(L84/H84,""))</f>
        <v/>
      </c>
      <c r="O84" s="21">
        <f>IF(COUNTA(A84:I84,K84)=0,"",IF(OR(A84="",B84="",C84="",D84="",E84="",F84="",G84="",H84="",I84="",K84=""),"Angaben fehlen",IF(F84&lt;E84,"Ende vor Start",IF(M84&lt;0,"Budget überschritten",IF(AND(K84="Aktiv",TODAY()&gt;F84),"Zeitraum abgelaufen",IF(N84&gt;=Parameter!$B$9,"Auslastung hoch",""))))))</f>
        <v/>
      </c>
    </row>
    <row r="85" ht="20" customHeight="1">
      <c r="A85" s="25" t="n"/>
      <c r="B85" s="25" t="n"/>
      <c r="C85" s="25" t="n"/>
      <c r="D85" s="25" t="n"/>
      <c r="E85" s="47" t="n"/>
      <c r="F85" s="47" t="n"/>
      <c r="G85" s="27" t="n"/>
      <c r="H85" s="27" t="n"/>
      <c r="I85" s="48" t="n"/>
      <c r="J85" s="49">
        <f>IF(OR(A85="",H85="",I85=""),"",H85*I85)</f>
        <v/>
      </c>
      <c r="K85" s="25" t="n"/>
      <c r="L85" s="14">
        <f>IF(A85="","",SUMIF('Einsatzplanung'!$D$5:$D$104,A85,'Einsatzplanung'!$K$5:$K$104))</f>
        <v/>
      </c>
      <c r="M85" s="14">
        <f>IF(OR(A85="",H85=""),"",H85-L85)</f>
        <v/>
      </c>
      <c r="N85" s="30">
        <f>IF(A85="","",IFERROR(L85/H85,""))</f>
        <v/>
      </c>
      <c r="O85" s="31">
        <f>IF(COUNTA(A85:I85,K85)=0,"",IF(OR(A85="",B85="",C85="",D85="",E85="",F85="",G85="",H85="",I85="",K85=""),"Angaben fehlen",IF(F85&lt;E85,"Ende vor Start",IF(M85&lt;0,"Budget überschritten",IF(AND(K85="Aktiv",TODAY()&gt;F85),"Zeitraum abgelaufen",IF(N85&gt;=Parameter!$B$9,"Auslastung hoch",""))))))</f>
        <v/>
      </c>
    </row>
    <row r="86" ht="20" customHeight="1">
      <c r="A86" s="25" t="n"/>
      <c r="B86" s="25" t="n"/>
      <c r="C86" s="25" t="n"/>
      <c r="D86" s="25" t="n"/>
      <c r="E86" s="47" t="n"/>
      <c r="F86" s="47" t="n"/>
      <c r="G86" s="27" t="n"/>
      <c r="H86" s="27" t="n"/>
      <c r="I86" s="48" t="n"/>
      <c r="J86" s="50">
        <f>IF(OR(A86="",H86="",I86=""),"",H86*I86)</f>
        <v/>
      </c>
      <c r="K86" s="25" t="n"/>
      <c r="L86" s="9">
        <f>IF(A86="","",SUMIF('Einsatzplanung'!$D$5:$D$104,A86,'Einsatzplanung'!$K$5:$K$104))</f>
        <v/>
      </c>
      <c r="M86" s="9">
        <f>IF(OR(A86="",H86=""),"",H86-L86)</f>
        <v/>
      </c>
      <c r="N86" s="33">
        <f>IF(A86="","",IFERROR(L86/H86,""))</f>
        <v/>
      </c>
      <c r="O86" s="21">
        <f>IF(COUNTA(A86:I86,K86)=0,"",IF(OR(A86="",B86="",C86="",D86="",E86="",F86="",G86="",H86="",I86="",K86=""),"Angaben fehlen",IF(F86&lt;E86,"Ende vor Start",IF(M86&lt;0,"Budget überschritten",IF(AND(K86="Aktiv",TODAY()&gt;F86),"Zeitraum abgelaufen",IF(N86&gt;=Parameter!$B$9,"Auslastung hoch",""))))))</f>
        <v/>
      </c>
    </row>
    <row r="87" ht="20" customHeight="1">
      <c r="A87" s="25" t="n"/>
      <c r="B87" s="25" t="n"/>
      <c r="C87" s="25" t="n"/>
      <c r="D87" s="25" t="n"/>
      <c r="E87" s="47" t="n"/>
      <c r="F87" s="47" t="n"/>
      <c r="G87" s="27" t="n"/>
      <c r="H87" s="27" t="n"/>
      <c r="I87" s="48" t="n"/>
      <c r="J87" s="49">
        <f>IF(OR(A87="",H87="",I87=""),"",H87*I87)</f>
        <v/>
      </c>
      <c r="K87" s="25" t="n"/>
      <c r="L87" s="14">
        <f>IF(A87="","",SUMIF('Einsatzplanung'!$D$5:$D$104,A87,'Einsatzplanung'!$K$5:$K$104))</f>
        <v/>
      </c>
      <c r="M87" s="14">
        <f>IF(OR(A87="",H87=""),"",H87-L87)</f>
        <v/>
      </c>
      <c r="N87" s="30">
        <f>IF(A87="","",IFERROR(L87/H87,""))</f>
        <v/>
      </c>
      <c r="O87" s="31">
        <f>IF(COUNTA(A87:I87,K87)=0,"",IF(OR(A87="",B87="",C87="",D87="",E87="",F87="",G87="",H87="",I87="",K87=""),"Angaben fehlen",IF(F87&lt;E87,"Ende vor Start",IF(M87&lt;0,"Budget überschritten",IF(AND(K87="Aktiv",TODAY()&gt;F87),"Zeitraum abgelaufen",IF(N87&gt;=Parameter!$B$9,"Auslastung hoch",""))))))</f>
        <v/>
      </c>
    </row>
    <row r="88" ht="20" customHeight="1">
      <c r="A88" s="25" t="n"/>
      <c r="B88" s="25" t="n"/>
      <c r="C88" s="25" t="n"/>
      <c r="D88" s="25" t="n"/>
      <c r="E88" s="47" t="n"/>
      <c r="F88" s="47" t="n"/>
      <c r="G88" s="27" t="n"/>
      <c r="H88" s="27" t="n"/>
      <c r="I88" s="48" t="n"/>
      <c r="J88" s="50">
        <f>IF(OR(A88="",H88="",I88=""),"",H88*I88)</f>
        <v/>
      </c>
      <c r="K88" s="25" t="n"/>
      <c r="L88" s="9">
        <f>IF(A88="","",SUMIF('Einsatzplanung'!$D$5:$D$104,A88,'Einsatzplanung'!$K$5:$K$104))</f>
        <v/>
      </c>
      <c r="M88" s="9">
        <f>IF(OR(A88="",H88=""),"",H88-L88)</f>
        <v/>
      </c>
      <c r="N88" s="33">
        <f>IF(A88="","",IFERROR(L88/H88,""))</f>
        <v/>
      </c>
      <c r="O88" s="21">
        <f>IF(COUNTA(A88:I88,K88)=0,"",IF(OR(A88="",B88="",C88="",D88="",E88="",F88="",G88="",H88="",I88="",K88=""),"Angaben fehlen",IF(F88&lt;E88,"Ende vor Start",IF(M88&lt;0,"Budget überschritten",IF(AND(K88="Aktiv",TODAY()&gt;F88),"Zeitraum abgelaufen",IF(N88&gt;=Parameter!$B$9,"Auslastung hoch",""))))))</f>
        <v/>
      </c>
    </row>
    <row r="89" ht="20" customHeight="1">
      <c r="A89" s="25" t="n"/>
      <c r="B89" s="25" t="n"/>
      <c r="C89" s="25" t="n"/>
      <c r="D89" s="25" t="n"/>
      <c r="E89" s="47" t="n"/>
      <c r="F89" s="47" t="n"/>
      <c r="G89" s="27" t="n"/>
      <c r="H89" s="27" t="n"/>
      <c r="I89" s="48" t="n"/>
      <c r="J89" s="49">
        <f>IF(OR(A89="",H89="",I89=""),"",H89*I89)</f>
        <v/>
      </c>
      <c r="K89" s="25" t="n"/>
      <c r="L89" s="14">
        <f>IF(A89="","",SUMIF('Einsatzplanung'!$D$5:$D$104,A89,'Einsatzplanung'!$K$5:$K$104))</f>
        <v/>
      </c>
      <c r="M89" s="14">
        <f>IF(OR(A89="",H89=""),"",H89-L89)</f>
        <v/>
      </c>
      <c r="N89" s="30">
        <f>IF(A89="","",IFERROR(L89/H89,""))</f>
        <v/>
      </c>
      <c r="O89" s="31">
        <f>IF(COUNTA(A89:I89,K89)=0,"",IF(OR(A89="",B89="",C89="",D89="",E89="",F89="",G89="",H89="",I89="",K89=""),"Angaben fehlen",IF(F89&lt;E89,"Ende vor Start",IF(M89&lt;0,"Budget überschritten",IF(AND(K89="Aktiv",TODAY()&gt;F89),"Zeitraum abgelaufen",IF(N89&gt;=Parameter!$B$9,"Auslastung hoch",""))))))</f>
        <v/>
      </c>
    </row>
    <row r="90" ht="20" customHeight="1">
      <c r="A90" s="25" t="n"/>
      <c r="B90" s="25" t="n"/>
      <c r="C90" s="25" t="n"/>
      <c r="D90" s="25" t="n"/>
      <c r="E90" s="47" t="n"/>
      <c r="F90" s="47" t="n"/>
      <c r="G90" s="27" t="n"/>
      <c r="H90" s="27" t="n"/>
      <c r="I90" s="48" t="n"/>
      <c r="J90" s="50">
        <f>IF(OR(A90="",H90="",I90=""),"",H90*I90)</f>
        <v/>
      </c>
      <c r="K90" s="25" t="n"/>
      <c r="L90" s="9">
        <f>IF(A90="","",SUMIF('Einsatzplanung'!$D$5:$D$104,A90,'Einsatzplanung'!$K$5:$K$104))</f>
        <v/>
      </c>
      <c r="M90" s="9">
        <f>IF(OR(A90="",H90=""),"",H90-L90)</f>
        <v/>
      </c>
      <c r="N90" s="33">
        <f>IF(A90="","",IFERROR(L90/H90,""))</f>
        <v/>
      </c>
      <c r="O90" s="21">
        <f>IF(COUNTA(A90:I90,K90)=0,"",IF(OR(A90="",B90="",C90="",D90="",E90="",F90="",G90="",H90="",I90="",K90=""),"Angaben fehlen",IF(F90&lt;E90,"Ende vor Start",IF(M90&lt;0,"Budget überschritten",IF(AND(K90="Aktiv",TODAY()&gt;F90),"Zeitraum abgelaufen",IF(N90&gt;=Parameter!$B$9,"Auslastung hoch",""))))))</f>
        <v/>
      </c>
    </row>
    <row r="91" ht="20" customHeight="1">
      <c r="A91" s="25" t="n"/>
      <c r="B91" s="25" t="n"/>
      <c r="C91" s="25" t="n"/>
      <c r="D91" s="25" t="n"/>
      <c r="E91" s="47" t="n"/>
      <c r="F91" s="47" t="n"/>
      <c r="G91" s="27" t="n"/>
      <c r="H91" s="27" t="n"/>
      <c r="I91" s="48" t="n"/>
      <c r="J91" s="49">
        <f>IF(OR(A91="",H91="",I91=""),"",H91*I91)</f>
        <v/>
      </c>
      <c r="K91" s="25" t="n"/>
      <c r="L91" s="14">
        <f>IF(A91="","",SUMIF('Einsatzplanung'!$D$5:$D$104,A91,'Einsatzplanung'!$K$5:$K$104))</f>
        <v/>
      </c>
      <c r="M91" s="14">
        <f>IF(OR(A91="",H91=""),"",H91-L91)</f>
        <v/>
      </c>
      <c r="N91" s="30">
        <f>IF(A91="","",IFERROR(L91/H91,""))</f>
        <v/>
      </c>
      <c r="O91" s="31">
        <f>IF(COUNTA(A91:I91,K91)=0,"",IF(OR(A91="",B91="",C91="",D91="",E91="",F91="",G91="",H91="",I91="",K91=""),"Angaben fehlen",IF(F91&lt;E91,"Ende vor Start",IF(M91&lt;0,"Budget überschritten",IF(AND(K91="Aktiv",TODAY()&gt;F91),"Zeitraum abgelaufen",IF(N91&gt;=Parameter!$B$9,"Auslastung hoch",""))))))</f>
        <v/>
      </c>
    </row>
    <row r="92" ht="20" customHeight="1">
      <c r="A92" s="25" t="n"/>
      <c r="B92" s="25" t="n"/>
      <c r="C92" s="25" t="n"/>
      <c r="D92" s="25" t="n"/>
      <c r="E92" s="47" t="n"/>
      <c r="F92" s="47" t="n"/>
      <c r="G92" s="27" t="n"/>
      <c r="H92" s="27" t="n"/>
      <c r="I92" s="48" t="n"/>
      <c r="J92" s="50">
        <f>IF(OR(A92="",H92="",I92=""),"",H92*I92)</f>
        <v/>
      </c>
      <c r="K92" s="25" t="n"/>
      <c r="L92" s="9">
        <f>IF(A92="","",SUMIF('Einsatzplanung'!$D$5:$D$104,A92,'Einsatzplanung'!$K$5:$K$104))</f>
        <v/>
      </c>
      <c r="M92" s="9">
        <f>IF(OR(A92="",H92=""),"",H92-L92)</f>
        <v/>
      </c>
      <c r="N92" s="33">
        <f>IF(A92="","",IFERROR(L92/H92,""))</f>
        <v/>
      </c>
      <c r="O92" s="21">
        <f>IF(COUNTA(A92:I92,K92)=0,"",IF(OR(A92="",B92="",C92="",D92="",E92="",F92="",G92="",H92="",I92="",K92=""),"Angaben fehlen",IF(F92&lt;E92,"Ende vor Start",IF(M92&lt;0,"Budget überschritten",IF(AND(K92="Aktiv",TODAY()&gt;F92),"Zeitraum abgelaufen",IF(N92&gt;=Parameter!$B$9,"Auslastung hoch",""))))))</f>
        <v/>
      </c>
    </row>
    <row r="93" ht="20" customHeight="1">
      <c r="A93" s="25" t="n"/>
      <c r="B93" s="25" t="n"/>
      <c r="C93" s="25" t="n"/>
      <c r="D93" s="25" t="n"/>
      <c r="E93" s="47" t="n"/>
      <c r="F93" s="47" t="n"/>
      <c r="G93" s="27" t="n"/>
      <c r="H93" s="27" t="n"/>
      <c r="I93" s="48" t="n"/>
      <c r="J93" s="49">
        <f>IF(OR(A93="",H93="",I93=""),"",H93*I93)</f>
        <v/>
      </c>
      <c r="K93" s="25" t="n"/>
      <c r="L93" s="14">
        <f>IF(A93="","",SUMIF('Einsatzplanung'!$D$5:$D$104,A93,'Einsatzplanung'!$K$5:$K$104))</f>
        <v/>
      </c>
      <c r="M93" s="14">
        <f>IF(OR(A93="",H93=""),"",H93-L93)</f>
        <v/>
      </c>
      <c r="N93" s="30">
        <f>IF(A93="","",IFERROR(L93/H93,""))</f>
        <v/>
      </c>
      <c r="O93" s="31">
        <f>IF(COUNTA(A93:I93,K93)=0,"",IF(OR(A93="",B93="",C93="",D93="",E93="",F93="",G93="",H93="",I93="",K93=""),"Angaben fehlen",IF(F93&lt;E93,"Ende vor Start",IF(M93&lt;0,"Budget überschritten",IF(AND(K93="Aktiv",TODAY()&gt;F93),"Zeitraum abgelaufen",IF(N93&gt;=Parameter!$B$9,"Auslastung hoch",""))))))</f>
        <v/>
      </c>
    </row>
    <row r="94" ht="20" customHeight="1">
      <c r="A94" s="25" t="n"/>
      <c r="B94" s="25" t="n"/>
      <c r="C94" s="25" t="n"/>
      <c r="D94" s="25" t="n"/>
      <c r="E94" s="47" t="n"/>
      <c r="F94" s="47" t="n"/>
      <c r="G94" s="27" t="n"/>
      <c r="H94" s="27" t="n"/>
      <c r="I94" s="48" t="n"/>
      <c r="J94" s="50">
        <f>IF(OR(A94="",H94="",I94=""),"",H94*I94)</f>
        <v/>
      </c>
      <c r="K94" s="25" t="n"/>
      <c r="L94" s="9">
        <f>IF(A94="","",SUMIF('Einsatzplanung'!$D$5:$D$104,A94,'Einsatzplanung'!$K$5:$K$104))</f>
        <v/>
      </c>
      <c r="M94" s="9">
        <f>IF(OR(A94="",H94=""),"",H94-L94)</f>
        <v/>
      </c>
      <c r="N94" s="33">
        <f>IF(A94="","",IFERROR(L94/H94,""))</f>
        <v/>
      </c>
      <c r="O94" s="21">
        <f>IF(COUNTA(A94:I94,K94)=0,"",IF(OR(A94="",B94="",C94="",D94="",E94="",F94="",G94="",H94="",I94="",K94=""),"Angaben fehlen",IF(F94&lt;E94,"Ende vor Start",IF(M94&lt;0,"Budget überschritten",IF(AND(K94="Aktiv",TODAY()&gt;F94),"Zeitraum abgelaufen",IF(N94&gt;=Parameter!$B$9,"Auslastung hoch",""))))))</f>
        <v/>
      </c>
    </row>
    <row r="95" ht="20" customHeight="1">
      <c r="A95" s="25" t="n"/>
      <c r="B95" s="25" t="n"/>
      <c r="C95" s="25" t="n"/>
      <c r="D95" s="25" t="n"/>
      <c r="E95" s="47" t="n"/>
      <c r="F95" s="47" t="n"/>
      <c r="G95" s="27" t="n"/>
      <c r="H95" s="27" t="n"/>
      <c r="I95" s="48" t="n"/>
      <c r="J95" s="49">
        <f>IF(OR(A95="",H95="",I95=""),"",H95*I95)</f>
        <v/>
      </c>
      <c r="K95" s="25" t="n"/>
      <c r="L95" s="14">
        <f>IF(A95="","",SUMIF('Einsatzplanung'!$D$5:$D$104,A95,'Einsatzplanung'!$K$5:$K$104))</f>
        <v/>
      </c>
      <c r="M95" s="14">
        <f>IF(OR(A95="",H95=""),"",H95-L95)</f>
        <v/>
      </c>
      <c r="N95" s="30">
        <f>IF(A95="","",IFERROR(L95/H95,""))</f>
        <v/>
      </c>
      <c r="O95" s="31">
        <f>IF(COUNTA(A95:I95,K95)=0,"",IF(OR(A95="",B95="",C95="",D95="",E95="",F95="",G95="",H95="",I95="",K95=""),"Angaben fehlen",IF(F95&lt;E95,"Ende vor Start",IF(M95&lt;0,"Budget überschritten",IF(AND(K95="Aktiv",TODAY()&gt;F95),"Zeitraum abgelaufen",IF(N95&gt;=Parameter!$B$9,"Auslastung hoch",""))))))</f>
        <v/>
      </c>
    </row>
    <row r="96" ht="20" customHeight="1">
      <c r="A96" s="25" t="n"/>
      <c r="B96" s="25" t="n"/>
      <c r="C96" s="25" t="n"/>
      <c r="D96" s="25" t="n"/>
      <c r="E96" s="47" t="n"/>
      <c r="F96" s="47" t="n"/>
      <c r="G96" s="27" t="n"/>
      <c r="H96" s="27" t="n"/>
      <c r="I96" s="48" t="n"/>
      <c r="J96" s="50">
        <f>IF(OR(A96="",H96="",I96=""),"",H96*I96)</f>
        <v/>
      </c>
      <c r="K96" s="25" t="n"/>
      <c r="L96" s="9">
        <f>IF(A96="","",SUMIF('Einsatzplanung'!$D$5:$D$104,A96,'Einsatzplanung'!$K$5:$K$104))</f>
        <v/>
      </c>
      <c r="M96" s="9">
        <f>IF(OR(A96="",H96=""),"",H96-L96)</f>
        <v/>
      </c>
      <c r="N96" s="33">
        <f>IF(A96="","",IFERROR(L96/H96,""))</f>
        <v/>
      </c>
      <c r="O96" s="21">
        <f>IF(COUNTA(A96:I96,K96)=0,"",IF(OR(A96="",B96="",C96="",D96="",E96="",F96="",G96="",H96="",I96="",K96=""),"Angaben fehlen",IF(F96&lt;E96,"Ende vor Start",IF(M96&lt;0,"Budget überschritten",IF(AND(K96="Aktiv",TODAY()&gt;F96),"Zeitraum abgelaufen",IF(N96&gt;=Parameter!$B$9,"Auslastung hoch",""))))))</f>
        <v/>
      </c>
    </row>
    <row r="97" ht="20" customHeight="1">
      <c r="A97" s="25" t="n"/>
      <c r="B97" s="25" t="n"/>
      <c r="C97" s="25" t="n"/>
      <c r="D97" s="25" t="n"/>
      <c r="E97" s="47" t="n"/>
      <c r="F97" s="47" t="n"/>
      <c r="G97" s="27" t="n"/>
      <c r="H97" s="27" t="n"/>
      <c r="I97" s="48" t="n"/>
      <c r="J97" s="49">
        <f>IF(OR(A97="",H97="",I97=""),"",H97*I97)</f>
        <v/>
      </c>
      <c r="K97" s="25" t="n"/>
      <c r="L97" s="14">
        <f>IF(A97="","",SUMIF('Einsatzplanung'!$D$5:$D$104,A97,'Einsatzplanung'!$K$5:$K$104))</f>
        <v/>
      </c>
      <c r="M97" s="14">
        <f>IF(OR(A97="",H97=""),"",H97-L97)</f>
        <v/>
      </c>
      <c r="N97" s="30">
        <f>IF(A97="","",IFERROR(L97/H97,""))</f>
        <v/>
      </c>
      <c r="O97" s="31">
        <f>IF(COUNTA(A97:I97,K97)=0,"",IF(OR(A97="",B97="",C97="",D97="",E97="",F97="",G97="",H97="",I97="",K97=""),"Angaben fehlen",IF(F97&lt;E97,"Ende vor Start",IF(M97&lt;0,"Budget überschritten",IF(AND(K97="Aktiv",TODAY()&gt;F97),"Zeitraum abgelaufen",IF(N97&gt;=Parameter!$B$9,"Auslastung hoch",""))))))</f>
        <v/>
      </c>
    </row>
    <row r="98" ht="20" customHeight="1">
      <c r="A98" s="25" t="n"/>
      <c r="B98" s="25" t="n"/>
      <c r="C98" s="25" t="n"/>
      <c r="D98" s="25" t="n"/>
      <c r="E98" s="47" t="n"/>
      <c r="F98" s="47" t="n"/>
      <c r="G98" s="27" t="n"/>
      <c r="H98" s="27" t="n"/>
      <c r="I98" s="48" t="n"/>
      <c r="J98" s="50">
        <f>IF(OR(A98="",H98="",I98=""),"",H98*I98)</f>
        <v/>
      </c>
      <c r="K98" s="25" t="n"/>
      <c r="L98" s="9">
        <f>IF(A98="","",SUMIF('Einsatzplanung'!$D$5:$D$104,A98,'Einsatzplanung'!$K$5:$K$104))</f>
        <v/>
      </c>
      <c r="M98" s="9">
        <f>IF(OR(A98="",H98=""),"",H98-L98)</f>
        <v/>
      </c>
      <c r="N98" s="33">
        <f>IF(A98="","",IFERROR(L98/H98,""))</f>
        <v/>
      </c>
      <c r="O98" s="21">
        <f>IF(COUNTA(A98:I98,K98)=0,"",IF(OR(A98="",B98="",C98="",D98="",E98="",F98="",G98="",H98="",I98="",K98=""),"Angaben fehlen",IF(F98&lt;E98,"Ende vor Start",IF(M98&lt;0,"Budget überschritten",IF(AND(K98="Aktiv",TODAY()&gt;F98),"Zeitraum abgelaufen",IF(N98&gt;=Parameter!$B$9,"Auslastung hoch",""))))))</f>
        <v/>
      </c>
    </row>
    <row r="99" ht="20" customHeight="1">
      <c r="A99" s="25" t="n"/>
      <c r="B99" s="25" t="n"/>
      <c r="C99" s="25" t="n"/>
      <c r="D99" s="25" t="n"/>
      <c r="E99" s="47" t="n"/>
      <c r="F99" s="47" t="n"/>
      <c r="G99" s="27" t="n"/>
      <c r="H99" s="27" t="n"/>
      <c r="I99" s="48" t="n"/>
      <c r="J99" s="49">
        <f>IF(OR(A99="",H99="",I99=""),"",H99*I99)</f>
        <v/>
      </c>
      <c r="K99" s="25" t="n"/>
      <c r="L99" s="14">
        <f>IF(A99="","",SUMIF('Einsatzplanung'!$D$5:$D$104,A99,'Einsatzplanung'!$K$5:$K$104))</f>
        <v/>
      </c>
      <c r="M99" s="14">
        <f>IF(OR(A99="",H99=""),"",H99-L99)</f>
        <v/>
      </c>
      <c r="N99" s="30">
        <f>IF(A99="","",IFERROR(L99/H99,""))</f>
        <v/>
      </c>
      <c r="O99" s="31">
        <f>IF(COUNTA(A99:I99,K99)=0,"",IF(OR(A99="",B99="",C99="",D99="",E99="",F99="",G99="",H99="",I99="",K99=""),"Angaben fehlen",IF(F99&lt;E99,"Ende vor Start",IF(M99&lt;0,"Budget überschritten",IF(AND(K99="Aktiv",TODAY()&gt;F99),"Zeitraum abgelaufen",IF(N99&gt;=Parameter!$B$9,"Auslastung hoch",""))))))</f>
        <v/>
      </c>
    </row>
    <row r="100" ht="20" customHeight="1">
      <c r="A100" s="25" t="n"/>
      <c r="B100" s="25" t="n"/>
      <c r="C100" s="25" t="n"/>
      <c r="D100" s="25" t="n"/>
      <c r="E100" s="47" t="n"/>
      <c r="F100" s="47" t="n"/>
      <c r="G100" s="27" t="n"/>
      <c r="H100" s="27" t="n"/>
      <c r="I100" s="48" t="n"/>
      <c r="J100" s="50">
        <f>IF(OR(A100="",H100="",I100=""),"",H100*I100)</f>
        <v/>
      </c>
      <c r="K100" s="25" t="n"/>
      <c r="L100" s="9">
        <f>IF(A100="","",SUMIF('Einsatzplanung'!$D$5:$D$104,A100,'Einsatzplanung'!$K$5:$K$104))</f>
        <v/>
      </c>
      <c r="M100" s="9">
        <f>IF(OR(A100="",H100=""),"",H100-L100)</f>
        <v/>
      </c>
      <c r="N100" s="33">
        <f>IF(A100="","",IFERROR(L100/H100,""))</f>
        <v/>
      </c>
      <c r="O100" s="21">
        <f>IF(COUNTA(A100:I100,K100)=0,"",IF(OR(A100="",B100="",C100="",D100="",E100="",F100="",G100="",H100="",I100="",K100=""),"Angaben fehlen",IF(F100&lt;E100,"Ende vor Start",IF(M100&lt;0,"Budget überschritten",IF(AND(K100="Aktiv",TODAY()&gt;F100),"Zeitraum abgelaufen",IF(N100&gt;=Parameter!$B$9,"Auslastung hoch",""))))))</f>
        <v/>
      </c>
    </row>
    <row r="101" ht="20" customHeight="1">
      <c r="A101" s="25" t="n"/>
      <c r="B101" s="25" t="n"/>
      <c r="C101" s="25" t="n"/>
      <c r="D101" s="25" t="n"/>
      <c r="E101" s="47" t="n"/>
      <c r="F101" s="47" t="n"/>
      <c r="G101" s="27" t="n"/>
      <c r="H101" s="27" t="n"/>
      <c r="I101" s="48" t="n"/>
      <c r="J101" s="49">
        <f>IF(OR(A101="",H101="",I101=""),"",H101*I101)</f>
        <v/>
      </c>
      <c r="K101" s="25" t="n"/>
      <c r="L101" s="14">
        <f>IF(A101="","",SUMIF('Einsatzplanung'!$D$5:$D$104,A101,'Einsatzplanung'!$K$5:$K$104))</f>
        <v/>
      </c>
      <c r="M101" s="14">
        <f>IF(OR(A101="",H101=""),"",H101-L101)</f>
        <v/>
      </c>
      <c r="N101" s="30">
        <f>IF(A101="","",IFERROR(L101/H101,""))</f>
        <v/>
      </c>
      <c r="O101" s="31">
        <f>IF(COUNTA(A101:I101,K101)=0,"",IF(OR(A101="",B101="",C101="",D101="",E101="",F101="",G101="",H101="",I101="",K101=""),"Angaben fehlen",IF(F101&lt;E101,"Ende vor Start",IF(M101&lt;0,"Budget überschritten",IF(AND(K101="Aktiv",TODAY()&gt;F101),"Zeitraum abgelaufen",IF(N101&gt;=Parameter!$B$9,"Auslastung hoch",""))))))</f>
        <v/>
      </c>
    </row>
    <row r="102" ht="20" customHeight="1">
      <c r="A102" s="25" t="n"/>
      <c r="B102" s="25" t="n"/>
      <c r="C102" s="25" t="n"/>
      <c r="D102" s="25" t="n"/>
      <c r="E102" s="47" t="n"/>
      <c r="F102" s="47" t="n"/>
      <c r="G102" s="27" t="n"/>
      <c r="H102" s="27" t="n"/>
      <c r="I102" s="48" t="n"/>
      <c r="J102" s="50">
        <f>IF(OR(A102="",H102="",I102=""),"",H102*I102)</f>
        <v/>
      </c>
      <c r="K102" s="25" t="n"/>
      <c r="L102" s="9">
        <f>IF(A102="","",SUMIF('Einsatzplanung'!$D$5:$D$104,A102,'Einsatzplanung'!$K$5:$K$104))</f>
        <v/>
      </c>
      <c r="M102" s="9">
        <f>IF(OR(A102="",H102=""),"",H102-L102)</f>
        <v/>
      </c>
      <c r="N102" s="33">
        <f>IF(A102="","",IFERROR(L102/H102,""))</f>
        <v/>
      </c>
      <c r="O102" s="21">
        <f>IF(COUNTA(A102:I102,K102)=0,"",IF(OR(A102="",B102="",C102="",D102="",E102="",F102="",G102="",H102="",I102="",K102=""),"Angaben fehlen",IF(F102&lt;E102,"Ende vor Start",IF(M102&lt;0,"Budget überschritten",IF(AND(K102="Aktiv",TODAY()&gt;F102),"Zeitraum abgelaufen",IF(N102&gt;=Parameter!$B$9,"Auslastung hoch",""))))))</f>
        <v/>
      </c>
    </row>
    <row r="103" ht="20" customHeight="1">
      <c r="A103" s="25" t="n"/>
      <c r="B103" s="25" t="n"/>
      <c r="C103" s="25" t="n"/>
      <c r="D103" s="25" t="n"/>
      <c r="E103" s="47" t="n"/>
      <c r="F103" s="47" t="n"/>
      <c r="G103" s="27" t="n"/>
      <c r="H103" s="27" t="n"/>
      <c r="I103" s="48" t="n"/>
      <c r="J103" s="49">
        <f>IF(OR(A103="",H103="",I103=""),"",H103*I103)</f>
        <v/>
      </c>
      <c r="K103" s="25" t="n"/>
      <c r="L103" s="14">
        <f>IF(A103="","",SUMIF('Einsatzplanung'!$D$5:$D$104,A103,'Einsatzplanung'!$K$5:$K$104))</f>
        <v/>
      </c>
      <c r="M103" s="14">
        <f>IF(OR(A103="",H103=""),"",H103-L103)</f>
        <v/>
      </c>
      <c r="N103" s="30">
        <f>IF(A103="","",IFERROR(L103/H103,""))</f>
        <v/>
      </c>
      <c r="O103" s="31">
        <f>IF(COUNTA(A103:I103,K103)=0,"",IF(OR(A103="",B103="",C103="",D103="",E103="",F103="",G103="",H103="",I103="",K103=""),"Angaben fehlen",IF(F103&lt;E103,"Ende vor Start",IF(M103&lt;0,"Budget überschritten",IF(AND(K103="Aktiv",TODAY()&gt;F103),"Zeitraum abgelaufen",IF(N103&gt;=Parameter!$B$9,"Auslastung hoch",""))))))</f>
        <v/>
      </c>
    </row>
    <row r="104" ht="20" customHeight="1">
      <c r="A104" s="25" t="n"/>
      <c r="B104" s="25" t="n"/>
      <c r="C104" s="25" t="n"/>
      <c r="D104" s="25" t="n"/>
      <c r="E104" s="47" t="n"/>
      <c r="F104" s="47" t="n"/>
      <c r="G104" s="27" t="n"/>
      <c r="H104" s="27" t="n"/>
      <c r="I104" s="48" t="n"/>
      <c r="J104" s="50">
        <f>IF(OR(A104="",H104="",I104=""),"",H104*I104)</f>
        <v/>
      </c>
      <c r="K104" s="25" t="n"/>
      <c r="L104" s="9">
        <f>IF(A104="","",SUMIF('Einsatzplanung'!$D$5:$D$104,A104,'Einsatzplanung'!$K$5:$K$104))</f>
        <v/>
      </c>
      <c r="M104" s="9">
        <f>IF(OR(A104="",H104=""),"",H104-L104)</f>
        <v/>
      </c>
      <c r="N104" s="33">
        <f>IF(A104="","",IFERROR(L104/H104,""))</f>
        <v/>
      </c>
      <c r="O104" s="21">
        <f>IF(COUNTA(A104:I104,K104)=0,"",IF(OR(A104="",B104="",C104="",D104="",E104="",F104="",G104="",H104="",I104="",K104=""),"Angaben fehlen",IF(F104&lt;E104,"Ende vor Start",IF(M104&lt;0,"Budget überschritten",IF(AND(K104="Aktiv",TODAY()&gt;F104),"Zeitraum abgelaufen",IF(N104&gt;=Parameter!$B$9,"Auslastung hoch",""))))))</f>
        <v/>
      </c>
    </row>
  </sheetData>
  <autoFilter ref="A4:O104"/>
  <mergeCells count="1">
    <mergeCell ref="A1:O1"/>
  </mergeCells>
  <conditionalFormatting sqref="M5:M104">
    <cfRule type="expression" priority="1" dxfId="0">
      <formula>AND($M5&lt;&gt;"",$M5&lt;0)</formula>
    </cfRule>
  </conditionalFormatting>
  <conditionalFormatting sqref="N5:N104">
    <cfRule type="expression" priority="2" dxfId="0">
      <formula>AND($N5&lt;&gt;"",$N5&gt;=Parameter!$B$9)</formula>
    </cfRule>
  </conditionalFormatting>
  <conditionalFormatting sqref="O5:O104">
    <cfRule type="expression" priority="3" dxfId="0">
      <formula>$O5&lt;&gt;""</formula>
    </cfRule>
  </conditionalFormatting>
  <conditionalFormatting sqref="K5:K104">
    <cfRule type="expression" priority="4" dxfId="1">
      <formula>$K5="Beendet"</formula>
    </cfRule>
  </conditionalFormatting>
  <dataValidations count="9">
    <dataValidation sqref="A5:A104" showErrorMessage="1" showInputMessage="1" allowBlank="1" errorTitle="Kraft-ID prüfen" error="Format SP-001 verwenden und jede Kraft-ID nur einmal vergeben." type="custom">
      <formula1>OR(A5="",AND(LEFT(A5,3)="SP-",LEN(A5)=6,COUNTIF($A$5:$A$104,A5)=1))</formula1>
    </dataValidation>
    <dataValidation sqref="C5:C104" showErrorMessage="1" showInputMessage="1" allowBlank="1" errorTitle="Bereich auswählen" error="Bitte einen Eintrag aus der Bereichsliste auswählen." type="list">
      <formula1>"Service,Küche,Theke,Spülküche,Logistik"</formula1>
    </dataValidation>
    <dataValidation sqref="D5:D104" showErrorMessage="1" showInputMessage="1" allowBlank="1" errorTitle="Standort auswählen" error="Bitte einen fiktiven Standort aus der Liste auswählen." type="list">
      <formula1>"Gartenbereich (fiktiv),Seeterrasse (fiktiv),Veranstaltungsraum (fiktiv)"</formula1>
    </dataValidation>
    <dataValidation sqref="E5:E104" showErrorMessage="1" showInputMessage="1" allowBlank="1" errorTitle="Startdatum prüfen" error="Das Startdatum muss innerhalb des Planungszeitraums liegen." type="custom">
      <formula1>OR(E5="",AND(ISNUMBER(E5),E5&gt;=Parameter!$B$4,E5&lt;=Parameter!$B$5))</formula1>
    </dataValidation>
    <dataValidation sqref="F5:F104" showErrorMessage="1" showInputMessage="1" allowBlank="1" errorTitle="Enddatum prüfen" error="Das Enddatum muss am oder nach dem Startdatum liegen." type="custom">
      <formula1>OR(F5="",AND(ISNUMBER(F5),E5&lt;&gt;"",F5&gt;=E5,F5&lt;=Parameter!$B$5))</formula1>
    </dataValidation>
    <dataValidation sqref="G5:G104" showErrorMessage="1" showInputMessage="1" allowBlank="1" errorTitle="Wochenstunden prüfen" error="Die Wochenstunden müssen zwischen 0 und der internen Obergrenze liegen." type="decimal" operator="between">
      <formula1>0</formula1>
      <formula2>Parameter!$B$10</formula2>
    </dataValidation>
    <dataValidation sqref="H5:H104" showErrorMessage="1" showInputMessage="1" allowBlank="1" errorTitle="Stundenbudget prüfen" error="Das Stundenbudget muss zwischen 0 und der internen Obergrenze liegen." type="decimal" operator="between">
      <formula1>0</formula1>
      <formula2>Parameter!$B$11</formula2>
    </dataValidation>
    <dataValidation sqref="I5:I104" showErrorMessage="1" showInputMessage="1" allowBlank="1" errorTitle="Plan-Stundensatz prüfen" error="Der Plan-Stundensatz muss zwischen 0 und der internen Obergrenze liegen." type="decimal" operator="between">
      <formula1>0</formula1>
      <formula2>Parameter!$B$12</formula2>
    </dataValidation>
    <dataValidation sqref="K5:K104" showErrorMessage="1" showInputMessage="1" allowBlank="1" errorTitle="Status auswählen" error="Bitte einen Status aus der Liste auswählen." type="list">
      <formula1>"Geplant,Aktiv,Pausiert,Beendet,Abgesagt"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2" customWidth="1" min="4" max="4"/>
    <col width="25" customWidth="1" min="5" max="5"/>
    <col width="16" customWidth="1" min="6" max="6"/>
    <col width="29" customWidth="1" min="7" max="7"/>
    <col width="11" customWidth="1" min="8" max="8"/>
    <col width="11" customWidth="1" min="9" max="9"/>
    <col width="13" customWidth="1" min="10" max="10"/>
    <col width="15" customWidth="1" min="11" max="11"/>
    <col width="19" customWidth="1" min="12" max="12"/>
    <col width="16" customWidth="1" min="13" max="13"/>
    <col width="16" customWidth="1" min="14" max="14"/>
    <col width="29" customWidth="1" min="15" max="15"/>
  </cols>
  <sheetData>
    <row r="1" ht="28" customHeight="1">
      <c r="A1" s="1" t="inlineStr">
        <is>
          <t>Einsatzplanung – geplante Schichten</t>
        </is>
      </c>
    </row>
    <row r="2" ht="28" customHeight="1">
      <c r="A2" s="3" t="inlineStr">
        <is>
          <t>Gelb = Eingabe. Kraftdaten, Planstunden, Stundensatz, Kosten und Prüfhinweise werden automatisch ergänzt.</t>
        </is>
      </c>
    </row>
    <row r="3">
      <c r="A3" s="22" t="inlineStr">
        <is>
          <t>Planungszeitraum</t>
        </is>
      </c>
      <c r="B3" s="23">
        <f>IF(OR(Parameter!B4="",Parameter!B5=""),"",TEXT(Parameter!B4,"dd.mm.yyyy")&amp;" bis "&amp;TEXT(Parameter!B5,"dd.mm.yyyy"))</f>
        <v/>
      </c>
    </row>
    <row r="4" ht="42" customHeight="1">
      <c r="A4" s="24" t="inlineStr">
        <is>
          <t>Einsatz-ID</t>
        </is>
      </c>
      <c r="B4" s="24" t="inlineStr">
        <is>
          <t>Datum</t>
        </is>
      </c>
      <c r="C4" s="24" t="inlineStr">
        <is>
          <t>Wochentag</t>
        </is>
      </c>
      <c r="D4" s="24" t="inlineStr">
        <is>
          <t>Kraft-ID</t>
        </is>
      </c>
      <c r="E4" s="24" t="inlineStr">
        <is>
          <t>Saisonkraft</t>
        </is>
      </c>
      <c r="F4" s="24" t="inlineStr">
        <is>
          <t>Bereich</t>
        </is>
      </c>
      <c r="G4" s="24" t="inlineStr">
        <is>
          <t>Standort</t>
        </is>
      </c>
      <c r="H4" s="24" t="inlineStr">
        <is>
          <t>Beginn</t>
        </is>
      </c>
      <c r="I4" s="24" t="inlineStr">
        <is>
          <t>Ende</t>
        </is>
      </c>
      <c r="J4" s="24" t="inlineStr">
        <is>
          <t>Pause Min.</t>
        </is>
      </c>
      <c r="K4" s="24" t="inlineStr">
        <is>
          <t>Planstunden</t>
        </is>
      </c>
      <c r="L4" s="24" t="inlineStr">
        <is>
          <t>Plan-Stundensatz €</t>
        </is>
      </c>
      <c r="M4" s="24" t="inlineStr">
        <is>
          <t>Plankosten €</t>
        </is>
      </c>
      <c r="N4" s="24" t="inlineStr">
        <is>
          <t>Einsatzstatus</t>
        </is>
      </c>
      <c r="O4" s="24" t="inlineStr">
        <is>
          <t>Prüfung</t>
        </is>
      </c>
    </row>
    <row r="5" ht="20" customHeight="1">
      <c r="A5" s="25" t="inlineStr">
        <is>
          <t>E-0001</t>
        </is>
      </c>
      <c r="B5" s="47" t="n">
        <v>46124</v>
      </c>
      <c r="C5" s="34">
        <f>IF(B5="","",TEXT(B5,"ddd"))</f>
        <v/>
      </c>
      <c r="D5" s="25" t="inlineStr">
        <is>
          <t>SP-001</t>
        </is>
      </c>
      <c r="E5" s="13">
        <f>IF(D5="","",IFERROR(VLOOKUP(D5,'Saisonpersonal'!$A$5:$I$104,2,FALSE),""))</f>
        <v/>
      </c>
      <c r="F5" s="13">
        <f>IF(D5="","",IFERROR(VLOOKUP(D5,'Saisonpersonal'!$A$5:$I$104,3,FALSE),""))</f>
        <v/>
      </c>
      <c r="G5" s="13">
        <f>IF(D5="","",IFERROR(VLOOKUP(D5,'Saisonpersonal'!$A$5:$I$104,4,FALSE),""))</f>
        <v/>
      </c>
      <c r="H5" s="51" t="n">
        <v>0.5</v>
      </c>
      <c r="I5" s="51" t="n">
        <v>0.8541666666666666</v>
      </c>
      <c r="J5" s="36" t="n">
        <v>30</v>
      </c>
      <c r="K5" s="14">
        <f>IF(OR(B5="",H5="",I5="",J5=""),"",IFERROR(MAX(0,MOD(I5-H5,1)*24-J5/60),""))</f>
        <v/>
      </c>
      <c r="L5" s="49">
        <f>IF(D5="","",IFERROR(VLOOKUP(D5,'Saisonpersonal'!$A$5:$I$104,9,FALSE),""))</f>
        <v/>
      </c>
      <c r="M5" s="49">
        <f>IF(OR(K5="",L5=""),"",K5*L5)</f>
        <v/>
      </c>
      <c r="N5" s="25" t="inlineStr">
        <is>
          <t>Freigegeben</t>
        </is>
      </c>
      <c r="O5" s="31">
        <f>IF(COUNTA(A5,B5,D5,H5,I5,J5,N5)=0,"",IF(OR(A5="",B5="",D5="",H5="",I5="",J5="",N5=""),"Angaben fehlen",IF(E5="","Unbekannte Kraft-ID",IF(OR(B5&lt;IFERROR(VLOOKUP(D5,'Saisonpersonal'!$A$5:$F$104,5,FALSE),B5+1),B5&gt;IFERROR(VLOOKUP(D5,'Saisonpersonal'!$A$5:$F$104,6,FALSE),B5-1)),"Außerhalb Einsatzzeitraum",IF(K5&gt;Parameter!$B$6,"Schichtdauer über Grenze",IF(AND(MOD(I5-H5,1)*24&gt;Parameter!$B$7,J5&lt;Parameter!$B$8),"Pausenziel unterschritten",""))))))</f>
        <v/>
      </c>
    </row>
    <row r="6" ht="20" customHeight="1">
      <c r="A6" s="25" t="inlineStr">
        <is>
          <t>E-0002</t>
        </is>
      </c>
      <c r="B6" s="47" t="n">
        <v>46162</v>
      </c>
      <c r="C6" s="37">
        <f>IF(B6="","",TEXT(B6,"ddd"))</f>
        <v/>
      </c>
      <c r="D6" s="25" t="inlineStr">
        <is>
          <t>SP-002</t>
        </is>
      </c>
      <c r="E6" s="8">
        <f>IF(D6="","",IFERROR(VLOOKUP(D6,'Saisonpersonal'!$A$5:$I$104,2,FALSE),""))</f>
        <v/>
      </c>
      <c r="F6" s="8">
        <f>IF(D6="","",IFERROR(VLOOKUP(D6,'Saisonpersonal'!$A$5:$I$104,3,FALSE),""))</f>
        <v/>
      </c>
      <c r="G6" s="8">
        <f>IF(D6="","",IFERROR(VLOOKUP(D6,'Saisonpersonal'!$A$5:$I$104,4,FALSE),""))</f>
        <v/>
      </c>
      <c r="H6" s="51" t="n">
        <v>0.5833333333333334</v>
      </c>
      <c r="I6" s="51" t="n">
        <v>0.9583333333333334</v>
      </c>
      <c r="J6" s="36" t="n">
        <v>45</v>
      </c>
      <c r="K6" s="9">
        <f>IF(OR(B6="",H6="",I6="",J6=""),"",IFERROR(MAX(0,MOD(I6-H6,1)*24-J6/60),""))</f>
        <v/>
      </c>
      <c r="L6" s="50">
        <f>IF(D6="","",IFERROR(VLOOKUP(D6,'Saisonpersonal'!$A$5:$I$104,9,FALSE),""))</f>
        <v/>
      </c>
      <c r="M6" s="50">
        <f>IF(OR(K6="",L6=""),"",K6*L6)</f>
        <v/>
      </c>
      <c r="N6" s="25" t="inlineStr">
        <is>
          <t>Freigegeben</t>
        </is>
      </c>
      <c r="O6" s="21">
        <f>IF(COUNTA(A6,B6,D6,H6,I6,J6,N6)=0,"",IF(OR(A6="",B6="",D6="",H6="",I6="",J6="",N6=""),"Angaben fehlen",IF(E6="","Unbekannte Kraft-ID",IF(OR(B6&lt;IFERROR(VLOOKUP(D6,'Saisonpersonal'!$A$5:$F$104,5,FALSE),B6+1),B6&gt;IFERROR(VLOOKUP(D6,'Saisonpersonal'!$A$5:$F$104,6,FALSE),B6-1)),"Außerhalb Einsatzzeitraum",IF(K6&gt;Parameter!$B$6,"Schichtdauer über Grenze",IF(AND(MOD(I6-H6,1)*24&gt;Parameter!$B$7,J6&lt;Parameter!$B$8),"Pausenziel unterschritten",""))))))</f>
        <v/>
      </c>
    </row>
    <row r="7" ht="20" customHeight="1">
      <c r="A7" s="25" t="inlineStr">
        <is>
          <t>E-0003</t>
        </is>
      </c>
      <c r="B7" s="47" t="n">
        <v>46178</v>
      </c>
      <c r="C7" s="34">
        <f>IF(B7="","",TEXT(B7,"ddd"))</f>
        <v/>
      </c>
      <c r="D7" s="25" t="inlineStr">
        <is>
          <t>SP-003</t>
        </is>
      </c>
      <c r="E7" s="13">
        <f>IF(D7="","",IFERROR(VLOOKUP(D7,'Saisonpersonal'!$A$5:$I$104,2,FALSE),""))</f>
        <v/>
      </c>
      <c r="F7" s="13">
        <f>IF(D7="","",IFERROR(VLOOKUP(D7,'Saisonpersonal'!$A$5:$I$104,3,FALSE),""))</f>
        <v/>
      </c>
      <c r="G7" s="13">
        <f>IF(D7="","",IFERROR(VLOOKUP(D7,'Saisonpersonal'!$A$5:$I$104,4,FALSE),""))</f>
        <v/>
      </c>
      <c r="H7" s="51" t="n">
        <v>0.4166666666666667</v>
      </c>
      <c r="I7" s="51" t="n">
        <v>0.6666666666666666</v>
      </c>
      <c r="J7" s="36" t="n">
        <v>0</v>
      </c>
      <c r="K7" s="14">
        <f>IF(OR(B7="",H7="",I7="",J7=""),"",IFERROR(MAX(0,MOD(I7-H7,1)*24-J7/60),""))</f>
        <v/>
      </c>
      <c r="L7" s="49">
        <f>IF(D7="","",IFERROR(VLOOKUP(D7,'Saisonpersonal'!$A$5:$I$104,9,FALSE),""))</f>
        <v/>
      </c>
      <c r="M7" s="49">
        <f>IF(OR(K7="",L7=""),"",K7*L7)</f>
        <v/>
      </c>
      <c r="N7" s="25" t="inlineStr">
        <is>
          <t>Freigegeben</t>
        </is>
      </c>
      <c r="O7" s="31">
        <f>IF(COUNTA(A7,B7,D7,H7,I7,J7,N7)=0,"",IF(OR(A7="",B7="",D7="",H7="",I7="",J7="",N7=""),"Angaben fehlen",IF(E7="","Unbekannte Kraft-ID",IF(OR(B7&lt;IFERROR(VLOOKUP(D7,'Saisonpersonal'!$A$5:$F$104,5,FALSE),B7+1),B7&gt;IFERROR(VLOOKUP(D7,'Saisonpersonal'!$A$5:$F$104,6,FALSE),B7-1)),"Außerhalb Einsatzzeitraum",IF(K7&gt;Parameter!$B$6,"Schichtdauer über Grenze",IF(AND(MOD(I7-H7,1)*24&gt;Parameter!$B$7,J7&lt;Parameter!$B$8),"Pausenziel unterschritten",""))))))</f>
        <v/>
      </c>
    </row>
    <row r="8" ht="20" customHeight="1">
      <c r="A8" s="25" t="inlineStr">
        <is>
          <t>E-0004</t>
        </is>
      </c>
      <c r="B8" s="47" t="n">
        <v>46221</v>
      </c>
      <c r="C8" s="37">
        <f>IF(B8="","",TEXT(B8,"ddd"))</f>
        <v/>
      </c>
      <c r="D8" s="25" t="inlineStr">
        <is>
          <t>SP-004</t>
        </is>
      </c>
      <c r="E8" s="8">
        <f>IF(D8="","",IFERROR(VLOOKUP(D8,'Saisonpersonal'!$A$5:$I$104,2,FALSE),""))</f>
        <v/>
      </c>
      <c r="F8" s="8">
        <f>IF(D8="","",IFERROR(VLOOKUP(D8,'Saisonpersonal'!$A$5:$I$104,3,FALSE),""))</f>
        <v/>
      </c>
      <c r="G8" s="8">
        <f>IF(D8="","",IFERROR(VLOOKUP(D8,'Saisonpersonal'!$A$5:$I$104,4,FALSE),""))</f>
        <v/>
      </c>
      <c r="H8" s="51" t="n">
        <v>0.6666666666666666</v>
      </c>
      <c r="I8" s="51" t="n">
        <v>0.02083333333333333</v>
      </c>
      <c r="J8" s="36" t="n">
        <v>30</v>
      </c>
      <c r="K8" s="9">
        <f>IF(OR(B8="",H8="",I8="",J8=""),"",IFERROR(MAX(0,MOD(I8-H8,1)*24-J8/60),""))</f>
        <v/>
      </c>
      <c r="L8" s="50">
        <f>IF(D8="","",IFERROR(VLOOKUP(D8,'Saisonpersonal'!$A$5:$I$104,9,FALSE),""))</f>
        <v/>
      </c>
      <c r="M8" s="50">
        <f>IF(OR(K8="",L8=""),"",K8*L8)</f>
        <v/>
      </c>
      <c r="N8" s="25" t="inlineStr">
        <is>
          <t>Freigegeben</t>
        </is>
      </c>
      <c r="O8" s="21">
        <f>IF(COUNTA(A8,B8,D8,H8,I8,J8,N8)=0,"",IF(OR(A8="",B8="",D8="",H8="",I8="",J8="",N8=""),"Angaben fehlen",IF(E8="","Unbekannte Kraft-ID",IF(OR(B8&lt;IFERROR(VLOOKUP(D8,'Saisonpersonal'!$A$5:$F$104,5,FALSE),B8+1),B8&gt;IFERROR(VLOOKUP(D8,'Saisonpersonal'!$A$5:$F$104,6,FALSE),B8-1)),"Außerhalb Einsatzzeitraum",IF(K8&gt;Parameter!$B$6,"Schichtdauer über Grenze",IF(AND(MOD(I8-H8,1)*24&gt;Parameter!$B$7,J8&lt;Parameter!$B$8),"Pausenziel unterschritten",""))))))</f>
        <v/>
      </c>
    </row>
    <row r="9" ht="20" customHeight="1">
      <c r="A9" s="25" t="inlineStr">
        <is>
          <t>E-0005</t>
        </is>
      </c>
      <c r="B9" s="47" t="n">
        <v>46223</v>
      </c>
      <c r="C9" s="34">
        <f>IF(B9="","",TEXT(B9,"ddd"))</f>
        <v/>
      </c>
      <c r="D9" s="25" t="inlineStr">
        <is>
          <t>SP-005</t>
        </is>
      </c>
      <c r="E9" s="13">
        <f>IF(D9="","",IFERROR(VLOOKUP(D9,'Saisonpersonal'!$A$5:$I$104,2,FALSE),""))</f>
        <v/>
      </c>
      <c r="F9" s="13">
        <f>IF(D9="","",IFERROR(VLOOKUP(D9,'Saisonpersonal'!$A$5:$I$104,3,FALSE),""))</f>
        <v/>
      </c>
      <c r="G9" s="13">
        <f>IF(D9="","",IFERROR(VLOOKUP(D9,'Saisonpersonal'!$A$5:$I$104,4,FALSE),""))</f>
        <v/>
      </c>
      <c r="H9" s="51" t="n">
        <v>0.4583333333333333</v>
      </c>
      <c r="I9" s="51" t="n">
        <v>0.7291666666666666</v>
      </c>
      <c r="J9" s="36" t="n">
        <v>30</v>
      </c>
      <c r="K9" s="14">
        <f>IF(OR(B9="",H9="",I9="",J9=""),"",IFERROR(MAX(0,MOD(I9-H9,1)*24-J9/60),""))</f>
        <v/>
      </c>
      <c r="L9" s="49">
        <f>IF(D9="","",IFERROR(VLOOKUP(D9,'Saisonpersonal'!$A$5:$I$104,9,FALSE),""))</f>
        <v/>
      </c>
      <c r="M9" s="49">
        <f>IF(OR(K9="",L9=""),"",K9*L9)</f>
        <v/>
      </c>
      <c r="N9" s="25" t="inlineStr">
        <is>
          <t>Freigegeben</t>
        </is>
      </c>
      <c r="O9" s="31">
        <f>IF(COUNTA(A9,B9,D9,H9,I9,J9,N9)=0,"",IF(OR(A9="",B9="",D9="",H9="",I9="",J9="",N9=""),"Angaben fehlen",IF(E9="","Unbekannte Kraft-ID",IF(OR(B9&lt;IFERROR(VLOOKUP(D9,'Saisonpersonal'!$A$5:$F$104,5,FALSE),B9+1),B9&gt;IFERROR(VLOOKUP(D9,'Saisonpersonal'!$A$5:$F$104,6,FALSE),B9-1)),"Außerhalb Einsatzzeitraum",IF(K9&gt;Parameter!$B$6,"Schichtdauer über Grenze",IF(AND(MOD(I9-H9,1)*24&gt;Parameter!$B$7,J9&lt;Parameter!$B$8),"Pausenziel unterschritten",""))))))</f>
        <v/>
      </c>
    </row>
    <row r="10" ht="20" customHeight="1">
      <c r="A10" s="25" t="inlineStr">
        <is>
          <t>E-0006</t>
        </is>
      </c>
      <c r="B10" s="47" t="n">
        <v>46246</v>
      </c>
      <c r="C10" s="37">
        <f>IF(B10="","",TEXT(B10,"ddd"))</f>
        <v/>
      </c>
      <c r="D10" s="25" t="inlineStr">
        <is>
          <t>SP-006</t>
        </is>
      </c>
      <c r="E10" s="8">
        <f>IF(D10="","",IFERROR(VLOOKUP(D10,'Saisonpersonal'!$A$5:$I$104,2,FALSE),""))</f>
        <v/>
      </c>
      <c r="F10" s="8">
        <f>IF(D10="","",IFERROR(VLOOKUP(D10,'Saisonpersonal'!$A$5:$I$104,3,FALSE),""))</f>
        <v/>
      </c>
      <c r="G10" s="8">
        <f>IF(D10="","",IFERROR(VLOOKUP(D10,'Saisonpersonal'!$A$5:$I$104,4,FALSE),""))</f>
        <v/>
      </c>
      <c r="H10" s="51" t="n">
        <v>0.7083333333333334</v>
      </c>
      <c r="I10" s="51" t="n">
        <v>0.9791666666666666</v>
      </c>
      <c r="J10" s="36" t="n">
        <v>30</v>
      </c>
      <c r="K10" s="9">
        <f>IF(OR(B10="",H10="",I10="",J10=""),"",IFERROR(MAX(0,MOD(I10-H10,1)*24-J10/60),""))</f>
        <v/>
      </c>
      <c r="L10" s="50">
        <f>IF(D10="","",IFERROR(VLOOKUP(D10,'Saisonpersonal'!$A$5:$I$104,9,FALSE),""))</f>
        <v/>
      </c>
      <c r="M10" s="50">
        <f>IF(OR(K10="",L10=""),"",K10*L10)</f>
        <v/>
      </c>
      <c r="N10" s="25" t="inlineStr">
        <is>
          <t>Freigegeben</t>
        </is>
      </c>
      <c r="O10" s="21">
        <f>IF(COUNTA(A10,B10,D10,H10,I10,J10,N10)=0,"",IF(OR(A10="",B10="",D10="",H10="",I10="",J10="",N10=""),"Angaben fehlen",IF(E10="","Unbekannte Kraft-ID",IF(OR(B10&lt;IFERROR(VLOOKUP(D10,'Saisonpersonal'!$A$5:$F$104,5,FALSE),B10+1),B10&gt;IFERROR(VLOOKUP(D10,'Saisonpersonal'!$A$5:$F$104,6,FALSE),B10-1)),"Außerhalb Einsatzzeitraum",IF(K10&gt;Parameter!$B$6,"Schichtdauer über Grenze",IF(AND(MOD(I10-H10,1)*24&gt;Parameter!$B$7,J10&lt;Parameter!$B$8),"Pausenziel unterschritten",""))))))</f>
        <v/>
      </c>
    </row>
    <row r="11" ht="20" customHeight="1">
      <c r="A11" s="25" t="inlineStr">
        <is>
          <t>E-0007</t>
        </is>
      </c>
      <c r="B11" s="47" t="n">
        <v>46256</v>
      </c>
      <c r="C11" s="34">
        <f>IF(B11="","",TEXT(B11,"ddd"))</f>
        <v/>
      </c>
      <c r="D11" s="25" t="inlineStr">
        <is>
          <t>SP-007</t>
        </is>
      </c>
      <c r="E11" s="13">
        <f>IF(D11="","",IFERROR(VLOOKUP(D11,'Saisonpersonal'!$A$5:$I$104,2,FALSE),""))</f>
        <v/>
      </c>
      <c r="F11" s="13">
        <f>IF(D11="","",IFERROR(VLOOKUP(D11,'Saisonpersonal'!$A$5:$I$104,3,FALSE),""))</f>
        <v/>
      </c>
      <c r="G11" s="13">
        <f>IF(D11="","",IFERROR(VLOOKUP(D11,'Saisonpersonal'!$A$5:$I$104,4,FALSE),""))</f>
        <v/>
      </c>
      <c r="H11" s="51" t="n">
        <v>0.5</v>
      </c>
      <c r="I11" s="51" t="n">
        <v>0.7916666666666666</v>
      </c>
      <c r="J11" s="36" t="n">
        <v>0</v>
      </c>
      <c r="K11" s="14">
        <f>IF(OR(B11="",H11="",I11="",J11=""),"",IFERROR(MAX(0,MOD(I11-H11,1)*24-J11/60),""))</f>
        <v/>
      </c>
      <c r="L11" s="49">
        <f>IF(D11="","",IFERROR(VLOOKUP(D11,'Saisonpersonal'!$A$5:$I$104,9,FALSE),""))</f>
        <v/>
      </c>
      <c r="M11" s="49">
        <f>IF(OR(K11="",L11=""),"",K11*L11)</f>
        <v/>
      </c>
      <c r="N11" s="25" t="inlineStr">
        <is>
          <t>Geplant</t>
        </is>
      </c>
      <c r="O11" s="31">
        <f>IF(COUNTA(A11,B11,D11,H11,I11,J11,N11)=0,"",IF(OR(A11="",B11="",D11="",H11="",I11="",J11="",N11=""),"Angaben fehlen",IF(E11="","Unbekannte Kraft-ID",IF(OR(B11&lt;IFERROR(VLOOKUP(D11,'Saisonpersonal'!$A$5:$F$104,5,FALSE),B11+1),B11&gt;IFERROR(VLOOKUP(D11,'Saisonpersonal'!$A$5:$F$104,6,FALSE),B11-1)),"Außerhalb Einsatzzeitraum",IF(K11&gt;Parameter!$B$6,"Schichtdauer über Grenze",IF(AND(MOD(I11-H11,1)*24&gt;Parameter!$B$7,J11&lt;Parameter!$B$8),"Pausenziel unterschritten",""))))))</f>
        <v/>
      </c>
    </row>
    <row r="12" ht="20" customHeight="1">
      <c r="A12" s="25" t="inlineStr">
        <is>
          <t>E-0008</t>
        </is>
      </c>
      <c r="B12" s="47" t="n">
        <v>46287</v>
      </c>
      <c r="C12" s="37">
        <f>IF(B12="","",TEXT(B12,"ddd"))</f>
        <v/>
      </c>
      <c r="D12" s="25" t="inlineStr">
        <is>
          <t>SP-008</t>
        </is>
      </c>
      <c r="E12" s="8">
        <f>IF(D12="","",IFERROR(VLOOKUP(D12,'Saisonpersonal'!$A$5:$I$104,2,FALSE),""))</f>
        <v/>
      </c>
      <c r="F12" s="8">
        <f>IF(D12="","",IFERROR(VLOOKUP(D12,'Saisonpersonal'!$A$5:$I$104,3,FALSE),""))</f>
        <v/>
      </c>
      <c r="G12" s="8">
        <f>IF(D12="","",IFERROR(VLOOKUP(D12,'Saisonpersonal'!$A$5:$I$104,4,FALSE),""))</f>
        <v/>
      </c>
      <c r="H12" s="51" t="n">
        <v>0.4166666666666667</v>
      </c>
      <c r="I12" s="51" t="n">
        <v>0.7708333333333334</v>
      </c>
      <c r="J12" s="36" t="n">
        <v>30</v>
      </c>
      <c r="K12" s="9">
        <f>IF(OR(B12="",H12="",I12="",J12=""),"",IFERROR(MAX(0,MOD(I12-H12,1)*24-J12/60),""))</f>
        <v/>
      </c>
      <c r="L12" s="50">
        <f>IF(D12="","",IFERROR(VLOOKUP(D12,'Saisonpersonal'!$A$5:$I$104,9,FALSE),""))</f>
        <v/>
      </c>
      <c r="M12" s="50">
        <f>IF(OR(K12="",L12=""),"",K12*L12)</f>
        <v/>
      </c>
      <c r="N12" s="25" t="inlineStr">
        <is>
          <t>Geplant</t>
        </is>
      </c>
      <c r="O12" s="21">
        <f>IF(COUNTA(A12,B12,D12,H12,I12,J12,N12)=0,"",IF(OR(A12="",B12="",D12="",H12="",I12="",J12="",N12=""),"Angaben fehlen",IF(E12="","Unbekannte Kraft-ID",IF(OR(B12&lt;IFERROR(VLOOKUP(D12,'Saisonpersonal'!$A$5:$F$104,5,FALSE),B12+1),B12&gt;IFERROR(VLOOKUP(D12,'Saisonpersonal'!$A$5:$F$104,6,FALSE),B12-1)),"Außerhalb Einsatzzeitraum",IF(K12&gt;Parameter!$B$6,"Schichtdauer über Grenze",IF(AND(MOD(I12-H12,1)*24&gt;Parameter!$B$7,J12&lt;Parameter!$B$8),"Pausenziel unterschritten",""))))))</f>
        <v/>
      </c>
    </row>
    <row r="13" ht="20" customHeight="1">
      <c r="A13" s="25" t="inlineStr">
        <is>
          <t>E-0009</t>
        </is>
      </c>
      <c r="B13" s="47" t="n">
        <v>46275</v>
      </c>
      <c r="C13" s="34">
        <f>IF(B13="","",TEXT(B13,"ddd"))</f>
        <v/>
      </c>
      <c r="D13" s="25" t="inlineStr">
        <is>
          <t>SP-009</t>
        </is>
      </c>
      <c r="E13" s="13">
        <f>IF(D13="","",IFERROR(VLOOKUP(D13,'Saisonpersonal'!$A$5:$I$104,2,FALSE),""))</f>
        <v/>
      </c>
      <c r="F13" s="13">
        <f>IF(D13="","",IFERROR(VLOOKUP(D13,'Saisonpersonal'!$A$5:$I$104,3,FALSE),""))</f>
        <v/>
      </c>
      <c r="G13" s="13">
        <f>IF(D13="","",IFERROR(VLOOKUP(D13,'Saisonpersonal'!$A$5:$I$104,4,FALSE),""))</f>
        <v/>
      </c>
      <c r="H13" s="51" t="n">
        <v>0.4166666666666667</v>
      </c>
      <c r="I13" s="51" t="n">
        <v>0.9166666666666666</v>
      </c>
      <c r="J13" s="36" t="n">
        <v>15</v>
      </c>
      <c r="K13" s="14">
        <f>IF(OR(B13="",H13="",I13="",J13=""),"",IFERROR(MAX(0,MOD(I13-H13,1)*24-J13/60),""))</f>
        <v/>
      </c>
      <c r="L13" s="49">
        <f>IF(D13="","",IFERROR(VLOOKUP(D13,'Saisonpersonal'!$A$5:$I$104,9,FALSE),""))</f>
        <v/>
      </c>
      <c r="M13" s="49">
        <f>IF(OR(K13="",L13=""),"",K13*L13)</f>
        <v/>
      </c>
      <c r="N13" s="25" t="inlineStr">
        <is>
          <t>Geplant</t>
        </is>
      </c>
      <c r="O13" s="31">
        <f>IF(COUNTA(A13,B13,D13,H13,I13,J13,N13)=0,"",IF(OR(A13="",B13="",D13="",H13="",I13="",J13="",N13=""),"Angaben fehlen",IF(E13="","Unbekannte Kraft-ID",IF(OR(B13&lt;IFERROR(VLOOKUP(D13,'Saisonpersonal'!$A$5:$F$104,5,FALSE),B13+1),B13&gt;IFERROR(VLOOKUP(D13,'Saisonpersonal'!$A$5:$F$104,6,FALSE),B13-1)),"Außerhalb Einsatzzeitraum",IF(K13&gt;Parameter!$B$6,"Schichtdauer über Grenze",IF(AND(MOD(I13-H13,1)*24&gt;Parameter!$B$7,J13&lt;Parameter!$B$8),"Pausenziel unterschritten",""))))))</f>
        <v/>
      </c>
    </row>
    <row r="14" ht="20" customHeight="1">
      <c r="A14" s="25" t="inlineStr">
        <is>
          <t>E-0010</t>
        </is>
      </c>
      <c r="B14" s="47" t="n">
        <v>46290</v>
      </c>
      <c r="C14" s="37">
        <f>IF(B14="","",TEXT(B14,"ddd"))</f>
        <v/>
      </c>
      <c r="D14" s="25" t="inlineStr">
        <is>
          <t>SP-010</t>
        </is>
      </c>
      <c r="E14" s="8">
        <f>IF(D14="","",IFERROR(VLOOKUP(D14,'Saisonpersonal'!$A$5:$I$104,2,FALSE),""))</f>
        <v/>
      </c>
      <c r="F14" s="8">
        <f>IF(D14="","",IFERROR(VLOOKUP(D14,'Saisonpersonal'!$A$5:$I$104,3,FALSE),""))</f>
        <v/>
      </c>
      <c r="G14" s="8">
        <f>IF(D14="","",IFERROR(VLOOKUP(D14,'Saisonpersonal'!$A$5:$I$104,4,FALSE),""))</f>
        <v/>
      </c>
      <c r="H14" s="51" t="n">
        <v>0.625</v>
      </c>
      <c r="I14" s="51" t="n">
        <v>0.9166666666666666</v>
      </c>
      <c r="J14" s="36" t="n">
        <v>30</v>
      </c>
      <c r="K14" s="9">
        <f>IF(OR(B14="",H14="",I14="",J14=""),"",IFERROR(MAX(0,MOD(I14-H14,1)*24-J14/60),""))</f>
        <v/>
      </c>
      <c r="L14" s="50">
        <f>IF(D14="","",IFERROR(VLOOKUP(D14,'Saisonpersonal'!$A$5:$I$104,9,FALSE),""))</f>
        <v/>
      </c>
      <c r="M14" s="50">
        <f>IF(OR(K14="",L14=""),"",K14*L14)</f>
        <v/>
      </c>
      <c r="N14" s="25" t="inlineStr">
        <is>
          <t>Entwurf</t>
        </is>
      </c>
      <c r="O14" s="21">
        <f>IF(COUNTA(A14,B14,D14,H14,I14,J14,N14)=0,"",IF(OR(A14="",B14="",D14="",H14="",I14="",J14="",N14=""),"Angaben fehlen",IF(E14="","Unbekannte Kraft-ID",IF(OR(B14&lt;IFERROR(VLOOKUP(D14,'Saisonpersonal'!$A$5:$F$104,5,FALSE),B14+1),B14&gt;IFERROR(VLOOKUP(D14,'Saisonpersonal'!$A$5:$F$104,6,FALSE),B14-1)),"Außerhalb Einsatzzeitraum",IF(K14&gt;Parameter!$B$6,"Schichtdauer über Grenze",IF(AND(MOD(I14-H14,1)*24&gt;Parameter!$B$7,J14&lt;Parameter!$B$8),"Pausenziel unterschritten",""))))))</f>
        <v/>
      </c>
    </row>
    <row r="15" ht="20" customHeight="1">
      <c r="A15" s="25" t="n"/>
      <c r="B15" s="47" t="n"/>
      <c r="C15" s="34">
        <f>IF(B15="","",TEXT(B15,"ddd"))</f>
        <v/>
      </c>
      <c r="D15" s="25" t="n"/>
      <c r="E15" s="13">
        <f>IF(D15="","",IFERROR(VLOOKUP(D15,'Saisonpersonal'!$A$5:$I$104,2,FALSE),""))</f>
        <v/>
      </c>
      <c r="F15" s="13">
        <f>IF(D15="","",IFERROR(VLOOKUP(D15,'Saisonpersonal'!$A$5:$I$104,3,FALSE),""))</f>
        <v/>
      </c>
      <c r="G15" s="13">
        <f>IF(D15="","",IFERROR(VLOOKUP(D15,'Saisonpersonal'!$A$5:$I$104,4,FALSE),""))</f>
        <v/>
      </c>
      <c r="H15" s="51" t="n"/>
      <c r="I15" s="51" t="n"/>
      <c r="J15" s="36" t="n"/>
      <c r="K15" s="14">
        <f>IF(OR(B15="",H15="",I15="",J15=""),"",IFERROR(MAX(0,MOD(I15-H15,1)*24-J15/60),""))</f>
        <v/>
      </c>
      <c r="L15" s="49">
        <f>IF(D15="","",IFERROR(VLOOKUP(D15,'Saisonpersonal'!$A$5:$I$104,9,FALSE),""))</f>
        <v/>
      </c>
      <c r="M15" s="49">
        <f>IF(OR(K15="",L15=""),"",K15*L15)</f>
        <v/>
      </c>
      <c r="N15" s="25" t="n"/>
      <c r="O15" s="31">
        <f>IF(COUNTA(A15,B15,D15,H15,I15,J15,N15)=0,"",IF(OR(A15="",B15="",D15="",H15="",I15="",J15="",N15=""),"Angaben fehlen",IF(E15="","Unbekannte Kraft-ID",IF(OR(B15&lt;IFERROR(VLOOKUP(D15,'Saisonpersonal'!$A$5:$F$104,5,FALSE),B15+1),B15&gt;IFERROR(VLOOKUP(D15,'Saisonpersonal'!$A$5:$F$104,6,FALSE),B15-1)),"Außerhalb Einsatzzeitraum",IF(K15&gt;Parameter!$B$6,"Schichtdauer über Grenze",IF(AND(MOD(I15-H15,1)*24&gt;Parameter!$B$7,J15&lt;Parameter!$B$8),"Pausenziel unterschritten",""))))))</f>
        <v/>
      </c>
    </row>
    <row r="16" ht="20" customHeight="1">
      <c r="A16" s="25" t="n"/>
      <c r="B16" s="47" t="n"/>
      <c r="C16" s="37">
        <f>IF(B16="","",TEXT(B16,"ddd"))</f>
        <v/>
      </c>
      <c r="D16" s="25" t="n"/>
      <c r="E16" s="8">
        <f>IF(D16="","",IFERROR(VLOOKUP(D16,'Saisonpersonal'!$A$5:$I$104,2,FALSE),""))</f>
        <v/>
      </c>
      <c r="F16" s="8">
        <f>IF(D16="","",IFERROR(VLOOKUP(D16,'Saisonpersonal'!$A$5:$I$104,3,FALSE),""))</f>
        <v/>
      </c>
      <c r="G16" s="8">
        <f>IF(D16="","",IFERROR(VLOOKUP(D16,'Saisonpersonal'!$A$5:$I$104,4,FALSE),""))</f>
        <v/>
      </c>
      <c r="H16" s="51" t="n"/>
      <c r="I16" s="51" t="n"/>
      <c r="J16" s="36" t="n"/>
      <c r="K16" s="9">
        <f>IF(OR(B16="",H16="",I16="",J16=""),"",IFERROR(MAX(0,MOD(I16-H16,1)*24-J16/60),""))</f>
        <v/>
      </c>
      <c r="L16" s="50">
        <f>IF(D16="","",IFERROR(VLOOKUP(D16,'Saisonpersonal'!$A$5:$I$104,9,FALSE),""))</f>
        <v/>
      </c>
      <c r="M16" s="50">
        <f>IF(OR(K16="",L16=""),"",K16*L16)</f>
        <v/>
      </c>
      <c r="N16" s="25" t="n"/>
      <c r="O16" s="21">
        <f>IF(COUNTA(A16,B16,D16,H16,I16,J16,N16)=0,"",IF(OR(A16="",B16="",D16="",H16="",I16="",J16="",N16=""),"Angaben fehlen",IF(E16="","Unbekannte Kraft-ID",IF(OR(B16&lt;IFERROR(VLOOKUP(D16,'Saisonpersonal'!$A$5:$F$104,5,FALSE),B16+1),B16&gt;IFERROR(VLOOKUP(D16,'Saisonpersonal'!$A$5:$F$104,6,FALSE),B16-1)),"Außerhalb Einsatzzeitraum",IF(K16&gt;Parameter!$B$6,"Schichtdauer über Grenze",IF(AND(MOD(I16-H16,1)*24&gt;Parameter!$B$7,J16&lt;Parameter!$B$8),"Pausenziel unterschritten",""))))))</f>
        <v/>
      </c>
    </row>
    <row r="17" ht="20" customHeight="1">
      <c r="A17" s="25" t="n"/>
      <c r="B17" s="47" t="n"/>
      <c r="C17" s="34">
        <f>IF(B17="","",TEXT(B17,"ddd"))</f>
        <v/>
      </c>
      <c r="D17" s="25" t="n"/>
      <c r="E17" s="13">
        <f>IF(D17="","",IFERROR(VLOOKUP(D17,'Saisonpersonal'!$A$5:$I$104,2,FALSE),""))</f>
        <v/>
      </c>
      <c r="F17" s="13">
        <f>IF(D17="","",IFERROR(VLOOKUP(D17,'Saisonpersonal'!$A$5:$I$104,3,FALSE),""))</f>
        <v/>
      </c>
      <c r="G17" s="13">
        <f>IF(D17="","",IFERROR(VLOOKUP(D17,'Saisonpersonal'!$A$5:$I$104,4,FALSE),""))</f>
        <v/>
      </c>
      <c r="H17" s="51" t="n"/>
      <c r="I17" s="51" t="n"/>
      <c r="J17" s="36" t="n"/>
      <c r="K17" s="14">
        <f>IF(OR(B17="",H17="",I17="",J17=""),"",IFERROR(MAX(0,MOD(I17-H17,1)*24-J17/60),""))</f>
        <v/>
      </c>
      <c r="L17" s="49">
        <f>IF(D17="","",IFERROR(VLOOKUP(D17,'Saisonpersonal'!$A$5:$I$104,9,FALSE),""))</f>
        <v/>
      </c>
      <c r="M17" s="49">
        <f>IF(OR(K17="",L17=""),"",K17*L17)</f>
        <v/>
      </c>
      <c r="N17" s="25" t="n"/>
      <c r="O17" s="31">
        <f>IF(COUNTA(A17,B17,D17,H17,I17,J17,N17)=0,"",IF(OR(A17="",B17="",D17="",H17="",I17="",J17="",N17=""),"Angaben fehlen",IF(E17="","Unbekannte Kraft-ID",IF(OR(B17&lt;IFERROR(VLOOKUP(D17,'Saisonpersonal'!$A$5:$F$104,5,FALSE),B17+1),B17&gt;IFERROR(VLOOKUP(D17,'Saisonpersonal'!$A$5:$F$104,6,FALSE),B17-1)),"Außerhalb Einsatzzeitraum",IF(K17&gt;Parameter!$B$6,"Schichtdauer über Grenze",IF(AND(MOD(I17-H17,1)*24&gt;Parameter!$B$7,J17&lt;Parameter!$B$8),"Pausenziel unterschritten",""))))))</f>
        <v/>
      </c>
    </row>
    <row r="18" ht="20" customHeight="1">
      <c r="A18" s="25" t="n"/>
      <c r="B18" s="47" t="n"/>
      <c r="C18" s="37">
        <f>IF(B18="","",TEXT(B18,"ddd"))</f>
        <v/>
      </c>
      <c r="D18" s="25" t="n"/>
      <c r="E18" s="8">
        <f>IF(D18="","",IFERROR(VLOOKUP(D18,'Saisonpersonal'!$A$5:$I$104,2,FALSE),""))</f>
        <v/>
      </c>
      <c r="F18" s="8">
        <f>IF(D18="","",IFERROR(VLOOKUP(D18,'Saisonpersonal'!$A$5:$I$104,3,FALSE),""))</f>
        <v/>
      </c>
      <c r="G18" s="8">
        <f>IF(D18="","",IFERROR(VLOOKUP(D18,'Saisonpersonal'!$A$5:$I$104,4,FALSE),""))</f>
        <v/>
      </c>
      <c r="H18" s="51" t="n"/>
      <c r="I18" s="51" t="n"/>
      <c r="J18" s="36" t="n"/>
      <c r="K18" s="9">
        <f>IF(OR(B18="",H18="",I18="",J18=""),"",IFERROR(MAX(0,MOD(I18-H18,1)*24-J18/60),""))</f>
        <v/>
      </c>
      <c r="L18" s="50">
        <f>IF(D18="","",IFERROR(VLOOKUP(D18,'Saisonpersonal'!$A$5:$I$104,9,FALSE),""))</f>
        <v/>
      </c>
      <c r="M18" s="50">
        <f>IF(OR(K18="",L18=""),"",K18*L18)</f>
        <v/>
      </c>
      <c r="N18" s="25" t="n"/>
      <c r="O18" s="21">
        <f>IF(COUNTA(A18,B18,D18,H18,I18,J18,N18)=0,"",IF(OR(A18="",B18="",D18="",H18="",I18="",J18="",N18=""),"Angaben fehlen",IF(E18="","Unbekannte Kraft-ID",IF(OR(B18&lt;IFERROR(VLOOKUP(D18,'Saisonpersonal'!$A$5:$F$104,5,FALSE),B18+1),B18&gt;IFERROR(VLOOKUP(D18,'Saisonpersonal'!$A$5:$F$104,6,FALSE),B18-1)),"Außerhalb Einsatzzeitraum",IF(K18&gt;Parameter!$B$6,"Schichtdauer über Grenze",IF(AND(MOD(I18-H18,1)*24&gt;Parameter!$B$7,J18&lt;Parameter!$B$8),"Pausenziel unterschritten",""))))))</f>
        <v/>
      </c>
    </row>
    <row r="19" ht="20" customHeight="1">
      <c r="A19" s="25" t="n"/>
      <c r="B19" s="47" t="n"/>
      <c r="C19" s="34">
        <f>IF(B19="","",TEXT(B19,"ddd"))</f>
        <v/>
      </c>
      <c r="D19" s="25" t="n"/>
      <c r="E19" s="13">
        <f>IF(D19="","",IFERROR(VLOOKUP(D19,'Saisonpersonal'!$A$5:$I$104,2,FALSE),""))</f>
        <v/>
      </c>
      <c r="F19" s="13">
        <f>IF(D19="","",IFERROR(VLOOKUP(D19,'Saisonpersonal'!$A$5:$I$104,3,FALSE),""))</f>
        <v/>
      </c>
      <c r="G19" s="13">
        <f>IF(D19="","",IFERROR(VLOOKUP(D19,'Saisonpersonal'!$A$5:$I$104,4,FALSE),""))</f>
        <v/>
      </c>
      <c r="H19" s="51" t="n"/>
      <c r="I19" s="51" t="n"/>
      <c r="J19" s="36" t="n"/>
      <c r="K19" s="14">
        <f>IF(OR(B19="",H19="",I19="",J19=""),"",IFERROR(MAX(0,MOD(I19-H19,1)*24-J19/60),""))</f>
        <v/>
      </c>
      <c r="L19" s="49">
        <f>IF(D19="","",IFERROR(VLOOKUP(D19,'Saisonpersonal'!$A$5:$I$104,9,FALSE),""))</f>
        <v/>
      </c>
      <c r="M19" s="49">
        <f>IF(OR(K19="",L19=""),"",K19*L19)</f>
        <v/>
      </c>
      <c r="N19" s="25" t="n"/>
      <c r="O19" s="31">
        <f>IF(COUNTA(A19,B19,D19,H19,I19,J19,N19)=0,"",IF(OR(A19="",B19="",D19="",H19="",I19="",J19="",N19=""),"Angaben fehlen",IF(E19="","Unbekannte Kraft-ID",IF(OR(B19&lt;IFERROR(VLOOKUP(D19,'Saisonpersonal'!$A$5:$F$104,5,FALSE),B19+1),B19&gt;IFERROR(VLOOKUP(D19,'Saisonpersonal'!$A$5:$F$104,6,FALSE),B19-1)),"Außerhalb Einsatzzeitraum",IF(K19&gt;Parameter!$B$6,"Schichtdauer über Grenze",IF(AND(MOD(I19-H19,1)*24&gt;Parameter!$B$7,J19&lt;Parameter!$B$8),"Pausenziel unterschritten",""))))))</f>
        <v/>
      </c>
    </row>
    <row r="20" ht="20" customHeight="1">
      <c r="A20" s="25" t="n"/>
      <c r="B20" s="47" t="n"/>
      <c r="C20" s="37">
        <f>IF(B20="","",TEXT(B20,"ddd"))</f>
        <v/>
      </c>
      <c r="D20" s="25" t="n"/>
      <c r="E20" s="8">
        <f>IF(D20="","",IFERROR(VLOOKUP(D20,'Saisonpersonal'!$A$5:$I$104,2,FALSE),""))</f>
        <v/>
      </c>
      <c r="F20" s="8">
        <f>IF(D20="","",IFERROR(VLOOKUP(D20,'Saisonpersonal'!$A$5:$I$104,3,FALSE),""))</f>
        <v/>
      </c>
      <c r="G20" s="8">
        <f>IF(D20="","",IFERROR(VLOOKUP(D20,'Saisonpersonal'!$A$5:$I$104,4,FALSE),""))</f>
        <v/>
      </c>
      <c r="H20" s="51" t="n"/>
      <c r="I20" s="51" t="n"/>
      <c r="J20" s="36" t="n"/>
      <c r="K20" s="9">
        <f>IF(OR(B20="",H20="",I20="",J20=""),"",IFERROR(MAX(0,MOD(I20-H20,1)*24-J20/60),""))</f>
        <v/>
      </c>
      <c r="L20" s="50">
        <f>IF(D20="","",IFERROR(VLOOKUP(D20,'Saisonpersonal'!$A$5:$I$104,9,FALSE),""))</f>
        <v/>
      </c>
      <c r="M20" s="50">
        <f>IF(OR(K20="",L20=""),"",K20*L20)</f>
        <v/>
      </c>
      <c r="N20" s="25" t="n"/>
      <c r="O20" s="21">
        <f>IF(COUNTA(A20,B20,D20,H20,I20,J20,N20)=0,"",IF(OR(A20="",B20="",D20="",H20="",I20="",J20="",N20=""),"Angaben fehlen",IF(E20="","Unbekannte Kraft-ID",IF(OR(B20&lt;IFERROR(VLOOKUP(D20,'Saisonpersonal'!$A$5:$F$104,5,FALSE),B20+1),B20&gt;IFERROR(VLOOKUP(D20,'Saisonpersonal'!$A$5:$F$104,6,FALSE),B20-1)),"Außerhalb Einsatzzeitraum",IF(K20&gt;Parameter!$B$6,"Schichtdauer über Grenze",IF(AND(MOD(I20-H20,1)*24&gt;Parameter!$B$7,J20&lt;Parameter!$B$8),"Pausenziel unterschritten",""))))))</f>
        <v/>
      </c>
    </row>
    <row r="21" ht="20" customHeight="1">
      <c r="A21" s="25" t="n"/>
      <c r="B21" s="47" t="n"/>
      <c r="C21" s="34">
        <f>IF(B21="","",TEXT(B21,"ddd"))</f>
        <v/>
      </c>
      <c r="D21" s="25" t="n"/>
      <c r="E21" s="13">
        <f>IF(D21="","",IFERROR(VLOOKUP(D21,'Saisonpersonal'!$A$5:$I$104,2,FALSE),""))</f>
        <v/>
      </c>
      <c r="F21" s="13">
        <f>IF(D21="","",IFERROR(VLOOKUP(D21,'Saisonpersonal'!$A$5:$I$104,3,FALSE),""))</f>
        <v/>
      </c>
      <c r="G21" s="13">
        <f>IF(D21="","",IFERROR(VLOOKUP(D21,'Saisonpersonal'!$A$5:$I$104,4,FALSE),""))</f>
        <v/>
      </c>
      <c r="H21" s="51" t="n"/>
      <c r="I21" s="51" t="n"/>
      <c r="J21" s="36" t="n"/>
      <c r="K21" s="14">
        <f>IF(OR(B21="",H21="",I21="",J21=""),"",IFERROR(MAX(0,MOD(I21-H21,1)*24-J21/60),""))</f>
        <v/>
      </c>
      <c r="L21" s="49">
        <f>IF(D21="","",IFERROR(VLOOKUP(D21,'Saisonpersonal'!$A$5:$I$104,9,FALSE),""))</f>
        <v/>
      </c>
      <c r="M21" s="49">
        <f>IF(OR(K21="",L21=""),"",K21*L21)</f>
        <v/>
      </c>
      <c r="N21" s="25" t="n"/>
      <c r="O21" s="31">
        <f>IF(COUNTA(A21,B21,D21,H21,I21,J21,N21)=0,"",IF(OR(A21="",B21="",D21="",H21="",I21="",J21="",N21=""),"Angaben fehlen",IF(E21="","Unbekannte Kraft-ID",IF(OR(B21&lt;IFERROR(VLOOKUP(D21,'Saisonpersonal'!$A$5:$F$104,5,FALSE),B21+1),B21&gt;IFERROR(VLOOKUP(D21,'Saisonpersonal'!$A$5:$F$104,6,FALSE),B21-1)),"Außerhalb Einsatzzeitraum",IF(K21&gt;Parameter!$B$6,"Schichtdauer über Grenze",IF(AND(MOD(I21-H21,1)*24&gt;Parameter!$B$7,J21&lt;Parameter!$B$8),"Pausenziel unterschritten",""))))))</f>
        <v/>
      </c>
    </row>
    <row r="22" ht="20" customHeight="1">
      <c r="A22" s="25" t="n"/>
      <c r="B22" s="47" t="n"/>
      <c r="C22" s="37">
        <f>IF(B22="","",TEXT(B22,"ddd"))</f>
        <v/>
      </c>
      <c r="D22" s="25" t="n"/>
      <c r="E22" s="8">
        <f>IF(D22="","",IFERROR(VLOOKUP(D22,'Saisonpersonal'!$A$5:$I$104,2,FALSE),""))</f>
        <v/>
      </c>
      <c r="F22" s="8">
        <f>IF(D22="","",IFERROR(VLOOKUP(D22,'Saisonpersonal'!$A$5:$I$104,3,FALSE),""))</f>
        <v/>
      </c>
      <c r="G22" s="8">
        <f>IF(D22="","",IFERROR(VLOOKUP(D22,'Saisonpersonal'!$A$5:$I$104,4,FALSE),""))</f>
        <v/>
      </c>
      <c r="H22" s="51" t="n"/>
      <c r="I22" s="51" t="n"/>
      <c r="J22" s="36" t="n"/>
      <c r="K22" s="9">
        <f>IF(OR(B22="",H22="",I22="",J22=""),"",IFERROR(MAX(0,MOD(I22-H22,1)*24-J22/60),""))</f>
        <v/>
      </c>
      <c r="L22" s="50">
        <f>IF(D22="","",IFERROR(VLOOKUP(D22,'Saisonpersonal'!$A$5:$I$104,9,FALSE),""))</f>
        <v/>
      </c>
      <c r="M22" s="50">
        <f>IF(OR(K22="",L22=""),"",K22*L22)</f>
        <v/>
      </c>
      <c r="N22" s="25" t="n"/>
      <c r="O22" s="21">
        <f>IF(COUNTA(A22,B22,D22,H22,I22,J22,N22)=0,"",IF(OR(A22="",B22="",D22="",H22="",I22="",J22="",N22=""),"Angaben fehlen",IF(E22="","Unbekannte Kraft-ID",IF(OR(B22&lt;IFERROR(VLOOKUP(D22,'Saisonpersonal'!$A$5:$F$104,5,FALSE),B22+1),B22&gt;IFERROR(VLOOKUP(D22,'Saisonpersonal'!$A$5:$F$104,6,FALSE),B22-1)),"Außerhalb Einsatzzeitraum",IF(K22&gt;Parameter!$B$6,"Schichtdauer über Grenze",IF(AND(MOD(I22-H22,1)*24&gt;Parameter!$B$7,J22&lt;Parameter!$B$8),"Pausenziel unterschritten",""))))))</f>
        <v/>
      </c>
    </row>
    <row r="23" ht="20" customHeight="1">
      <c r="A23" s="25" t="n"/>
      <c r="B23" s="47" t="n"/>
      <c r="C23" s="34">
        <f>IF(B23="","",TEXT(B23,"ddd"))</f>
        <v/>
      </c>
      <c r="D23" s="25" t="n"/>
      <c r="E23" s="13">
        <f>IF(D23="","",IFERROR(VLOOKUP(D23,'Saisonpersonal'!$A$5:$I$104,2,FALSE),""))</f>
        <v/>
      </c>
      <c r="F23" s="13">
        <f>IF(D23="","",IFERROR(VLOOKUP(D23,'Saisonpersonal'!$A$5:$I$104,3,FALSE),""))</f>
        <v/>
      </c>
      <c r="G23" s="13">
        <f>IF(D23="","",IFERROR(VLOOKUP(D23,'Saisonpersonal'!$A$5:$I$104,4,FALSE),""))</f>
        <v/>
      </c>
      <c r="H23" s="51" t="n"/>
      <c r="I23" s="51" t="n"/>
      <c r="J23" s="36" t="n"/>
      <c r="K23" s="14">
        <f>IF(OR(B23="",H23="",I23="",J23=""),"",IFERROR(MAX(0,MOD(I23-H23,1)*24-J23/60),""))</f>
        <v/>
      </c>
      <c r="L23" s="49">
        <f>IF(D23="","",IFERROR(VLOOKUP(D23,'Saisonpersonal'!$A$5:$I$104,9,FALSE),""))</f>
        <v/>
      </c>
      <c r="M23" s="49">
        <f>IF(OR(K23="",L23=""),"",K23*L23)</f>
        <v/>
      </c>
      <c r="N23" s="25" t="n"/>
      <c r="O23" s="31">
        <f>IF(COUNTA(A23,B23,D23,H23,I23,J23,N23)=0,"",IF(OR(A23="",B23="",D23="",H23="",I23="",J23="",N23=""),"Angaben fehlen",IF(E23="","Unbekannte Kraft-ID",IF(OR(B23&lt;IFERROR(VLOOKUP(D23,'Saisonpersonal'!$A$5:$F$104,5,FALSE),B23+1),B23&gt;IFERROR(VLOOKUP(D23,'Saisonpersonal'!$A$5:$F$104,6,FALSE),B23-1)),"Außerhalb Einsatzzeitraum",IF(K23&gt;Parameter!$B$6,"Schichtdauer über Grenze",IF(AND(MOD(I23-H23,1)*24&gt;Parameter!$B$7,J23&lt;Parameter!$B$8),"Pausenziel unterschritten",""))))))</f>
        <v/>
      </c>
    </row>
    <row r="24" ht="20" customHeight="1">
      <c r="A24" s="25" t="n"/>
      <c r="B24" s="47" t="n"/>
      <c r="C24" s="37">
        <f>IF(B24="","",TEXT(B24,"ddd"))</f>
        <v/>
      </c>
      <c r="D24" s="25" t="n"/>
      <c r="E24" s="8">
        <f>IF(D24="","",IFERROR(VLOOKUP(D24,'Saisonpersonal'!$A$5:$I$104,2,FALSE),""))</f>
        <v/>
      </c>
      <c r="F24" s="8">
        <f>IF(D24="","",IFERROR(VLOOKUP(D24,'Saisonpersonal'!$A$5:$I$104,3,FALSE),""))</f>
        <v/>
      </c>
      <c r="G24" s="8">
        <f>IF(D24="","",IFERROR(VLOOKUP(D24,'Saisonpersonal'!$A$5:$I$104,4,FALSE),""))</f>
        <v/>
      </c>
      <c r="H24" s="51" t="n"/>
      <c r="I24" s="51" t="n"/>
      <c r="J24" s="36" t="n"/>
      <c r="K24" s="9">
        <f>IF(OR(B24="",H24="",I24="",J24=""),"",IFERROR(MAX(0,MOD(I24-H24,1)*24-J24/60),""))</f>
        <v/>
      </c>
      <c r="L24" s="50">
        <f>IF(D24="","",IFERROR(VLOOKUP(D24,'Saisonpersonal'!$A$5:$I$104,9,FALSE),""))</f>
        <v/>
      </c>
      <c r="M24" s="50">
        <f>IF(OR(K24="",L24=""),"",K24*L24)</f>
        <v/>
      </c>
      <c r="N24" s="25" t="n"/>
      <c r="O24" s="21">
        <f>IF(COUNTA(A24,B24,D24,H24,I24,J24,N24)=0,"",IF(OR(A24="",B24="",D24="",H24="",I24="",J24="",N24=""),"Angaben fehlen",IF(E24="","Unbekannte Kraft-ID",IF(OR(B24&lt;IFERROR(VLOOKUP(D24,'Saisonpersonal'!$A$5:$F$104,5,FALSE),B24+1),B24&gt;IFERROR(VLOOKUP(D24,'Saisonpersonal'!$A$5:$F$104,6,FALSE),B24-1)),"Außerhalb Einsatzzeitraum",IF(K24&gt;Parameter!$B$6,"Schichtdauer über Grenze",IF(AND(MOD(I24-H24,1)*24&gt;Parameter!$B$7,J24&lt;Parameter!$B$8),"Pausenziel unterschritten",""))))))</f>
        <v/>
      </c>
    </row>
    <row r="25" ht="20" customHeight="1">
      <c r="A25" s="25" t="n"/>
      <c r="B25" s="47" t="n"/>
      <c r="C25" s="34">
        <f>IF(B25="","",TEXT(B25,"ddd"))</f>
        <v/>
      </c>
      <c r="D25" s="25" t="n"/>
      <c r="E25" s="13">
        <f>IF(D25="","",IFERROR(VLOOKUP(D25,'Saisonpersonal'!$A$5:$I$104,2,FALSE),""))</f>
        <v/>
      </c>
      <c r="F25" s="13">
        <f>IF(D25="","",IFERROR(VLOOKUP(D25,'Saisonpersonal'!$A$5:$I$104,3,FALSE),""))</f>
        <v/>
      </c>
      <c r="G25" s="13">
        <f>IF(D25="","",IFERROR(VLOOKUP(D25,'Saisonpersonal'!$A$5:$I$104,4,FALSE),""))</f>
        <v/>
      </c>
      <c r="H25" s="51" t="n"/>
      <c r="I25" s="51" t="n"/>
      <c r="J25" s="36" t="n"/>
      <c r="K25" s="14">
        <f>IF(OR(B25="",H25="",I25="",J25=""),"",IFERROR(MAX(0,MOD(I25-H25,1)*24-J25/60),""))</f>
        <v/>
      </c>
      <c r="L25" s="49">
        <f>IF(D25="","",IFERROR(VLOOKUP(D25,'Saisonpersonal'!$A$5:$I$104,9,FALSE),""))</f>
        <v/>
      </c>
      <c r="M25" s="49">
        <f>IF(OR(K25="",L25=""),"",K25*L25)</f>
        <v/>
      </c>
      <c r="N25" s="25" t="n"/>
      <c r="O25" s="31">
        <f>IF(COUNTA(A25,B25,D25,H25,I25,J25,N25)=0,"",IF(OR(A25="",B25="",D25="",H25="",I25="",J25="",N25=""),"Angaben fehlen",IF(E25="","Unbekannte Kraft-ID",IF(OR(B25&lt;IFERROR(VLOOKUP(D25,'Saisonpersonal'!$A$5:$F$104,5,FALSE),B25+1),B25&gt;IFERROR(VLOOKUP(D25,'Saisonpersonal'!$A$5:$F$104,6,FALSE),B25-1)),"Außerhalb Einsatzzeitraum",IF(K25&gt;Parameter!$B$6,"Schichtdauer über Grenze",IF(AND(MOD(I25-H25,1)*24&gt;Parameter!$B$7,J25&lt;Parameter!$B$8),"Pausenziel unterschritten",""))))))</f>
        <v/>
      </c>
    </row>
    <row r="26" ht="20" customHeight="1">
      <c r="A26" s="25" t="n"/>
      <c r="B26" s="47" t="n"/>
      <c r="C26" s="37">
        <f>IF(B26="","",TEXT(B26,"ddd"))</f>
        <v/>
      </c>
      <c r="D26" s="25" t="n"/>
      <c r="E26" s="8">
        <f>IF(D26="","",IFERROR(VLOOKUP(D26,'Saisonpersonal'!$A$5:$I$104,2,FALSE),""))</f>
        <v/>
      </c>
      <c r="F26" s="8">
        <f>IF(D26="","",IFERROR(VLOOKUP(D26,'Saisonpersonal'!$A$5:$I$104,3,FALSE),""))</f>
        <v/>
      </c>
      <c r="G26" s="8">
        <f>IF(D26="","",IFERROR(VLOOKUP(D26,'Saisonpersonal'!$A$5:$I$104,4,FALSE),""))</f>
        <v/>
      </c>
      <c r="H26" s="51" t="n"/>
      <c r="I26" s="51" t="n"/>
      <c r="J26" s="36" t="n"/>
      <c r="K26" s="9">
        <f>IF(OR(B26="",H26="",I26="",J26=""),"",IFERROR(MAX(0,MOD(I26-H26,1)*24-J26/60),""))</f>
        <v/>
      </c>
      <c r="L26" s="50">
        <f>IF(D26="","",IFERROR(VLOOKUP(D26,'Saisonpersonal'!$A$5:$I$104,9,FALSE),""))</f>
        <v/>
      </c>
      <c r="M26" s="50">
        <f>IF(OR(K26="",L26=""),"",K26*L26)</f>
        <v/>
      </c>
      <c r="N26" s="25" t="n"/>
      <c r="O26" s="21">
        <f>IF(COUNTA(A26,B26,D26,H26,I26,J26,N26)=0,"",IF(OR(A26="",B26="",D26="",H26="",I26="",J26="",N26=""),"Angaben fehlen",IF(E26="","Unbekannte Kraft-ID",IF(OR(B26&lt;IFERROR(VLOOKUP(D26,'Saisonpersonal'!$A$5:$F$104,5,FALSE),B26+1),B26&gt;IFERROR(VLOOKUP(D26,'Saisonpersonal'!$A$5:$F$104,6,FALSE),B26-1)),"Außerhalb Einsatzzeitraum",IF(K26&gt;Parameter!$B$6,"Schichtdauer über Grenze",IF(AND(MOD(I26-H26,1)*24&gt;Parameter!$B$7,J26&lt;Parameter!$B$8),"Pausenziel unterschritten",""))))))</f>
        <v/>
      </c>
    </row>
    <row r="27" ht="20" customHeight="1">
      <c r="A27" s="25" t="n"/>
      <c r="B27" s="47" t="n"/>
      <c r="C27" s="34">
        <f>IF(B27="","",TEXT(B27,"ddd"))</f>
        <v/>
      </c>
      <c r="D27" s="25" t="n"/>
      <c r="E27" s="13">
        <f>IF(D27="","",IFERROR(VLOOKUP(D27,'Saisonpersonal'!$A$5:$I$104,2,FALSE),""))</f>
        <v/>
      </c>
      <c r="F27" s="13">
        <f>IF(D27="","",IFERROR(VLOOKUP(D27,'Saisonpersonal'!$A$5:$I$104,3,FALSE),""))</f>
        <v/>
      </c>
      <c r="G27" s="13">
        <f>IF(D27="","",IFERROR(VLOOKUP(D27,'Saisonpersonal'!$A$5:$I$104,4,FALSE),""))</f>
        <v/>
      </c>
      <c r="H27" s="51" t="n"/>
      <c r="I27" s="51" t="n"/>
      <c r="J27" s="36" t="n"/>
      <c r="K27" s="14">
        <f>IF(OR(B27="",H27="",I27="",J27=""),"",IFERROR(MAX(0,MOD(I27-H27,1)*24-J27/60),""))</f>
        <v/>
      </c>
      <c r="L27" s="49">
        <f>IF(D27="","",IFERROR(VLOOKUP(D27,'Saisonpersonal'!$A$5:$I$104,9,FALSE),""))</f>
        <v/>
      </c>
      <c r="M27" s="49">
        <f>IF(OR(K27="",L27=""),"",K27*L27)</f>
        <v/>
      </c>
      <c r="N27" s="25" t="n"/>
      <c r="O27" s="31">
        <f>IF(COUNTA(A27,B27,D27,H27,I27,J27,N27)=0,"",IF(OR(A27="",B27="",D27="",H27="",I27="",J27="",N27=""),"Angaben fehlen",IF(E27="","Unbekannte Kraft-ID",IF(OR(B27&lt;IFERROR(VLOOKUP(D27,'Saisonpersonal'!$A$5:$F$104,5,FALSE),B27+1),B27&gt;IFERROR(VLOOKUP(D27,'Saisonpersonal'!$A$5:$F$104,6,FALSE),B27-1)),"Außerhalb Einsatzzeitraum",IF(K27&gt;Parameter!$B$6,"Schichtdauer über Grenze",IF(AND(MOD(I27-H27,1)*24&gt;Parameter!$B$7,J27&lt;Parameter!$B$8),"Pausenziel unterschritten",""))))))</f>
        <v/>
      </c>
    </row>
    <row r="28" ht="20" customHeight="1">
      <c r="A28" s="25" t="n"/>
      <c r="B28" s="47" t="n"/>
      <c r="C28" s="37">
        <f>IF(B28="","",TEXT(B28,"ddd"))</f>
        <v/>
      </c>
      <c r="D28" s="25" t="n"/>
      <c r="E28" s="8">
        <f>IF(D28="","",IFERROR(VLOOKUP(D28,'Saisonpersonal'!$A$5:$I$104,2,FALSE),""))</f>
        <v/>
      </c>
      <c r="F28" s="8">
        <f>IF(D28="","",IFERROR(VLOOKUP(D28,'Saisonpersonal'!$A$5:$I$104,3,FALSE),""))</f>
        <v/>
      </c>
      <c r="G28" s="8">
        <f>IF(D28="","",IFERROR(VLOOKUP(D28,'Saisonpersonal'!$A$5:$I$104,4,FALSE),""))</f>
        <v/>
      </c>
      <c r="H28" s="51" t="n"/>
      <c r="I28" s="51" t="n"/>
      <c r="J28" s="36" t="n"/>
      <c r="K28" s="9">
        <f>IF(OR(B28="",H28="",I28="",J28=""),"",IFERROR(MAX(0,MOD(I28-H28,1)*24-J28/60),""))</f>
        <v/>
      </c>
      <c r="L28" s="50">
        <f>IF(D28="","",IFERROR(VLOOKUP(D28,'Saisonpersonal'!$A$5:$I$104,9,FALSE),""))</f>
        <v/>
      </c>
      <c r="M28" s="50">
        <f>IF(OR(K28="",L28=""),"",K28*L28)</f>
        <v/>
      </c>
      <c r="N28" s="25" t="n"/>
      <c r="O28" s="21">
        <f>IF(COUNTA(A28,B28,D28,H28,I28,J28,N28)=0,"",IF(OR(A28="",B28="",D28="",H28="",I28="",J28="",N28=""),"Angaben fehlen",IF(E28="","Unbekannte Kraft-ID",IF(OR(B28&lt;IFERROR(VLOOKUP(D28,'Saisonpersonal'!$A$5:$F$104,5,FALSE),B28+1),B28&gt;IFERROR(VLOOKUP(D28,'Saisonpersonal'!$A$5:$F$104,6,FALSE),B28-1)),"Außerhalb Einsatzzeitraum",IF(K28&gt;Parameter!$B$6,"Schichtdauer über Grenze",IF(AND(MOD(I28-H28,1)*24&gt;Parameter!$B$7,J28&lt;Parameter!$B$8),"Pausenziel unterschritten",""))))))</f>
        <v/>
      </c>
    </row>
    <row r="29" ht="20" customHeight="1">
      <c r="A29" s="25" t="n"/>
      <c r="B29" s="47" t="n"/>
      <c r="C29" s="34">
        <f>IF(B29="","",TEXT(B29,"ddd"))</f>
        <v/>
      </c>
      <c r="D29" s="25" t="n"/>
      <c r="E29" s="13">
        <f>IF(D29="","",IFERROR(VLOOKUP(D29,'Saisonpersonal'!$A$5:$I$104,2,FALSE),""))</f>
        <v/>
      </c>
      <c r="F29" s="13">
        <f>IF(D29="","",IFERROR(VLOOKUP(D29,'Saisonpersonal'!$A$5:$I$104,3,FALSE),""))</f>
        <v/>
      </c>
      <c r="G29" s="13">
        <f>IF(D29="","",IFERROR(VLOOKUP(D29,'Saisonpersonal'!$A$5:$I$104,4,FALSE),""))</f>
        <v/>
      </c>
      <c r="H29" s="51" t="n"/>
      <c r="I29" s="51" t="n"/>
      <c r="J29" s="36" t="n"/>
      <c r="K29" s="14">
        <f>IF(OR(B29="",H29="",I29="",J29=""),"",IFERROR(MAX(0,MOD(I29-H29,1)*24-J29/60),""))</f>
        <v/>
      </c>
      <c r="L29" s="49">
        <f>IF(D29="","",IFERROR(VLOOKUP(D29,'Saisonpersonal'!$A$5:$I$104,9,FALSE),""))</f>
        <v/>
      </c>
      <c r="M29" s="49">
        <f>IF(OR(K29="",L29=""),"",K29*L29)</f>
        <v/>
      </c>
      <c r="N29" s="25" t="n"/>
      <c r="O29" s="31">
        <f>IF(COUNTA(A29,B29,D29,H29,I29,J29,N29)=0,"",IF(OR(A29="",B29="",D29="",H29="",I29="",J29="",N29=""),"Angaben fehlen",IF(E29="","Unbekannte Kraft-ID",IF(OR(B29&lt;IFERROR(VLOOKUP(D29,'Saisonpersonal'!$A$5:$F$104,5,FALSE),B29+1),B29&gt;IFERROR(VLOOKUP(D29,'Saisonpersonal'!$A$5:$F$104,6,FALSE),B29-1)),"Außerhalb Einsatzzeitraum",IF(K29&gt;Parameter!$B$6,"Schichtdauer über Grenze",IF(AND(MOD(I29-H29,1)*24&gt;Parameter!$B$7,J29&lt;Parameter!$B$8),"Pausenziel unterschritten",""))))))</f>
        <v/>
      </c>
    </row>
    <row r="30" ht="20" customHeight="1">
      <c r="A30" s="25" t="n"/>
      <c r="B30" s="47" t="n"/>
      <c r="C30" s="37">
        <f>IF(B30="","",TEXT(B30,"ddd"))</f>
        <v/>
      </c>
      <c r="D30" s="25" t="n"/>
      <c r="E30" s="8">
        <f>IF(D30="","",IFERROR(VLOOKUP(D30,'Saisonpersonal'!$A$5:$I$104,2,FALSE),""))</f>
        <v/>
      </c>
      <c r="F30" s="8">
        <f>IF(D30="","",IFERROR(VLOOKUP(D30,'Saisonpersonal'!$A$5:$I$104,3,FALSE),""))</f>
        <v/>
      </c>
      <c r="G30" s="8">
        <f>IF(D30="","",IFERROR(VLOOKUP(D30,'Saisonpersonal'!$A$5:$I$104,4,FALSE),""))</f>
        <v/>
      </c>
      <c r="H30" s="51" t="n"/>
      <c r="I30" s="51" t="n"/>
      <c r="J30" s="36" t="n"/>
      <c r="K30" s="9">
        <f>IF(OR(B30="",H30="",I30="",J30=""),"",IFERROR(MAX(0,MOD(I30-H30,1)*24-J30/60),""))</f>
        <v/>
      </c>
      <c r="L30" s="50">
        <f>IF(D30="","",IFERROR(VLOOKUP(D30,'Saisonpersonal'!$A$5:$I$104,9,FALSE),""))</f>
        <v/>
      </c>
      <c r="M30" s="50">
        <f>IF(OR(K30="",L30=""),"",K30*L30)</f>
        <v/>
      </c>
      <c r="N30" s="25" t="n"/>
      <c r="O30" s="21">
        <f>IF(COUNTA(A30,B30,D30,H30,I30,J30,N30)=0,"",IF(OR(A30="",B30="",D30="",H30="",I30="",J30="",N30=""),"Angaben fehlen",IF(E30="","Unbekannte Kraft-ID",IF(OR(B30&lt;IFERROR(VLOOKUP(D30,'Saisonpersonal'!$A$5:$F$104,5,FALSE),B30+1),B30&gt;IFERROR(VLOOKUP(D30,'Saisonpersonal'!$A$5:$F$104,6,FALSE),B30-1)),"Außerhalb Einsatzzeitraum",IF(K30&gt;Parameter!$B$6,"Schichtdauer über Grenze",IF(AND(MOD(I30-H30,1)*24&gt;Parameter!$B$7,J30&lt;Parameter!$B$8),"Pausenziel unterschritten",""))))))</f>
        <v/>
      </c>
    </row>
    <row r="31" ht="20" customHeight="1">
      <c r="A31" s="25" t="n"/>
      <c r="B31" s="47" t="n"/>
      <c r="C31" s="34">
        <f>IF(B31="","",TEXT(B31,"ddd"))</f>
        <v/>
      </c>
      <c r="D31" s="25" t="n"/>
      <c r="E31" s="13">
        <f>IF(D31="","",IFERROR(VLOOKUP(D31,'Saisonpersonal'!$A$5:$I$104,2,FALSE),""))</f>
        <v/>
      </c>
      <c r="F31" s="13">
        <f>IF(D31="","",IFERROR(VLOOKUP(D31,'Saisonpersonal'!$A$5:$I$104,3,FALSE),""))</f>
        <v/>
      </c>
      <c r="G31" s="13">
        <f>IF(D31="","",IFERROR(VLOOKUP(D31,'Saisonpersonal'!$A$5:$I$104,4,FALSE),""))</f>
        <v/>
      </c>
      <c r="H31" s="51" t="n"/>
      <c r="I31" s="51" t="n"/>
      <c r="J31" s="36" t="n"/>
      <c r="K31" s="14">
        <f>IF(OR(B31="",H31="",I31="",J31=""),"",IFERROR(MAX(0,MOD(I31-H31,1)*24-J31/60),""))</f>
        <v/>
      </c>
      <c r="L31" s="49">
        <f>IF(D31="","",IFERROR(VLOOKUP(D31,'Saisonpersonal'!$A$5:$I$104,9,FALSE),""))</f>
        <v/>
      </c>
      <c r="M31" s="49">
        <f>IF(OR(K31="",L31=""),"",K31*L31)</f>
        <v/>
      </c>
      <c r="N31" s="25" t="n"/>
      <c r="O31" s="31">
        <f>IF(COUNTA(A31,B31,D31,H31,I31,J31,N31)=0,"",IF(OR(A31="",B31="",D31="",H31="",I31="",J31="",N31=""),"Angaben fehlen",IF(E31="","Unbekannte Kraft-ID",IF(OR(B31&lt;IFERROR(VLOOKUP(D31,'Saisonpersonal'!$A$5:$F$104,5,FALSE),B31+1),B31&gt;IFERROR(VLOOKUP(D31,'Saisonpersonal'!$A$5:$F$104,6,FALSE),B31-1)),"Außerhalb Einsatzzeitraum",IF(K31&gt;Parameter!$B$6,"Schichtdauer über Grenze",IF(AND(MOD(I31-H31,1)*24&gt;Parameter!$B$7,J31&lt;Parameter!$B$8),"Pausenziel unterschritten",""))))))</f>
        <v/>
      </c>
    </row>
    <row r="32" ht="20" customHeight="1">
      <c r="A32" s="25" t="n"/>
      <c r="B32" s="47" t="n"/>
      <c r="C32" s="37">
        <f>IF(B32="","",TEXT(B32,"ddd"))</f>
        <v/>
      </c>
      <c r="D32" s="25" t="n"/>
      <c r="E32" s="8">
        <f>IF(D32="","",IFERROR(VLOOKUP(D32,'Saisonpersonal'!$A$5:$I$104,2,FALSE),""))</f>
        <v/>
      </c>
      <c r="F32" s="8">
        <f>IF(D32="","",IFERROR(VLOOKUP(D32,'Saisonpersonal'!$A$5:$I$104,3,FALSE),""))</f>
        <v/>
      </c>
      <c r="G32" s="8">
        <f>IF(D32="","",IFERROR(VLOOKUP(D32,'Saisonpersonal'!$A$5:$I$104,4,FALSE),""))</f>
        <v/>
      </c>
      <c r="H32" s="51" t="n"/>
      <c r="I32" s="51" t="n"/>
      <c r="J32" s="36" t="n"/>
      <c r="K32" s="9">
        <f>IF(OR(B32="",H32="",I32="",J32=""),"",IFERROR(MAX(0,MOD(I32-H32,1)*24-J32/60),""))</f>
        <v/>
      </c>
      <c r="L32" s="50">
        <f>IF(D32="","",IFERROR(VLOOKUP(D32,'Saisonpersonal'!$A$5:$I$104,9,FALSE),""))</f>
        <v/>
      </c>
      <c r="M32" s="50">
        <f>IF(OR(K32="",L32=""),"",K32*L32)</f>
        <v/>
      </c>
      <c r="N32" s="25" t="n"/>
      <c r="O32" s="21">
        <f>IF(COUNTA(A32,B32,D32,H32,I32,J32,N32)=0,"",IF(OR(A32="",B32="",D32="",H32="",I32="",J32="",N32=""),"Angaben fehlen",IF(E32="","Unbekannte Kraft-ID",IF(OR(B32&lt;IFERROR(VLOOKUP(D32,'Saisonpersonal'!$A$5:$F$104,5,FALSE),B32+1),B32&gt;IFERROR(VLOOKUP(D32,'Saisonpersonal'!$A$5:$F$104,6,FALSE),B32-1)),"Außerhalb Einsatzzeitraum",IF(K32&gt;Parameter!$B$6,"Schichtdauer über Grenze",IF(AND(MOD(I32-H32,1)*24&gt;Parameter!$B$7,J32&lt;Parameter!$B$8),"Pausenziel unterschritten",""))))))</f>
        <v/>
      </c>
    </row>
    <row r="33" ht="20" customHeight="1">
      <c r="A33" s="25" t="n"/>
      <c r="B33" s="47" t="n"/>
      <c r="C33" s="34">
        <f>IF(B33="","",TEXT(B33,"ddd"))</f>
        <v/>
      </c>
      <c r="D33" s="25" t="n"/>
      <c r="E33" s="13">
        <f>IF(D33="","",IFERROR(VLOOKUP(D33,'Saisonpersonal'!$A$5:$I$104,2,FALSE),""))</f>
        <v/>
      </c>
      <c r="F33" s="13">
        <f>IF(D33="","",IFERROR(VLOOKUP(D33,'Saisonpersonal'!$A$5:$I$104,3,FALSE),""))</f>
        <v/>
      </c>
      <c r="G33" s="13">
        <f>IF(D33="","",IFERROR(VLOOKUP(D33,'Saisonpersonal'!$A$5:$I$104,4,FALSE),""))</f>
        <v/>
      </c>
      <c r="H33" s="51" t="n"/>
      <c r="I33" s="51" t="n"/>
      <c r="J33" s="36" t="n"/>
      <c r="K33" s="14">
        <f>IF(OR(B33="",H33="",I33="",J33=""),"",IFERROR(MAX(0,MOD(I33-H33,1)*24-J33/60),""))</f>
        <v/>
      </c>
      <c r="L33" s="49">
        <f>IF(D33="","",IFERROR(VLOOKUP(D33,'Saisonpersonal'!$A$5:$I$104,9,FALSE),""))</f>
        <v/>
      </c>
      <c r="M33" s="49">
        <f>IF(OR(K33="",L33=""),"",K33*L33)</f>
        <v/>
      </c>
      <c r="N33" s="25" t="n"/>
      <c r="O33" s="31">
        <f>IF(COUNTA(A33,B33,D33,H33,I33,J33,N33)=0,"",IF(OR(A33="",B33="",D33="",H33="",I33="",J33="",N33=""),"Angaben fehlen",IF(E33="","Unbekannte Kraft-ID",IF(OR(B33&lt;IFERROR(VLOOKUP(D33,'Saisonpersonal'!$A$5:$F$104,5,FALSE),B33+1),B33&gt;IFERROR(VLOOKUP(D33,'Saisonpersonal'!$A$5:$F$104,6,FALSE),B33-1)),"Außerhalb Einsatzzeitraum",IF(K33&gt;Parameter!$B$6,"Schichtdauer über Grenze",IF(AND(MOD(I33-H33,1)*24&gt;Parameter!$B$7,J33&lt;Parameter!$B$8),"Pausenziel unterschritten",""))))))</f>
        <v/>
      </c>
    </row>
    <row r="34" ht="20" customHeight="1">
      <c r="A34" s="25" t="n"/>
      <c r="B34" s="47" t="n"/>
      <c r="C34" s="37">
        <f>IF(B34="","",TEXT(B34,"ddd"))</f>
        <v/>
      </c>
      <c r="D34" s="25" t="n"/>
      <c r="E34" s="8">
        <f>IF(D34="","",IFERROR(VLOOKUP(D34,'Saisonpersonal'!$A$5:$I$104,2,FALSE),""))</f>
        <v/>
      </c>
      <c r="F34" s="8">
        <f>IF(D34="","",IFERROR(VLOOKUP(D34,'Saisonpersonal'!$A$5:$I$104,3,FALSE),""))</f>
        <v/>
      </c>
      <c r="G34" s="8">
        <f>IF(D34="","",IFERROR(VLOOKUP(D34,'Saisonpersonal'!$A$5:$I$104,4,FALSE),""))</f>
        <v/>
      </c>
      <c r="H34" s="51" t="n"/>
      <c r="I34" s="51" t="n"/>
      <c r="J34" s="36" t="n"/>
      <c r="K34" s="9">
        <f>IF(OR(B34="",H34="",I34="",J34=""),"",IFERROR(MAX(0,MOD(I34-H34,1)*24-J34/60),""))</f>
        <v/>
      </c>
      <c r="L34" s="50">
        <f>IF(D34="","",IFERROR(VLOOKUP(D34,'Saisonpersonal'!$A$5:$I$104,9,FALSE),""))</f>
        <v/>
      </c>
      <c r="M34" s="50">
        <f>IF(OR(K34="",L34=""),"",K34*L34)</f>
        <v/>
      </c>
      <c r="N34" s="25" t="n"/>
      <c r="O34" s="21">
        <f>IF(COUNTA(A34,B34,D34,H34,I34,J34,N34)=0,"",IF(OR(A34="",B34="",D34="",H34="",I34="",J34="",N34=""),"Angaben fehlen",IF(E34="","Unbekannte Kraft-ID",IF(OR(B34&lt;IFERROR(VLOOKUP(D34,'Saisonpersonal'!$A$5:$F$104,5,FALSE),B34+1),B34&gt;IFERROR(VLOOKUP(D34,'Saisonpersonal'!$A$5:$F$104,6,FALSE),B34-1)),"Außerhalb Einsatzzeitraum",IF(K34&gt;Parameter!$B$6,"Schichtdauer über Grenze",IF(AND(MOD(I34-H34,1)*24&gt;Parameter!$B$7,J34&lt;Parameter!$B$8),"Pausenziel unterschritten",""))))))</f>
        <v/>
      </c>
    </row>
    <row r="35" ht="20" customHeight="1">
      <c r="A35" s="25" t="n"/>
      <c r="B35" s="47" t="n"/>
      <c r="C35" s="34">
        <f>IF(B35="","",TEXT(B35,"ddd"))</f>
        <v/>
      </c>
      <c r="D35" s="25" t="n"/>
      <c r="E35" s="13">
        <f>IF(D35="","",IFERROR(VLOOKUP(D35,'Saisonpersonal'!$A$5:$I$104,2,FALSE),""))</f>
        <v/>
      </c>
      <c r="F35" s="13">
        <f>IF(D35="","",IFERROR(VLOOKUP(D35,'Saisonpersonal'!$A$5:$I$104,3,FALSE),""))</f>
        <v/>
      </c>
      <c r="G35" s="13">
        <f>IF(D35="","",IFERROR(VLOOKUP(D35,'Saisonpersonal'!$A$5:$I$104,4,FALSE),""))</f>
        <v/>
      </c>
      <c r="H35" s="51" t="n"/>
      <c r="I35" s="51" t="n"/>
      <c r="J35" s="36" t="n"/>
      <c r="K35" s="14">
        <f>IF(OR(B35="",H35="",I35="",J35=""),"",IFERROR(MAX(0,MOD(I35-H35,1)*24-J35/60),""))</f>
        <v/>
      </c>
      <c r="L35" s="49">
        <f>IF(D35="","",IFERROR(VLOOKUP(D35,'Saisonpersonal'!$A$5:$I$104,9,FALSE),""))</f>
        <v/>
      </c>
      <c r="M35" s="49">
        <f>IF(OR(K35="",L35=""),"",K35*L35)</f>
        <v/>
      </c>
      <c r="N35" s="25" t="n"/>
      <c r="O35" s="31">
        <f>IF(COUNTA(A35,B35,D35,H35,I35,J35,N35)=0,"",IF(OR(A35="",B35="",D35="",H35="",I35="",J35="",N35=""),"Angaben fehlen",IF(E35="","Unbekannte Kraft-ID",IF(OR(B35&lt;IFERROR(VLOOKUP(D35,'Saisonpersonal'!$A$5:$F$104,5,FALSE),B35+1),B35&gt;IFERROR(VLOOKUP(D35,'Saisonpersonal'!$A$5:$F$104,6,FALSE),B35-1)),"Außerhalb Einsatzzeitraum",IF(K35&gt;Parameter!$B$6,"Schichtdauer über Grenze",IF(AND(MOD(I35-H35,1)*24&gt;Parameter!$B$7,J35&lt;Parameter!$B$8),"Pausenziel unterschritten",""))))))</f>
        <v/>
      </c>
    </row>
    <row r="36" ht="20" customHeight="1">
      <c r="A36" s="25" t="n"/>
      <c r="B36" s="47" t="n"/>
      <c r="C36" s="37">
        <f>IF(B36="","",TEXT(B36,"ddd"))</f>
        <v/>
      </c>
      <c r="D36" s="25" t="n"/>
      <c r="E36" s="8">
        <f>IF(D36="","",IFERROR(VLOOKUP(D36,'Saisonpersonal'!$A$5:$I$104,2,FALSE),""))</f>
        <v/>
      </c>
      <c r="F36" s="8">
        <f>IF(D36="","",IFERROR(VLOOKUP(D36,'Saisonpersonal'!$A$5:$I$104,3,FALSE),""))</f>
        <v/>
      </c>
      <c r="G36" s="8">
        <f>IF(D36="","",IFERROR(VLOOKUP(D36,'Saisonpersonal'!$A$5:$I$104,4,FALSE),""))</f>
        <v/>
      </c>
      <c r="H36" s="51" t="n"/>
      <c r="I36" s="51" t="n"/>
      <c r="J36" s="36" t="n"/>
      <c r="K36" s="9">
        <f>IF(OR(B36="",H36="",I36="",J36=""),"",IFERROR(MAX(0,MOD(I36-H36,1)*24-J36/60),""))</f>
        <v/>
      </c>
      <c r="L36" s="50">
        <f>IF(D36="","",IFERROR(VLOOKUP(D36,'Saisonpersonal'!$A$5:$I$104,9,FALSE),""))</f>
        <v/>
      </c>
      <c r="M36" s="50">
        <f>IF(OR(K36="",L36=""),"",K36*L36)</f>
        <v/>
      </c>
      <c r="N36" s="25" t="n"/>
      <c r="O36" s="21">
        <f>IF(COUNTA(A36,B36,D36,H36,I36,J36,N36)=0,"",IF(OR(A36="",B36="",D36="",H36="",I36="",J36="",N36=""),"Angaben fehlen",IF(E36="","Unbekannte Kraft-ID",IF(OR(B36&lt;IFERROR(VLOOKUP(D36,'Saisonpersonal'!$A$5:$F$104,5,FALSE),B36+1),B36&gt;IFERROR(VLOOKUP(D36,'Saisonpersonal'!$A$5:$F$104,6,FALSE),B36-1)),"Außerhalb Einsatzzeitraum",IF(K36&gt;Parameter!$B$6,"Schichtdauer über Grenze",IF(AND(MOD(I36-H36,1)*24&gt;Parameter!$B$7,J36&lt;Parameter!$B$8),"Pausenziel unterschritten",""))))))</f>
        <v/>
      </c>
    </row>
    <row r="37" ht="20" customHeight="1">
      <c r="A37" s="25" t="n"/>
      <c r="B37" s="47" t="n"/>
      <c r="C37" s="34">
        <f>IF(B37="","",TEXT(B37,"ddd"))</f>
        <v/>
      </c>
      <c r="D37" s="25" t="n"/>
      <c r="E37" s="13">
        <f>IF(D37="","",IFERROR(VLOOKUP(D37,'Saisonpersonal'!$A$5:$I$104,2,FALSE),""))</f>
        <v/>
      </c>
      <c r="F37" s="13">
        <f>IF(D37="","",IFERROR(VLOOKUP(D37,'Saisonpersonal'!$A$5:$I$104,3,FALSE),""))</f>
        <v/>
      </c>
      <c r="G37" s="13">
        <f>IF(D37="","",IFERROR(VLOOKUP(D37,'Saisonpersonal'!$A$5:$I$104,4,FALSE),""))</f>
        <v/>
      </c>
      <c r="H37" s="51" t="n"/>
      <c r="I37" s="51" t="n"/>
      <c r="J37" s="36" t="n"/>
      <c r="K37" s="14">
        <f>IF(OR(B37="",H37="",I37="",J37=""),"",IFERROR(MAX(0,MOD(I37-H37,1)*24-J37/60),""))</f>
        <v/>
      </c>
      <c r="L37" s="49">
        <f>IF(D37="","",IFERROR(VLOOKUP(D37,'Saisonpersonal'!$A$5:$I$104,9,FALSE),""))</f>
        <v/>
      </c>
      <c r="M37" s="49">
        <f>IF(OR(K37="",L37=""),"",K37*L37)</f>
        <v/>
      </c>
      <c r="N37" s="25" t="n"/>
      <c r="O37" s="31">
        <f>IF(COUNTA(A37,B37,D37,H37,I37,J37,N37)=0,"",IF(OR(A37="",B37="",D37="",H37="",I37="",J37="",N37=""),"Angaben fehlen",IF(E37="","Unbekannte Kraft-ID",IF(OR(B37&lt;IFERROR(VLOOKUP(D37,'Saisonpersonal'!$A$5:$F$104,5,FALSE),B37+1),B37&gt;IFERROR(VLOOKUP(D37,'Saisonpersonal'!$A$5:$F$104,6,FALSE),B37-1)),"Außerhalb Einsatzzeitraum",IF(K37&gt;Parameter!$B$6,"Schichtdauer über Grenze",IF(AND(MOD(I37-H37,1)*24&gt;Parameter!$B$7,J37&lt;Parameter!$B$8),"Pausenziel unterschritten",""))))))</f>
        <v/>
      </c>
    </row>
    <row r="38" ht="20" customHeight="1">
      <c r="A38" s="25" t="n"/>
      <c r="B38" s="47" t="n"/>
      <c r="C38" s="37">
        <f>IF(B38="","",TEXT(B38,"ddd"))</f>
        <v/>
      </c>
      <c r="D38" s="25" t="n"/>
      <c r="E38" s="8">
        <f>IF(D38="","",IFERROR(VLOOKUP(D38,'Saisonpersonal'!$A$5:$I$104,2,FALSE),""))</f>
        <v/>
      </c>
      <c r="F38" s="8">
        <f>IF(D38="","",IFERROR(VLOOKUP(D38,'Saisonpersonal'!$A$5:$I$104,3,FALSE),""))</f>
        <v/>
      </c>
      <c r="G38" s="8">
        <f>IF(D38="","",IFERROR(VLOOKUP(D38,'Saisonpersonal'!$A$5:$I$104,4,FALSE),""))</f>
        <v/>
      </c>
      <c r="H38" s="51" t="n"/>
      <c r="I38" s="51" t="n"/>
      <c r="J38" s="36" t="n"/>
      <c r="K38" s="9">
        <f>IF(OR(B38="",H38="",I38="",J38=""),"",IFERROR(MAX(0,MOD(I38-H38,1)*24-J38/60),""))</f>
        <v/>
      </c>
      <c r="L38" s="50">
        <f>IF(D38="","",IFERROR(VLOOKUP(D38,'Saisonpersonal'!$A$5:$I$104,9,FALSE),""))</f>
        <v/>
      </c>
      <c r="M38" s="50">
        <f>IF(OR(K38="",L38=""),"",K38*L38)</f>
        <v/>
      </c>
      <c r="N38" s="25" t="n"/>
      <c r="O38" s="21">
        <f>IF(COUNTA(A38,B38,D38,H38,I38,J38,N38)=0,"",IF(OR(A38="",B38="",D38="",H38="",I38="",J38="",N38=""),"Angaben fehlen",IF(E38="","Unbekannte Kraft-ID",IF(OR(B38&lt;IFERROR(VLOOKUP(D38,'Saisonpersonal'!$A$5:$F$104,5,FALSE),B38+1),B38&gt;IFERROR(VLOOKUP(D38,'Saisonpersonal'!$A$5:$F$104,6,FALSE),B38-1)),"Außerhalb Einsatzzeitraum",IF(K38&gt;Parameter!$B$6,"Schichtdauer über Grenze",IF(AND(MOD(I38-H38,1)*24&gt;Parameter!$B$7,J38&lt;Parameter!$B$8),"Pausenziel unterschritten",""))))))</f>
        <v/>
      </c>
    </row>
    <row r="39" ht="20" customHeight="1">
      <c r="A39" s="25" t="n"/>
      <c r="B39" s="47" t="n"/>
      <c r="C39" s="34">
        <f>IF(B39="","",TEXT(B39,"ddd"))</f>
        <v/>
      </c>
      <c r="D39" s="25" t="n"/>
      <c r="E39" s="13">
        <f>IF(D39="","",IFERROR(VLOOKUP(D39,'Saisonpersonal'!$A$5:$I$104,2,FALSE),""))</f>
        <v/>
      </c>
      <c r="F39" s="13">
        <f>IF(D39="","",IFERROR(VLOOKUP(D39,'Saisonpersonal'!$A$5:$I$104,3,FALSE),""))</f>
        <v/>
      </c>
      <c r="G39" s="13">
        <f>IF(D39="","",IFERROR(VLOOKUP(D39,'Saisonpersonal'!$A$5:$I$104,4,FALSE),""))</f>
        <v/>
      </c>
      <c r="H39" s="51" t="n"/>
      <c r="I39" s="51" t="n"/>
      <c r="J39" s="36" t="n"/>
      <c r="K39" s="14">
        <f>IF(OR(B39="",H39="",I39="",J39=""),"",IFERROR(MAX(0,MOD(I39-H39,1)*24-J39/60),""))</f>
        <v/>
      </c>
      <c r="L39" s="49">
        <f>IF(D39="","",IFERROR(VLOOKUP(D39,'Saisonpersonal'!$A$5:$I$104,9,FALSE),""))</f>
        <v/>
      </c>
      <c r="M39" s="49">
        <f>IF(OR(K39="",L39=""),"",K39*L39)</f>
        <v/>
      </c>
      <c r="N39" s="25" t="n"/>
      <c r="O39" s="31">
        <f>IF(COUNTA(A39,B39,D39,H39,I39,J39,N39)=0,"",IF(OR(A39="",B39="",D39="",H39="",I39="",J39="",N39=""),"Angaben fehlen",IF(E39="","Unbekannte Kraft-ID",IF(OR(B39&lt;IFERROR(VLOOKUP(D39,'Saisonpersonal'!$A$5:$F$104,5,FALSE),B39+1),B39&gt;IFERROR(VLOOKUP(D39,'Saisonpersonal'!$A$5:$F$104,6,FALSE),B39-1)),"Außerhalb Einsatzzeitraum",IF(K39&gt;Parameter!$B$6,"Schichtdauer über Grenze",IF(AND(MOD(I39-H39,1)*24&gt;Parameter!$B$7,J39&lt;Parameter!$B$8),"Pausenziel unterschritten",""))))))</f>
        <v/>
      </c>
    </row>
    <row r="40" ht="20" customHeight="1">
      <c r="A40" s="25" t="n"/>
      <c r="B40" s="47" t="n"/>
      <c r="C40" s="37">
        <f>IF(B40="","",TEXT(B40,"ddd"))</f>
        <v/>
      </c>
      <c r="D40" s="25" t="n"/>
      <c r="E40" s="8">
        <f>IF(D40="","",IFERROR(VLOOKUP(D40,'Saisonpersonal'!$A$5:$I$104,2,FALSE),""))</f>
        <v/>
      </c>
      <c r="F40" s="8">
        <f>IF(D40="","",IFERROR(VLOOKUP(D40,'Saisonpersonal'!$A$5:$I$104,3,FALSE),""))</f>
        <v/>
      </c>
      <c r="G40" s="8">
        <f>IF(D40="","",IFERROR(VLOOKUP(D40,'Saisonpersonal'!$A$5:$I$104,4,FALSE),""))</f>
        <v/>
      </c>
      <c r="H40" s="51" t="n"/>
      <c r="I40" s="51" t="n"/>
      <c r="J40" s="36" t="n"/>
      <c r="K40" s="9">
        <f>IF(OR(B40="",H40="",I40="",J40=""),"",IFERROR(MAX(0,MOD(I40-H40,1)*24-J40/60),""))</f>
        <v/>
      </c>
      <c r="L40" s="50">
        <f>IF(D40="","",IFERROR(VLOOKUP(D40,'Saisonpersonal'!$A$5:$I$104,9,FALSE),""))</f>
        <v/>
      </c>
      <c r="M40" s="50">
        <f>IF(OR(K40="",L40=""),"",K40*L40)</f>
        <v/>
      </c>
      <c r="N40" s="25" t="n"/>
      <c r="O40" s="21">
        <f>IF(COUNTA(A40,B40,D40,H40,I40,J40,N40)=0,"",IF(OR(A40="",B40="",D40="",H40="",I40="",J40="",N40=""),"Angaben fehlen",IF(E40="","Unbekannte Kraft-ID",IF(OR(B40&lt;IFERROR(VLOOKUP(D40,'Saisonpersonal'!$A$5:$F$104,5,FALSE),B40+1),B40&gt;IFERROR(VLOOKUP(D40,'Saisonpersonal'!$A$5:$F$104,6,FALSE),B40-1)),"Außerhalb Einsatzzeitraum",IF(K40&gt;Parameter!$B$6,"Schichtdauer über Grenze",IF(AND(MOD(I40-H40,1)*24&gt;Parameter!$B$7,J40&lt;Parameter!$B$8),"Pausenziel unterschritten",""))))))</f>
        <v/>
      </c>
    </row>
    <row r="41" ht="20" customHeight="1">
      <c r="A41" s="25" t="n"/>
      <c r="B41" s="47" t="n"/>
      <c r="C41" s="34">
        <f>IF(B41="","",TEXT(B41,"ddd"))</f>
        <v/>
      </c>
      <c r="D41" s="25" t="n"/>
      <c r="E41" s="13">
        <f>IF(D41="","",IFERROR(VLOOKUP(D41,'Saisonpersonal'!$A$5:$I$104,2,FALSE),""))</f>
        <v/>
      </c>
      <c r="F41" s="13">
        <f>IF(D41="","",IFERROR(VLOOKUP(D41,'Saisonpersonal'!$A$5:$I$104,3,FALSE),""))</f>
        <v/>
      </c>
      <c r="G41" s="13">
        <f>IF(D41="","",IFERROR(VLOOKUP(D41,'Saisonpersonal'!$A$5:$I$104,4,FALSE),""))</f>
        <v/>
      </c>
      <c r="H41" s="51" t="n"/>
      <c r="I41" s="51" t="n"/>
      <c r="J41" s="36" t="n"/>
      <c r="K41" s="14">
        <f>IF(OR(B41="",H41="",I41="",J41=""),"",IFERROR(MAX(0,MOD(I41-H41,1)*24-J41/60),""))</f>
        <v/>
      </c>
      <c r="L41" s="49">
        <f>IF(D41="","",IFERROR(VLOOKUP(D41,'Saisonpersonal'!$A$5:$I$104,9,FALSE),""))</f>
        <v/>
      </c>
      <c r="M41" s="49">
        <f>IF(OR(K41="",L41=""),"",K41*L41)</f>
        <v/>
      </c>
      <c r="N41" s="25" t="n"/>
      <c r="O41" s="31">
        <f>IF(COUNTA(A41,B41,D41,H41,I41,J41,N41)=0,"",IF(OR(A41="",B41="",D41="",H41="",I41="",J41="",N41=""),"Angaben fehlen",IF(E41="","Unbekannte Kraft-ID",IF(OR(B41&lt;IFERROR(VLOOKUP(D41,'Saisonpersonal'!$A$5:$F$104,5,FALSE),B41+1),B41&gt;IFERROR(VLOOKUP(D41,'Saisonpersonal'!$A$5:$F$104,6,FALSE),B41-1)),"Außerhalb Einsatzzeitraum",IF(K41&gt;Parameter!$B$6,"Schichtdauer über Grenze",IF(AND(MOD(I41-H41,1)*24&gt;Parameter!$B$7,J41&lt;Parameter!$B$8),"Pausenziel unterschritten",""))))))</f>
        <v/>
      </c>
    </row>
    <row r="42" ht="20" customHeight="1">
      <c r="A42" s="25" t="n"/>
      <c r="B42" s="47" t="n"/>
      <c r="C42" s="37">
        <f>IF(B42="","",TEXT(B42,"ddd"))</f>
        <v/>
      </c>
      <c r="D42" s="25" t="n"/>
      <c r="E42" s="8">
        <f>IF(D42="","",IFERROR(VLOOKUP(D42,'Saisonpersonal'!$A$5:$I$104,2,FALSE),""))</f>
        <v/>
      </c>
      <c r="F42" s="8">
        <f>IF(D42="","",IFERROR(VLOOKUP(D42,'Saisonpersonal'!$A$5:$I$104,3,FALSE),""))</f>
        <v/>
      </c>
      <c r="G42" s="8">
        <f>IF(D42="","",IFERROR(VLOOKUP(D42,'Saisonpersonal'!$A$5:$I$104,4,FALSE),""))</f>
        <v/>
      </c>
      <c r="H42" s="51" t="n"/>
      <c r="I42" s="51" t="n"/>
      <c r="J42" s="36" t="n"/>
      <c r="K42" s="9">
        <f>IF(OR(B42="",H42="",I42="",J42=""),"",IFERROR(MAX(0,MOD(I42-H42,1)*24-J42/60),""))</f>
        <v/>
      </c>
      <c r="L42" s="50">
        <f>IF(D42="","",IFERROR(VLOOKUP(D42,'Saisonpersonal'!$A$5:$I$104,9,FALSE),""))</f>
        <v/>
      </c>
      <c r="M42" s="50">
        <f>IF(OR(K42="",L42=""),"",K42*L42)</f>
        <v/>
      </c>
      <c r="N42" s="25" t="n"/>
      <c r="O42" s="21">
        <f>IF(COUNTA(A42,B42,D42,H42,I42,J42,N42)=0,"",IF(OR(A42="",B42="",D42="",H42="",I42="",J42="",N42=""),"Angaben fehlen",IF(E42="","Unbekannte Kraft-ID",IF(OR(B42&lt;IFERROR(VLOOKUP(D42,'Saisonpersonal'!$A$5:$F$104,5,FALSE),B42+1),B42&gt;IFERROR(VLOOKUP(D42,'Saisonpersonal'!$A$5:$F$104,6,FALSE),B42-1)),"Außerhalb Einsatzzeitraum",IF(K42&gt;Parameter!$B$6,"Schichtdauer über Grenze",IF(AND(MOD(I42-H42,1)*24&gt;Parameter!$B$7,J42&lt;Parameter!$B$8),"Pausenziel unterschritten",""))))))</f>
        <v/>
      </c>
    </row>
    <row r="43" ht="20" customHeight="1">
      <c r="A43" s="25" t="n"/>
      <c r="B43" s="47" t="n"/>
      <c r="C43" s="34">
        <f>IF(B43="","",TEXT(B43,"ddd"))</f>
        <v/>
      </c>
      <c r="D43" s="25" t="n"/>
      <c r="E43" s="13">
        <f>IF(D43="","",IFERROR(VLOOKUP(D43,'Saisonpersonal'!$A$5:$I$104,2,FALSE),""))</f>
        <v/>
      </c>
      <c r="F43" s="13">
        <f>IF(D43="","",IFERROR(VLOOKUP(D43,'Saisonpersonal'!$A$5:$I$104,3,FALSE),""))</f>
        <v/>
      </c>
      <c r="G43" s="13">
        <f>IF(D43="","",IFERROR(VLOOKUP(D43,'Saisonpersonal'!$A$5:$I$104,4,FALSE),""))</f>
        <v/>
      </c>
      <c r="H43" s="51" t="n"/>
      <c r="I43" s="51" t="n"/>
      <c r="J43" s="36" t="n"/>
      <c r="K43" s="14">
        <f>IF(OR(B43="",H43="",I43="",J43=""),"",IFERROR(MAX(0,MOD(I43-H43,1)*24-J43/60),""))</f>
        <v/>
      </c>
      <c r="L43" s="49">
        <f>IF(D43="","",IFERROR(VLOOKUP(D43,'Saisonpersonal'!$A$5:$I$104,9,FALSE),""))</f>
        <v/>
      </c>
      <c r="M43" s="49">
        <f>IF(OR(K43="",L43=""),"",K43*L43)</f>
        <v/>
      </c>
      <c r="N43" s="25" t="n"/>
      <c r="O43" s="31">
        <f>IF(COUNTA(A43,B43,D43,H43,I43,J43,N43)=0,"",IF(OR(A43="",B43="",D43="",H43="",I43="",J43="",N43=""),"Angaben fehlen",IF(E43="","Unbekannte Kraft-ID",IF(OR(B43&lt;IFERROR(VLOOKUP(D43,'Saisonpersonal'!$A$5:$F$104,5,FALSE),B43+1),B43&gt;IFERROR(VLOOKUP(D43,'Saisonpersonal'!$A$5:$F$104,6,FALSE),B43-1)),"Außerhalb Einsatzzeitraum",IF(K43&gt;Parameter!$B$6,"Schichtdauer über Grenze",IF(AND(MOD(I43-H43,1)*24&gt;Parameter!$B$7,J43&lt;Parameter!$B$8),"Pausenziel unterschritten",""))))))</f>
        <v/>
      </c>
    </row>
    <row r="44" ht="20" customHeight="1">
      <c r="A44" s="25" t="n"/>
      <c r="B44" s="47" t="n"/>
      <c r="C44" s="37">
        <f>IF(B44="","",TEXT(B44,"ddd"))</f>
        <v/>
      </c>
      <c r="D44" s="25" t="n"/>
      <c r="E44" s="8">
        <f>IF(D44="","",IFERROR(VLOOKUP(D44,'Saisonpersonal'!$A$5:$I$104,2,FALSE),""))</f>
        <v/>
      </c>
      <c r="F44" s="8">
        <f>IF(D44="","",IFERROR(VLOOKUP(D44,'Saisonpersonal'!$A$5:$I$104,3,FALSE),""))</f>
        <v/>
      </c>
      <c r="G44" s="8">
        <f>IF(D44="","",IFERROR(VLOOKUP(D44,'Saisonpersonal'!$A$5:$I$104,4,FALSE),""))</f>
        <v/>
      </c>
      <c r="H44" s="51" t="n"/>
      <c r="I44" s="51" t="n"/>
      <c r="J44" s="36" t="n"/>
      <c r="K44" s="9">
        <f>IF(OR(B44="",H44="",I44="",J44=""),"",IFERROR(MAX(0,MOD(I44-H44,1)*24-J44/60),""))</f>
        <v/>
      </c>
      <c r="L44" s="50">
        <f>IF(D44="","",IFERROR(VLOOKUP(D44,'Saisonpersonal'!$A$5:$I$104,9,FALSE),""))</f>
        <v/>
      </c>
      <c r="M44" s="50">
        <f>IF(OR(K44="",L44=""),"",K44*L44)</f>
        <v/>
      </c>
      <c r="N44" s="25" t="n"/>
      <c r="O44" s="21">
        <f>IF(COUNTA(A44,B44,D44,H44,I44,J44,N44)=0,"",IF(OR(A44="",B44="",D44="",H44="",I44="",J44="",N44=""),"Angaben fehlen",IF(E44="","Unbekannte Kraft-ID",IF(OR(B44&lt;IFERROR(VLOOKUP(D44,'Saisonpersonal'!$A$5:$F$104,5,FALSE),B44+1),B44&gt;IFERROR(VLOOKUP(D44,'Saisonpersonal'!$A$5:$F$104,6,FALSE),B44-1)),"Außerhalb Einsatzzeitraum",IF(K44&gt;Parameter!$B$6,"Schichtdauer über Grenze",IF(AND(MOD(I44-H44,1)*24&gt;Parameter!$B$7,J44&lt;Parameter!$B$8),"Pausenziel unterschritten",""))))))</f>
        <v/>
      </c>
    </row>
    <row r="45" ht="20" customHeight="1">
      <c r="A45" s="25" t="n"/>
      <c r="B45" s="47" t="n"/>
      <c r="C45" s="34">
        <f>IF(B45="","",TEXT(B45,"ddd"))</f>
        <v/>
      </c>
      <c r="D45" s="25" t="n"/>
      <c r="E45" s="13">
        <f>IF(D45="","",IFERROR(VLOOKUP(D45,'Saisonpersonal'!$A$5:$I$104,2,FALSE),""))</f>
        <v/>
      </c>
      <c r="F45" s="13">
        <f>IF(D45="","",IFERROR(VLOOKUP(D45,'Saisonpersonal'!$A$5:$I$104,3,FALSE),""))</f>
        <v/>
      </c>
      <c r="G45" s="13">
        <f>IF(D45="","",IFERROR(VLOOKUP(D45,'Saisonpersonal'!$A$5:$I$104,4,FALSE),""))</f>
        <v/>
      </c>
      <c r="H45" s="51" t="n"/>
      <c r="I45" s="51" t="n"/>
      <c r="J45" s="36" t="n"/>
      <c r="K45" s="14">
        <f>IF(OR(B45="",H45="",I45="",J45=""),"",IFERROR(MAX(0,MOD(I45-H45,1)*24-J45/60),""))</f>
        <v/>
      </c>
      <c r="L45" s="49">
        <f>IF(D45="","",IFERROR(VLOOKUP(D45,'Saisonpersonal'!$A$5:$I$104,9,FALSE),""))</f>
        <v/>
      </c>
      <c r="M45" s="49">
        <f>IF(OR(K45="",L45=""),"",K45*L45)</f>
        <v/>
      </c>
      <c r="N45" s="25" t="n"/>
      <c r="O45" s="31">
        <f>IF(COUNTA(A45,B45,D45,H45,I45,J45,N45)=0,"",IF(OR(A45="",B45="",D45="",H45="",I45="",J45="",N45=""),"Angaben fehlen",IF(E45="","Unbekannte Kraft-ID",IF(OR(B45&lt;IFERROR(VLOOKUP(D45,'Saisonpersonal'!$A$5:$F$104,5,FALSE),B45+1),B45&gt;IFERROR(VLOOKUP(D45,'Saisonpersonal'!$A$5:$F$104,6,FALSE),B45-1)),"Außerhalb Einsatzzeitraum",IF(K45&gt;Parameter!$B$6,"Schichtdauer über Grenze",IF(AND(MOD(I45-H45,1)*24&gt;Parameter!$B$7,J45&lt;Parameter!$B$8),"Pausenziel unterschritten",""))))))</f>
        <v/>
      </c>
    </row>
    <row r="46" ht="20" customHeight="1">
      <c r="A46" s="25" t="n"/>
      <c r="B46" s="47" t="n"/>
      <c r="C46" s="37">
        <f>IF(B46="","",TEXT(B46,"ddd"))</f>
        <v/>
      </c>
      <c r="D46" s="25" t="n"/>
      <c r="E46" s="8">
        <f>IF(D46="","",IFERROR(VLOOKUP(D46,'Saisonpersonal'!$A$5:$I$104,2,FALSE),""))</f>
        <v/>
      </c>
      <c r="F46" s="8">
        <f>IF(D46="","",IFERROR(VLOOKUP(D46,'Saisonpersonal'!$A$5:$I$104,3,FALSE),""))</f>
        <v/>
      </c>
      <c r="G46" s="8">
        <f>IF(D46="","",IFERROR(VLOOKUP(D46,'Saisonpersonal'!$A$5:$I$104,4,FALSE),""))</f>
        <v/>
      </c>
      <c r="H46" s="51" t="n"/>
      <c r="I46" s="51" t="n"/>
      <c r="J46" s="36" t="n"/>
      <c r="K46" s="9">
        <f>IF(OR(B46="",H46="",I46="",J46=""),"",IFERROR(MAX(0,MOD(I46-H46,1)*24-J46/60),""))</f>
        <v/>
      </c>
      <c r="L46" s="50">
        <f>IF(D46="","",IFERROR(VLOOKUP(D46,'Saisonpersonal'!$A$5:$I$104,9,FALSE),""))</f>
        <v/>
      </c>
      <c r="M46" s="50">
        <f>IF(OR(K46="",L46=""),"",K46*L46)</f>
        <v/>
      </c>
      <c r="N46" s="25" t="n"/>
      <c r="O46" s="21">
        <f>IF(COUNTA(A46,B46,D46,H46,I46,J46,N46)=0,"",IF(OR(A46="",B46="",D46="",H46="",I46="",J46="",N46=""),"Angaben fehlen",IF(E46="","Unbekannte Kraft-ID",IF(OR(B46&lt;IFERROR(VLOOKUP(D46,'Saisonpersonal'!$A$5:$F$104,5,FALSE),B46+1),B46&gt;IFERROR(VLOOKUP(D46,'Saisonpersonal'!$A$5:$F$104,6,FALSE),B46-1)),"Außerhalb Einsatzzeitraum",IF(K46&gt;Parameter!$B$6,"Schichtdauer über Grenze",IF(AND(MOD(I46-H46,1)*24&gt;Parameter!$B$7,J46&lt;Parameter!$B$8),"Pausenziel unterschritten",""))))))</f>
        <v/>
      </c>
    </row>
    <row r="47" ht="20" customHeight="1">
      <c r="A47" s="25" t="n"/>
      <c r="B47" s="47" t="n"/>
      <c r="C47" s="34">
        <f>IF(B47="","",TEXT(B47,"ddd"))</f>
        <v/>
      </c>
      <c r="D47" s="25" t="n"/>
      <c r="E47" s="13">
        <f>IF(D47="","",IFERROR(VLOOKUP(D47,'Saisonpersonal'!$A$5:$I$104,2,FALSE),""))</f>
        <v/>
      </c>
      <c r="F47" s="13">
        <f>IF(D47="","",IFERROR(VLOOKUP(D47,'Saisonpersonal'!$A$5:$I$104,3,FALSE),""))</f>
        <v/>
      </c>
      <c r="G47" s="13">
        <f>IF(D47="","",IFERROR(VLOOKUP(D47,'Saisonpersonal'!$A$5:$I$104,4,FALSE),""))</f>
        <v/>
      </c>
      <c r="H47" s="51" t="n"/>
      <c r="I47" s="51" t="n"/>
      <c r="J47" s="36" t="n"/>
      <c r="K47" s="14">
        <f>IF(OR(B47="",H47="",I47="",J47=""),"",IFERROR(MAX(0,MOD(I47-H47,1)*24-J47/60),""))</f>
        <v/>
      </c>
      <c r="L47" s="49">
        <f>IF(D47="","",IFERROR(VLOOKUP(D47,'Saisonpersonal'!$A$5:$I$104,9,FALSE),""))</f>
        <v/>
      </c>
      <c r="M47" s="49">
        <f>IF(OR(K47="",L47=""),"",K47*L47)</f>
        <v/>
      </c>
      <c r="N47" s="25" t="n"/>
      <c r="O47" s="31">
        <f>IF(COUNTA(A47,B47,D47,H47,I47,J47,N47)=0,"",IF(OR(A47="",B47="",D47="",H47="",I47="",J47="",N47=""),"Angaben fehlen",IF(E47="","Unbekannte Kraft-ID",IF(OR(B47&lt;IFERROR(VLOOKUP(D47,'Saisonpersonal'!$A$5:$F$104,5,FALSE),B47+1),B47&gt;IFERROR(VLOOKUP(D47,'Saisonpersonal'!$A$5:$F$104,6,FALSE),B47-1)),"Außerhalb Einsatzzeitraum",IF(K47&gt;Parameter!$B$6,"Schichtdauer über Grenze",IF(AND(MOD(I47-H47,1)*24&gt;Parameter!$B$7,J47&lt;Parameter!$B$8),"Pausenziel unterschritten",""))))))</f>
        <v/>
      </c>
    </row>
    <row r="48" ht="20" customHeight="1">
      <c r="A48" s="25" t="n"/>
      <c r="B48" s="47" t="n"/>
      <c r="C48" s="37">
        <f>IF(B48="","",TEXT(B48,"ddd"))</f>
        <v/>
      </c>
      <c r="D48" s="25" t="n"/>
      <c r="E48" s="8">
        <f>IF(D48="","",IFERROR(VLOOKUP(D48,'Saisonpersonal'!$A$5:$I$104,2,FALSE),""))</f>
        <v/>
      </c>
      <c r="F48" s="8">
        <f>IF(D48="","",IFERROR(VLOOKUP(D48,'Saisonpersonal'!$A$5:$I$104,3,FALSE),""))</f>
        <v/>
      </c>
      <c r="G48" s="8">
        <f>IF(D48="","",IFERROR(VLOOKUP(D48,'Saisonpersonal'!$A$5:$I$104,4,FALSE),""))</f>
        <v/>
      </c>
      <c r="H48" s="51" t="n"/>
      <c r="I48" s="51" t="n"/>
      <c r="J48" s="36" t="n"/>
      <c r="K48" s="9">
        <f>IF(OR(B48="",H48="",I48="",J48=""),"",IFERROR(MAX(0,MOD(I48-H48,1)*24-J48/60),""))</f>
        <v/>
      </c>
      <c r="L48" s="50">
        <f>IF(D48="","",IFERROR(VLOOKUP(D48,'Saisonpersonal'!$A$5:$I$104,9,FALSE),""))</f>
        <v/>
      </c>
      <c r="M48" s="50">
        <f>IF(OR(K48="",L48=""),"",K48*L48)</f>
        <v/>
      </c>
      <c r="N48" s="25" t="n"/>
      <c r="O48" s="21">
        <f>IF(COUNTA(A48,B48,D48,H48,I48,J48,N48)=0,"",IF(OR(A48="",B48="",D48="",H48="",I48="",J48="",N48=""),"Angaben fehlen",IF(E48="","Unbekannte Kraft-ID",IF(OR(B48&lt;IFERROR(VLOOKUP(D48,'Saisonpersonal'!$A$5:$F$104,5,FALSE),B48+1),B48&gt;IFERROR(VLOOKUP(D48,'Saisonpersonal'!$A$5:$F$104,6,FALSE),B48-1)),"Außerhalb Einsatzzeitraum",IF(K48&gt;Parameter!$B$6,"Schichtdauer über Grenze",IF(AND(MOD(I48-H48,1)*24&gt;Parameter!$B$7,J48&lt;Parameter!$B$8),"Pausenziel unterschritten",""))))))</f>
        <v/>
      </c>
    </row>
    <row r="49" ht="20" customHeight="1">
      <c r="A49" s="25" t="n"/>
      <c r="B49" s="47" t="n"/>
      <c r="C49" s="34">
        <f>IF(B49="","",TEXT(B49,"ddd"))</f>
        <v/>
      </c>
      <c r="D49" s="25" t="n"/>
      <c r="E49" s="13">
        <f>IF(D49="","",IFERROR(VLOOKUP(D49,'Saisonpersonal'!$A$5:$I$104,2,FALSE),""))</f>
        <v/>
      </c>
      <c r="F49" s="13">
        <f>IF(D49="","",IFERROR(VLOOKUP(D49,'Saisonpersonal'!$A$5:$I$104,3,FALSE),""))</f>
        <v/>
      </c>
      <c r="G49" s="13">
        <f>IF(D49="","",IFERROR(VLOOKUP(D49,'Saisonpersonal'!$A$5:$I$104,4,FALSE),""))</f>
        <v/>
      </c>
      <c r="H49" s="51" t="n"/>
      <c r="I49" s="51" t="n"/>
      <c r="J49" s="36" t="n"/>
      <c r="K49" s="14">
        <f>IF(OR(B49="",H49="",I49="",J49=""),"",IFERROR(MAX(0,MOD(I49-H49,1)*24-J49/60),""))</f>
        <v/>
      </c>
      <c r="L49" s="49">
        <f>IF(D49="","",IFERROR(VLOOKUP(D49,'Saisonpersonal'!$A$5:$I$104,9,FALSE),""))</f>
        <v/>
      </c>
      <c r="M49" s="49">
        <f>IF(OR(K49="",L49=""),"",K49*L49)</f>
        <v/>
      </c>
      <c r="N49" s="25" t="n"/>
      <c r="O49" s="31">
        <f>IF(COUNTA(A49,B49,D49,H49,I49,J49,N49)=0,"",IF(OR(A49="",B49="",D49="",H49="",I49="",J49="",N49=""),"Angaben fehlen",IF(E49="","Unbekannte Kraft-ID",IF(OR(B49&lt;IFERROR(VLOOKUP(D49,'Saisonpersonal'!$A$5:$F$104,5,FALSE),B49+1),B49&gt;IFERROR(VLOOKUP(D49,'Saisonpersonal'!$A$5:$F$104,6,FALSE),B49-1)),"Außerhalb Einsatzzeitraum",IF(K49&gt;Parameter!$B$6,"Schichtdauer über Grenze",IF(AND(MOD(I49-H49,1)*24&gt;Parameter!$B$7,J49&lt;Parameter!$B$8),"Pausenziel unterschritten",""))))))</f>
        <v/>
      </c>
    </row>
    <row r="50" ht="20" customHeight="1">
      <c r="A50" s="25" t="n"/>
      <c r="B50" s="47" t="n"/>
      <c r="C50" s="37">
        <f>IF(B50="","",TEXT(B50,"ddd"))</f>
        <v/>
      </c>
      <c r="D50" s="25" t="n"/>
      <c r="E50" s="8">
        <f>IF(D50="","",IFERROR(VLOOKUP(D50,'Saisonpersonal'!$A$5:$I$104,2,FALSE),""))</f>
        <v/>
      </c>
      <c r="F50" s="8">
        <f>IF(D50="","",IFERROR(VLOOKUP(D50,'Saisonpersonal'!$A$5:$I$104,3,FALSE),""))</f>
        <v/>
      </c>
      <c r="G50" s="8">
        <f>IF(D50="","",IFERROR(VLOOKUP(D50,'Saisonpersonal'!$A$5:$I$104,4,FALSE),""))</f>
        <v/>
      </c>
      <c r="H50" s="51" t="n"/>
      <c r="I50" s="51" t="n"/>
      <c r="J50" s="36" t="n"/>
      <c r="K50" s="9">
        <f>IF(OR(B50="",H50="",I50="",J50=""),"",IFERROR(MAX(0,MOD(I50-H50,1)*24-J50/60),""))</f>
        <v/>
      </c>
      <c r="L50" s="50">
        <f>IF(D50="","",IFERROR(VLOOKUP(D50,'Saisonpersonal'!$A$5:$I$104,9,FALSE),""))</f>
        <v/>
      </c>
      <c r="M50" s="50">
        <f>IF(OR(K50="",L50=""),"",K50*L50)</f>
        <v/>
      </c>
      <c r="N50" s="25" t="n"/>
      <c r="O50" s="21">
        <f>IF(COUNTA(A50,B50,D50,H50,I50,J50,N50)=0,"",IF(OR(A50="",B50="",D50="",H50="",I50="",J50="",N50=""),"Angaben fehlen",IF(E50="","Unbekannte Kraft-ID",IF(OR(B50&lt;IFERROR(VLOOKUP(D50,'Saisonpersonal'!$A$5:$F$104,5,FALSE),B50+1),B50&gt;IFERROR(VLOOKUP(D50,'Saisonpersonal'!$A$5:$F$104,6,FALSE),B50-1)),"Außerhalb Einsatzzeitraum",IF(K50&gt;Parameter!$B$6,"Schichtdauer über Grenze",IF(AND(MOD(I50-H50,1)*24&gt;Parameter!$B$7,J50&lt;Parameter!$B$8),"Pausenziel unterschritten",""))))))</f>
        <v/>
      </c>
    </row>
    <row r="51" ht="20" customHeight="1">
      <c r="A51" s="25" t="n"/>
      <c r="B51" s="47" t="n"/>
      <c r="C51" s="34">
        <f>IF(B51="","",TEXT(B51,"ddd"))</f>
        <v/>
      </c>
      <c r="D51" s="25" t="n"/>
      <c r="E51" s="13">
        <f>IF(D51="","",IFERROR(VLOOKUP(D51,'Saisonpersonal'!$A$5:$I$104,2,FALSE),""))</f>
        <v/>
      </c>
      <c r="F51" s="13">
        <f>IF(D51="","",IFERROR(VLOOKUP(D51,'Saisonpersonal'!$A$5:$I$104,3,FALSE),""))</f>
        <v/>
      </c>
      <c r="G51" s="13">
        <f>IF(D51="","",IFERROR(VLOOKUP(D51,'Saisonpersonal'!$A$5:$I$104,4,FALSE),""))</f>
        <v/>
      </c>
      <c r="H51" s="51" t="n"/>
      <c r="I51" s="51" t="n"/>
      <c r="J51" s="36" t="n"/>
      <c r="K51" s="14">
        <f>IF(OR(B51="",H51="",I51="",J51=""),"",IFERROR(MAX(0,MOD(I51-H51,1)*24-J51/60),""))</f>
        <v/>
      </c>
      <c r="L51" s="49">
        <f>IF(D51="","",IFERROR(VLOOKUP(D51,'Saisonpersonal'!$A$5:$I$104,9,FALSE),""))</f>
        <v/>
      </c>
      <c r="M51" s="49">
        <f>IF(OR(K51="",L51=""),"",K51*L51)</f>
        <v/>
      </c>
      <c r="N51" s="25" t="n"/>
      <c r="O51" s="31">
        <f>IF(COUNTA(A51,B51,D51,H51,I51,J51,N51)=0,"",IF(OR(A51="",B51="",D51="",H51="",I51="",J51="",N51=""),"Angaben fehlen",IF(E51="","Unbekannte Kraft-ID",IF(OR(B51&lt;IFERROR(VLOOKUP(D51,'Saisonpersonal'!$A$5:$F$104,5,FALSE),B51+1),B51&gt;IFERROR(VLOOKUP(D51,'Saisonpersonal'!$A$5:$F$104,6,FALSE),B51-1)),"Außerhalb Einsatzzeitraum",IF(K51&gt;Parameter!$B$6,"Schichtdauer über Grenze",IF(AND(MOD(I51-H51,1)*24&gt;Parameter!$B$7,J51&lt;Parameter!$B$8),"Pausenziel unterschritten",""))))))</f>
        <v/>
      </c>
    </row>
    <row r="52" ht="20" customHeight="1">
      <c r="A52" s="25" t="n"/>
      <c r="B52" s="47" t="n"/>
      <c r="C52" s="37">
        <f>IF(B52="","",TEXT(B52,"ddd"))</f>
        <v/>
      </c>
      <c r="D52" s="25" t="n"/>
      <c r="E52" s="8">
        <f>IF(D52="","",IFERROR(VLOOKUP(D52,'Saisonpersonal'!$A$5:$I$104,2,FALSE),""))</f>
        <v/>
      </c>
      <c r="F52" s="8">
        <f>IF(D52="","",IFERROR(VLOOKUP(D52,'Saisonpersonal'!$A$5:$I$104,3,FALSE),""))</f>
        <v/>
      </c>
      <c r="G52" s="8">
        <f>IF(D52="","",IFERROR(VLOOKUP(D52,'Saisonpersonal'!$A$5:$I$104,4,FALSE),""))</f>
        <v/>
      </c>
      <c r="H52" s="51" t="n"/>
      <c r="I52" s="51" t="n"/>
      <c r="J52" s="36" t="n"/>
      <c r="K52" s="9">
        <f>IF(OR(B52="",H52="",I52="",J52=""),"",IFERROR(MAX(0,MOD(I52-H52,1)*24-J52/60),""))</f>
        <v/>
      </c>
      <c r="L52" s="50">
        <f>IF(D52="","",IFERROR(VLOOKUP(D52,'Saisonpersonal'!$A$5:$I$104,9,FALSE),""))</f>
        <v/>
      </c>
      <c r="M52" s="50">
        <f>IF(OR(K52="",L52=""),"",K52*L52)</f>
        <v/>
      </c>
      <c r="N52" s="25" t="n"/>
      <c r="O52" s="21">
        <f>IF(COUNTA(A52,B52,D52,H52,I52,J52,N52)=0,"",IF(OR(A52="",B52="",D52="",H52="",I52="",J52="",N52=""),"Angaben fehlen",IF(E52="","Unbekannte Kraft-ID",IF(OR(B52&lt;IFERROR(VLOOKUP(D52,'Saisonpersonal'!$A$5:$F$104,5,FALSE),B52+1),B52&gt;IFERROR(VLOOKUP(D52,'Saisonpersonal'!$A$5:$F$104,6,FALSE),B52-1)),"Außerhalb Einsatzzeitraum",IF(K52&gt;Parameter!$B$6,"Schichtdauer über Grenze",IF(AND(MOD(I52-H52,1)*24&gt;Parameter!$B$7,J52&lt;Parameter!$B$8),"Pausenziel unterschritten",""))))))</f>
        <v/>
      </c>
    </row>
    <row r="53" ht="20" customHeight="1">
      <c r="A53" s="25" t="n"/>
      <c r="B53" s="47" t="n"/>
      <c r="C53" s="34">
        <f>IF(B53="","",TEXT(B53,"ddd"))</f>
        <v/>
      </c>
      <c r="D53" s="25" t="n"/>
      <c r="E53" s="13">
        <f>IF(D53="","",IFERROR(VLOOKUP(D53,'Saisonpersonal'!$A$5:$I$104,2,FALSE),""))</f>
        <v/>
      </c>
      <c r="F53" s="13">
        <f>IF(D53="","",IFERROR(VLOOKUP(D53,'Saisonpersonal'!$A$5:$I$104,3,FALSE),""))</f>
        <v/>
      </c>
      <c r="G53" s="13">
        <f>IF(D53="","",IFERROR(VLOOKUP(D53,'Saisonpersonal'!$A$5:$I$104,4,FALSE),""))</f>
        <v/>
      </c>
      <c r="H53" s="51" t="n"/>
      <c r="I53" s="51" t="n"/>
      <c r="J53" s="36" t="n"/>
      <c r="K53" s="14">
        <f>IF(OR(B53="",H53="",I53="",J53=""),"",IFERROR(MAX(0,MOD(I53-H53,1)*24-J53/60),""))</f>
        <v/>
      </c>
      <c r="L53" s="49">
        <f>IF(D53="","",IFERROR(VLOOKUP(D53,'Saisonpersonal'!$A$5:$I$104,9,FALSE),""))</f>
        <v/>
      </c>
      <c r="M53" s="49">
        <f>IF(OR(K53="",L53=""),"",K53*L53)</f>
        <v/>
      </c>
      <c r="N53" s="25" t="n"/>
      <c r="O53" s="31">
        <f>IF(COUNTA(A53,B53,D53,H53,I53,J53,N53)=0,"",IF(OR(A53="",B53="",D53="",H53="",I53="",J53="",N53=""),"Angaben fehlen",IF(E53="","Unbekannte Kraft-ID",IF(OR(B53&lt;IFERROR(VLOOKUP(D53,'Saisonpersonal'!$A$5:$F$104,5,FALSE),B53+1),B53&gt;IFERROR(VLOOKUP(D53,'Saisonpersonal'!$A$5:$F$104,6,FALSE),B53-1)),"Außerhalb Einsatzzeitraum",IF(K53&gt;Parameter!$B$6,"Schichtdauer über Grenze",IF(AND(MOD(I53-H53,1)*24&gt;Parameter!$B$7,J53&lt;Parameter!$B$8),"Pausenziel unterschritten",""))))))</f>
        <v/>
      </c>
    </row>
    <row r="54" ht="20" customHeight="1">
      <c r="A54" s="25" t="n"/>
      <c r="B54" s="47" t="n"/>
      <c r="C54" s="37">
        <f>IF(B54="","",TEXT(B54,"ddd"))</f>
        <v/>
      </c>
      <c r="D54" s="25" t="n"/>
      <c r="E54" s="8">
        <f>IF(D54="","",IFERROR(VLOOKUP(D54,'Saisonpersonal'!$A$5:$I$104,2,FALSE),""))</f>
        <v/>
      </c>
      <c r="F54" s="8">
        <f>IF(D54="","",IFERROR(VLOOKUP(D54,'Saisonpersonal'!$A$5:$I$104,3,FALSE),""))</f>
        <v/>
      </c>
      <c r="G54" s="8">
        <f>IF(D54="","",IFERROR(VLOOKUP(D54,'Saisonpersonal'!$A$5:$I$104,4,FALSE),""))</f>
        <v/>
      </c>
      <c r="H54" s="51" t="n"/>
      <c r="I54" s="51" t="n"/>
      <c r="J54" s="36" t="n"/>
      <c r="K54" s="9">
        <f>IF(OR(B54="",H54="",I54="",J54=""),"",IFERROR(MAX(0,MOD(I54-H54,1)*24-J54/60),""))</f>
        <v/>
      </c>
      <c r="L54" s="50">
        <f>IF(D54="","",IFERROR(VLOOKUP(D54,'Saisonpersonal'!$A$5:$I$104,9,FALSE),""))</f>
        <v/>
      </c>
      <c r="M54" s="50">
        <f>IF(OR(K54="",L54=""),"",K54*L54)</f>
        <v/>
      </c>
      <c r="N54" s="25" t="n"/>
      <c r="O54" s="21">
        <f>IF(COUNTA(A54,B54,D54,H54,I54,J54,N54)=0,"",IF(OR(A54="",B54="",D54="",H54="",I54="",J54="",N54=""),"Angaben fehlen",IF(E54="","Unbekannte Kraft-ID",IF(OR(B54&lt;IFERROR(VLOOKUP(D54,'Saisonpersonal'!$A$5:$F$104,5,FALSE),B54+1),B54&gt;IFERROR(VLOOKUP(D54,'Saisonpersonal'!$A$5:$F$104,6,FALSE),B54-1)),"Außerhalb Einsatzzeitraum",IF(K54&gt;Parameter!$B$6,"Schichtdauer über Grenze",IF(AND(MOD(I54-H54,1)*24&gt;Parameter!$B$7,J54&lt;Parameter!$B$8),"Pausenziel unterschritten",""))))))</f>
        <v/>
      </c>
    </row>
    <row r="55" ht="20" customHeight="1">
      <c r="A55" s="25" t="n"/>
      <c r="B55" s="47" t="n"/>
      <c r="C55" s="34">
        <f>IF(B55="","",TEXT(B55,"ddd"))</f>
        <v/>
      </c>
      <c r="D55" s="25" t="n"/>
      <c r="E55" s="13">
        <f>IF(D55="","",IFERROR(VLOOKUP(D55,'Saisonpersonal'!$A$5:$I$104,2,FALSE),""))</f>
        <v/>
      </c>
      <c r="F55" s="13">
        <f>IF(D55="","",IFERROR(VLOOKUP(D55,'Saisonpersonal'!$A$5:$I$104,3,FALSE),""))</f>
        <v/>
      </c>
      <c r="G55" s="13">
        <f>IF(D55="","",IFERROR(VLOOKUP(D55,'Saisonpersonal'!$A$5:$I$104,4,FALSE),""))</f>
        <v/>
      </c>
      <c r="H55" s="51" t="n"/>
      <c r="I55" s="51" t="n"/>
      <c r="J55" s="36" t="n"/>
      <c r="K55" s="14">
        <f>IF(OR(B55="",H55="",I55="",J55=""),"",IFERROR(MAX(0,MOD(I55-H55,1)*24-J55/60),""))</f>
        <v/>
      </c>
      <c r="L55" s="49">
        <f>IF(D55="","",IFERROR(VLOOKUP(D55,'Saisonpersonal'!$A$5:$I$104,9,FALSE),""))</f>
        <v/>
      </c>
      <c r="M55" s="49">
        <f>IF(OR(K55="",L55=""),"",K55*L55)</f>
        <v/>
      </c>
      <c r="N55" s="25" t="n"/>
      <c r="O55" s="31">
        <f>IF(COUNTA(A55,B55,D55,H55,I55,J55,N55)=0,"",IF(OR(A55="",B55="",D55="",H55="",I55="",J55="",N55=""),"Angaben fehlen",IF(E55="","Unbekannte Kraft-ID",IF(OR(B55&lt;IFERROR(VLOOKUP(D55,'Saisonpersonal'!$A$5:$F$104,5,FALSE),B55+1),B55&gt;IFERROR(VLOOKUP(D55,'Saisonpersonal'!$A$5:$F$104,6,FALSE),B55-1)),"Außerhalb Einsatzzeitraum",IF(K55&gt;Parameter!$B$6,"Schichtdauer über Grenze",IF(AND(MOD(I55-H55,1)*24&gt;Parameter!$B$7,J55&lt;Parameter!$B$8),"Pausenziel unterschritten",""))))))</f>
        <v/>
      </c>
    </row>
    <row r="56" ht="20" customHeight="1">
      <c r="A56" s="25" t="n"/>
      <c r="B56" s="47" t="n"/>
      <c r="C56" s="37">
        <f>IF(B56="","",TEXT(B56,"ddd"))</f>
        <v/>
      </c>
      <c r="D56" s="25" t="n"/>
      <c r="E56" s="8">
        <f>IF(D56="","",IFERROR(VLOOKUP(D56,'Saisonpersonal'!$A$5:$I$104,2,FALSE),""))</f>
        <v/>
      </c>
      <c r="F56" s="8">
        <f>IF(D56="","",IFERROR(VLOOKUP(D56,'Saisonpersonal'!$A$5:$I$104,3,FALSE),""))</f>
        <v/>
      </c>
      <c r="G56" s="8">
        <f>IF(D56="","",IFERROR(VLOOKUP(D56,'Saisonpersonal'!$A$5:$I$104,4,FALSE),""))</f>
        <v/>
      </c>
      <c r="H56" s="51" t="n"/>
      <c r="I56" s="51" t="n"/>
      <c r="J56" s="36" t="n"/>
      <c r="K56" s="9">
        <f>IF(OR(B56="",H56="",I56="",J56=""),"",IFERROR(MAX(0,MOD(I56-H56,1)*24-J56/60),""))</f>
        <v/>
      </c>
      <c r="L56" s="50">
        <f>IF(D56="","",IFERROR(VLOOKUP(D56,'Saisonpersonal'!$A$5:$I$104,9,FALSE),""))</f>
        <v/>
      </c>
      <c r="M56" s="50">
        <f>IF(OR(K56="",L56=""),"",K56*L56)</f>
        <v/>
      </c>
      <c r="N56" s="25" t="n"/>
      <c r="O56" s="21">
        <f>IF(COUNTA(A56,B56,D56,H56,I56,J56,N56)=0,"",IF(OR(A56="",B56="",D56="",H56="",I56="",J56="",N56=""),"Angaben fehlen",IF(E56="","Unbekannte Kraft-ID",IF(OR(B56&lt;IFERROR(VLOOKUP(D56,'Saisonpersonal'!$A$5:$F$104,5,FALSE),B56+1),B56&gt;IFERROR(VLOOKUP(D56,'Saisonpersonal'!$A$5:$F$104,6,FALSE),B56-1)),"Außerhalb Einsatzzeitraum",IF(K56&gt;Parameter!$B$6,"Schichtdauer über Grenze",IF(AND(MOD(I56-H56,1)*24&gt;Parameter!$B$7,J56&lt;Parameter!$B$8),"Pausenziel unterschritten",""))))))</f>
        <v/>
      </c>
    </row>
    <row r="57" ht="20" customHeight="1">
      <c r="A57" s="25" t="n"/>
      <c r="B57" s="47" t="n"/>
      <c r="C57" s="34">
        <f>IF(B57="","",TEXT(B57,"ddd"))</f>
        <v/>
      </c>
      <c r="D57" s="25" t="n"/>
      <c r="E57" s="13">
        <f>IF(D57="","",IFERROR(VLOOKUP(D57,'Saisonpersonal'!$A$5:$I$104,2,FALSE),""))</f>
        <v/>
      </c>
      <c r="F57" s="13">
        <f>IF(D57="","",IFERROR(VLOOKUP(D57,'Saisonpersonal'!$A$5:$I$104,3,FALSE),""))</f>
        <v/>
      </c>
      <c r="G57" s="13">
        <f>IF(D57="","",IFERROR(VLOOKUP(D57,'Saisonpersonal'!$A$5:$I$104,4,FALSE),""))</f>
        <v/>
      </c>
      <c r="H57" s="51" t="n"/>
      <c r="I57" s="51" t="n"/>
      <c r="J57" s="36" t="n"/>
      <c r="K57" s="14">
        <f>IF(OR(B57="",H57="",I57="",J57=""),"",IFERROR(MAX(0,MOD(I57-H57,1)*24-J57/60),""))</f>
        <v/>
      </c>
      <c r="L57" s="49">
        <f>IF(D57="","",IFERROR(VLOOKUP(D57,'Saisonpersonal'!$A$5:$I$104,9,FALSE),""))</f>
        <v/>
      </c>
      <c r="M57" s="49">
        <f>IF(OR(K57="",L57=""),"",K57*L57)</f>
        <v/>
      </c>
      <c r="N57" s="25" t="n"/>
      <c r="O57" s="31">
        <f>IF(COUNTA(A57,B57,D57,H57,I57,J57,N57)=0,"",IF(OR(A57="",B57="",D57="",H57="",I57="",J57="",N57=""),"Angaben fehlen",IF(E57="","Unbekannte Kraft-ID",IF(OR(B57&lt;IFERROR(VLOOKUP(D57,'Saisonpersonal'!$A$5:$F$104,5,FALSE),B57+1),B57&gt;IFERROR(VLOOKUP(D57,'Saisonpersonal'!$A$5:$F$104,6,FALSE),B57-1)),"Außerhalb Einsatzzeitraum",IF(K57&gt;Parameter!$B$6,"Schichtdauer über Grenze",IF(AND(MOD(I57-H57,1)*24&gt;Parameter!$B$7,J57&lt;Parameter!$B$8),"Pausenziel unterschritten",""))))))</f>
        <v/>
      </c>
    </row>
    <row r="58" ht="20" customHeight="1">
      <c r="A58" s="25" t="n"/>
      <c r="B58" s="47" t="n"/>
      <c r="C58" s="37">
        <f>IF(B58="","",TEXT(B58,"ddd"))</f>
        <v/>
      </c>
      <c r="D58" s="25" t="n"/>
      <c r="E58" s="8">
        <f>IF(D58="","",IFERROR(VLOOKUP(D58,'Saisonpersonal'!$A$5:$I$104,2,FALSE),""))</f>
        <v/>
      </c>
      <c r="F58" s="8">
        <f>IF(D58="","",IFERROR(VLOOKUP(D58,'Saisonpersonal'!$A$5:$I$104,3,FALSE),""))</f>
        <v/>
      </c>
      <c r="G58" s="8">
        <f>IF(D58="","",IFERROR(VLOOKUP(D58,'Saisonpersonal'!$A$5:$I$104,4,FALSE),""))</f>
        <v/>
      </c>
      <c r="H58" s="51" t="n"/>
      <c r="I58" s="51" t="n"/>
      <c r="J58" s="36" t="n"/>
      <c r="K58" s="9">
        <f>IF(OR(B58="",H58="",I58="",J58=""),"",IFERROR(MAX(0,MOD(I58-H58,1)*24-J58/60),""))</f>
        <v/>
      </c>
      <c r="L58" s="50">
        <f>IF(D58="","",IFERROR(VLOOKUP(D58,'Saisonpersonal'!$A$5:$I$104,9,FALSE),""))</f>
        <v/>
      </c>
      <c r="M58" s="50">
        <f>IF(OR(K58="",L58=""),"",K58*L58)</f>
        <v/>
      </c>
      <c r="N58" s="25" t="n"/>
      <c r="O58" s="21">
        <f>IF(COUNTA(A58,B58,D58,H58,I58,J58,N58)=0,"",IF(OR(A58="",B58="",D58="",H58="",I58="",J58="",N58=""),"Angaben fehlen",IF(E58="","Unbekannte Kraft-ID",IF(OR(B58&lt;IFERROR(VLOOKUP(D58,'Saisonpersonal'!$A$5:$F$104,5,FALSE),B58+1),B58&gt;IFERROR(VLOOKUP(D58,'Saisonpersonal'!$A$5:$F$104,6,FALSE),B58-1)),"Außerhalb Einsatzzeitraum",IF(K58&gt;Parameter!$B$6,"Schichtdauer über Grenze",IF(AND(MOD(I58-H58,1)*24&gt;Parameter!$B$7,J58&lt;Parameter!$B$8),"Pausenziel unterschritten",""))))))</f>
        <v/>
      </c>
    </row>
    <row r="59" ht="20" customHeight="1">
      <c r="A59" s="25" t="n"/>
      <c r="B59" s="47" t="n"/>
      <c r="C59" s="34">
        <f>IF(B59="","",TEXT(B59,"ddd"))</f>
        <v/>
      </c>
      <c r="D59" s="25" t="n"/>
      <c r="E59" s="13">
        <f>IF(D59="","",IFERROR(VLOOKUP(D59,'Saisonpersonal'!$A$5:$I$104,2,FALSE),""))</f>
        <v/>
      </c>
      <c r="F59" s="13">
        <f>IF(D59="","",IFERROR(VLOOKUP(D59,'Saisonpersonal'!$A$5:$I$104,3,FALSE),""))</f>
        <v/>
      </c>
      <c r="G59" s="13">
        <f>IF(D59="","",IFERROR(VLOOKUP(D59,'Saisonpersonal'!$A$5:$I$104,4,FALSE),""))</f>
        <v/>
      </c>
      <c r="H59" s="51" t="n"/>
      <c r="I59" s="51" t="n"/>
      <c r="J59" s="36" t="n"/>
      <c r="K59" s="14">
        <f>IF(OR(B59="",H59="",I59="",J59=""),"",IFERROR(MAX(0,MOD(I59-H59,1)*24-J59/60),""))</f>
        <v/>
      </c>
      <c r="L59" s="49">
        <f>IF(D59="","",IFERROR(VLOOKUP(D59,'Saisonpersonal'!$A$5:$I$104,9,FALSE),""))</f>
        <v/>
      </c>
      <c r="M59" s="49">
        <f>IF(OR(K59="",L59=""),"",K59*L59)</f>
        <v/>
      </c>
      <c r="N59" s="25" t="n"/>
      <c r="O59" s="31">
        <f>IF(COUNTA(A59,B59,D59,H59,I59,J59,N59)=0,"",IF(OR(A59="",B59="",D59="",H59="",I59="",J59="",N59=""),"Angaben fehlen",IF(E59="","Unbekannte Kraft-ID",IF(OR(B59&lt;IFERROR(VLOOKUP(D59,'Saisonpersonal'!$A$5:$F$104,5,FALSE),B59+1),B59&gt;IFERROR(VLOOKUP(D59,'Saisonpersonal'!$A$5:$F$104,6,FALSE),B59-1)),"Außerhalb Einsatzzeitraum",IF(K59&gt;Parameter!$B$6,"Schichtdauer über Grenze",IF(AND(MOD(I59-H59,1)*24&gt;Parameter!$B$7,J59&lt;Parameter!$B$8),"Pausenziel unterschritten",""))))))</f>
        <v/>
      </c>
    </row>
    <row r="60" ht="20" customHeight="1">
      <c r="A60" s="25" t="n"/>
      <c r="B60" s="47" t="n"/>
      <c r="C60" s="37">
        <f>IF(B60="","",TEXT(B60,"ddd"))</f>
        <v/>
      </c>
      <c r="D60" s="25" t="n"/>
      <c r="E60" s="8">
        <f>IF(D60="","",IFERROR(VLOOKUP(D60,'Saisonpersonal'!$A$5:$I$104,2,FALSE),""))</f>
        <v/>
      </c>
      <c r="F60" s="8">
        <f>IF(D60="","",IFERROR(VLOOKUP(D60,'Saisonpersonal'!$A$5:$I$104,3,FALSE),""))</f>
        <v/>
      </c>
      <c r="G60" s="8">
        <f>IF(D60="","",IFERROR(VLOOKUP(D60,'Saisonpersonal'!$A$5:$I$104,4,FALSE),""))</f>
        <v/>
      </c>
      <c r="H60" s="51" t="n"/>
      <c r="I60" s="51" t="n"/>
      <c r="J60" s="36" t="n"/>
      <c r="K60" s="9">
        <f>IF(OR(B60="",H60="",I60="",J60=""),"",IFERROR(MAX(0,MOD(I60-H60,1)*24-J60/60),""))</f>
        <v/>
      </c>
      <c r="L60" s="50">
        <f>IF(D60="","",IFERROR(VLOOKUP(D60,'Saisonpersonal'!$A$5:$I$104,9,FALSE),""))</f>
        <v/>
      </c>
      <c r="M60" s="50">
        <f>IF(OR(K60="",L60=""),"",K60*L60)</f>
        <v/>
      </c>
      <c r="N60" s="25" t="n"/>
      <c r="O60" s="21">
        <f>IF(COUNTA(A60,B60,D60,H60,I60,J60,N60)=0,"",IF(OR(A60="",B60="",D60="",H60="",I60="",J60="",N60=""),"Angaben fehlen",IF(E60="","Unbekannte Kraft-ID",IF(OR(B60&lt;IFERROR(VLOOKUP(D60,'Saisonpersonal'!$A$5:$F$104,5,FALSE),B60+1),B60&gt;IFERROR(VLOOKUP(D60,'Saisonpersonal'!$A$5:$F$104,6,FALSE),B60-1)),"Außerhalb Einsatzzeitraum",IF(K60&gt;Parameter!$B$6,"Schichtdauer über Grenze",IF(AND(MOD(I60-H60,1)*24&gt;Parameter!$B$7,J60&lt;Parameter!$B$8),"Pausenziel unterschritten",""))))))</f>
        <v/>
      </c>
    </row>
    <row r="61" ht="20" customHeight="1">
      <c r="A61" s="25" t="n"/>
      <c r="B61" s="47" t="n"/>
      <c r="C61" s="34">
        <f>IF(B61="","",TEXT(B61,"ddd"))</f>
        <v/>
      </c>
      <c r="D61" s="25" t="n"/>
      <c r="E61" s="13">
        <f>IF(D61="","",IFERROR(VLOOKUP(D61,'Saisonpersonal'!$A$5:$I$104,2,FALSE),""))</f>
        <v/>
      </c>
      <c r="F61" s="13">
        <f>IF(D61="","",IFERROR(VLOOKUP(D61,'Saisonpersonal'!$A$5:$I$104,3,FALSE),""))</f>
        <v/>
      </c>
      <c r="G61" s="13">
        <f>IF(D61="","",IFERROR(VLOOKUP(D61,'Saisonpersonal'!$A$5:$I$104,4,FALSE),""))</f>
        <v/>
      </c>
      <c r="H61" s="51" t="n"/>
      <c r="I61" s="51" t="n"/>
      <c r="J61" s="36" t="n"/>
      <c r="K61" s="14">
        <f>IF(OR(B61="",H61="",I61="",J61=""),"",IFERROR(MAX(0,MOD(I61-H61,1)*24-J61/60),""))</f>
        <v/>
      </c>
      <c r="L61" s="49">
        <f>IF(D61="","",IFERROR(VLOOKUP(D61,'Saisonpersonal'!$A$5:$I$104,9,FALSE),""))</f>
        <v/>
      </c>
      <c r="M61" s="49">
        <f>IF(OR(K61="",L61=""),"",K61*L61)</f>
        <v/>
      </c>
      <c r="N61" s="25" t="n"/>
      <c r="O61" s="31">
        <f>IF(COUNTA(A61,B61,D61,H61,I61,J61,N61)=0,"",IF(OR(A61="",B61="",D61="",H61="",I61="",J61="",N61=""),"Angaben fehlen",IF(E61="","Unbekannte Kraft-ID",IF(OR(B61&lt;IFERROR(VLOOKUP(D61,'Saisonpersonal'!$A$5:$F$104,5,FALSE),B61+1),B61&gt;IFERROR(VLOOKUP(D61,'Saisonpersonal'!$A$5:$F$104,6,FALSE),B61-1)),"Außerhalb Einsatzzeitraum",IF(K61&gt;Parameter!$B$6,"Schichtdauer über Grenze",IF(AND(MOD(I61-H61,1)*24&gt;Parameter!$B$7,J61&lt;Parameter!$B$8),"Pausenziel unterschritten",""))))))</f>
        <v/>
      </c>
    </row>
    <row r="62" ht="20" customHeight="1">
      <c r="A62" s="25" t="n"/>
      <c r="B62" s="47" t="n"/>
      <c r="C62" s="37">
        <f>IF(B62="","",TEXT(B62,"ddd"))</f>
        <v/>
      </c>
      <c r="D62" s="25" t="n"/>
      <c r="E62" s="8">
        <f>IF(D62="","",IFERROR(VLOOKUP(D62,'Saisonpersonal'!$A$5:$I$104,2,FALSE),""))</f>
        <v/>
      </c>
      <c r="F62" s="8">
        <f>IF(D62="","",IFERROR(VLOOKUP(D62,'Saisonpersonal'!$A$5:$I$104,3,FALSE),""))</f>
        <v/>
      </c>
      <c r="G62" s="8">
        <f>IF(D62="","",IFERROR(VLOOKUP(D62,'Saisonpersonal'!$A$5:$I$104,4,FALSE),""))</f>
        <v/>
      </c>
      <c r="H62" s="51" t="n"/>
      <c r="I62" s="51" t="n"/>
      <c r="J62" s="36" t="n"/>
      <c r="K62" s="9">
        <f>IF(OR(B62="",H62="",I62="",J62=""),"",IFERROR(MAX(0,MOD(I62-H62,1)*24-J62/60),""))</f>
        <v/>
      </c>
      <c r="L62" s="50">
        <f>IF(D62="","",IFERROR(VLOOKUP(D62,'Saisonpersonal'!$A$5:$I$104,9,FALSE),""))</f>
        <v/>
      </c>
      <c r="M62" s="50">
        <f>IF(OR(K62="",L62=""),"",K62*L62)</f>
        <v/>
      </c>
      <c r="N62" s="25" t="n"/>
      <c r="O62" s="21">
        <f>IF(COUNTA(A62,B62,D62,H62,I62,J62,N62)=0,"",IF(OR(A62="",B62="",D62="",H62="",I62="",J62="",N62=""),"Angaben fehlen",IF(E62="","Unbekannte Kraft-ID",IF(OR(B62&lt;IFERROR(VLOOKUP(D62,'Saisonpersonal'!$A$5:$F$104,5,FALSE),B62+1),B62&gt;IFERROR(VLOOKUP(D62,'Saisonpersonal'!$A$5:$F$104,6,FALSE),B62-1)),"Außerhalb Einsatzzeitraum",IF(K62&gt;Parameter!$B$6,"Schichtdauer über Grenze",IF(AND(MOD(I62-H62,1)*24&gt;Parameter!$B$7,J62&lt;Parameter!$B$8),"Pausenziel unterschritten",""))))))</f>
        <v/>
      </c>
    </row>
    <row r="63" ht="20" customHeight="1">
      <c r="A63" s="25" t="n"/>
      <c r="B63" s="47" t="n"/>
      <c r="C63" s="34">
        <f>IF(B63="","",TEXT(B63,"ddd"))</f>
        <v/>
      </c>
      <c r="D63" s="25" t="n"/>
      <c r="E63" s="13">
        <f>IF(D63="","",IFERROR(VLOOKUP(D63,'Saisonpersonal'!$A$5:$I$104,2,FALSE),""))</f>
        <v/>
      </c>
      <c r="F63" s="13">
        <f>IF(D63="","",IFERROR(VLOOKUP(D63,'Saisonpersonal'!$A$5:$I$104,3,FALSE),""))</f>
        <v/>
      </c>
      <c r="G63" s="13">
        <f>IF(D63="","",IFERROR(VLOOKUP(D63,'Saisonpersonal'!$A$5:$I$104,4,FALSE),""))</f>
        <v/>
      </c>
      <c r="H63" s="51" t="n"/>
      <c r="I63" s="51" t="n"/>
      <c r="J63" s="36" t="n"/>
      <c r="K63" s="14">
        <f>IF(OR(B63="",H63="",I63="",J63=""),"",IFERROR(MAX(0,MOD(I63-H63,1)*24-J63/60),""))</f>
        <v/>
      </c>
      <c r="L63" s="49">
        <f>IF(D63="","",IFERROR(VLOOKUP(D63,'Saisonpersonal'!$A$5:$I$104,9,FALSE),""))</f>
        <v/>
      </c>
      <c r="M63" s="49">
        <f>IF(OR(K63="",L63=""),"",K63*L63)</f>
        <v/>
      </c>
      <c r="N63" s="25" t="n"/>
      <c r="O63" s="31">
        <f>IF(COUNTA(A63,B63,D63,H63,I63,J63,N63)=0,"",IF(OR(A63="",B63="",D63="",H63="",I63="",J63="",N63=""),"Angaben fehlen",IF(E63="","Unbekannte Kraft-ID",IF(OR(B63&lt;IFERROR(VLOOKUP(D63,'Saisonpersonal'!$A$5:$F$104,5,FALSE),B63+1),B63&gt;IFERROR(VLOOKUP(D63,'Saisonpersonal'!$A$5:$F$104,6,FALSE),B63-1)),"Außerhalb Einsatzzeitraum",IF(K63&gt;Parameter!$B$6,"Schichtdauer über Grenze",IF(AND(MOD(I63-H63,1)*24&gt;Parameter!$B$7,J63&lt;Parameter!$B$8),"Pausenziel unterschritten",""))))))</f>
        <v/>
      </c>
    </row>
    <row r="64" ht="20" customHeight="1">
      <c r="A64" s="25" t="n"/>
      <c r="B64" s="47" t="n"/>
      <c r="C64" s="37">
        <f>IF(B64="","",TEXT(B64,"ddd"))</f>
        <v/>
      </c>
      <c r="D64" s="25" t="n"/>
      <c r="E64" s="8">
        <f>IF(D64="","",IFERROR(VLOOKUP(D64,'Saisonpersonal'!$A$5:$I$104,2,FALSE),""))</f>
        <v/>
      </c>
      <c r="F64" s="8">
        <f>IF(D64="","",IFERROR(VLOOKUP(D64,'Saisonpersonal'!$A$5:$I$104,3,FALSE),""))</f>
        <v/>
      </c>
      <c r="G64" s="8">
        <f>IF(D64="","",IFERROR(VLOOKUP(D64,'Saisonpersonal'!$A$5:$I$104,4,FALSE),""))</f>
        <v/>
      </c>
      <c r="H64" s="51" t="n"/>
      <c r="I64" s="51" t="n"/>
      <c r="J64" s="36" t="n"/>
      <c r="K64" s="9">
        <f>IF(OR(B64="",H64="",I64="",J64=""),"",IFERROR(MAX(0,MOD(I64-H64,1)*24-J64/60),""))</f>
        <v/>
      </c>
      <c r="L64" s="50">
        <f>IF(D64="","",IFERROR(VLOOKUP(D64,'Saisonpersonal'!$A$5:$I$104,9,FALSE),""))</f>
        <v/>
      </c>
      <c r="M64" s="50">
        <f>IF(OR(K64="",L64=""),"",K64*L64)</f>
        <v/>
      </c>
      <c r="N64" s="25" t="n"/>
      <c r="O64" s="21">
        <f>IF(COUNTA(A64,B64,D64,H64,I64,J64,N64)=0,"",IF(OR(A64="",B64="",D64="",H64="",I64="",J64="",N64=""),"Angaben fehlen",IF(E64="","Unbekannte Kraft-ID",IF(OR(B64&lt;IFERROR(VLOOKUP(D64,'Saisonpersonal'!$A$5:$F$104,5,FALSE),B64+1),B64&gt;IFERROR(VLOOKUP(D64,'Saisonpersonal'!$A$5:$F$104,6,FALSE),B64-1)),"Außerhalb Einsatzzeitraum",IF(K64&gt;Parameter!$B$6,"Schichtdauer über Grenze",IF(AND(MOD(I64-H64,1)*24&gt;Parameter!$B$7,J64&lt;Parameter!$B$8),"Pausenziel unterschritten",""))))))</f>
        <v/>
      </c>
    </row>
    <row r="65" ht="20" customHeight="1">
      <c r="A65" s="25" t="n"/>
      <c r="B65" s="47" t="n"/>
      <c r="C65" s="34">
        <f>IF(B65="","",TEXT(B65,"ddd"))</f>
        <v/>
      </c>
      <c r="D65" s="25" t="n"/>
      <c r="E65" s="13">
        <f>IF(D65="","",IFERROR(VLOOKUP(D65,'Saisonpersonal'!$A$5:$I$104,2,FALSE),""))</f>
        <v/>
      </c>
      <c r="F65" s="13">
        <f>IF(D65="","",IFERROR(VLOOKUP(D65,'Saisonpersonal'!$A$5:$I$104,3,FALSE),""))</f>
        <v/>
      </c>
      <c r="G65" s="13">
        <f>IF(D65="","",IFERROR(VLOOKUP(D65,'Saisonpersonal'!$A$5:$I$104,4,FALSE),""))</f>
        <v/>
      </c>
      <c r="H65" s="51" t="n"/>
      <c r="I65" s="51" t="n"/>
      <c r="J65" s="36" t="n"/>
      <c r="K65" s="14">
        <f>IF(OR(B65="",H65="",I65="",J65=""),"",IFERROR(MAX(0,MOD(I65-H65,1)*24-J65/60),""))</f>
        <v/>
      </c>
      <c r="L65" s="49">
        <f>IF(D65="","",IFERROR(VLOOKUP(D65,'Saisonpersonal'!$A$5:$I$104,9,FALSE),""))</f>
        <v/>
      </c>
      <c r="M65" s="49">
        <f>IF(OR(K65="",L65=""),"",K65*L65)</f>
        <v/>
      </c>
      <c r="N65" s="25" t="n"/>
      <c r="O65" s="31">
        <f>IF(COUNTA(A65,B65,D65,H65,I65,J65,N65)=0,"",IF(OR(A65="",B65="",D65="",H65="",I65="",J65="",N65=""),"Angaben fehlen",IF(E65="","Unbekannte Kraft-ID",IF(OR(B65&lt;IFERROR(VLOOKUP(D65,'Saisonpersonal'!$A$5:$F$104,5,FALSE),B65+1),B65&gt;IFERROR(VLOOKUP(D65,'Saisonpersonal'!$A$5:$F$104,6,FALSE),B65-1)),"Außerhalb Einsatzzeitraum",IF(K65&gt;Parameter!$B$6,"Schichtdauer über Grenze",IF(AND(MOD(I65-H65,1)*24&gt;Parameter!$B$7,J65&lt;Parameter!$B$8),"Pausenziel unterschritten",""))))))</f>
        <v/>
      </c>
    </row>
    <row r="66" ht="20" customHeight="1">
      <c r="A66" s="25" t="n"/>
      <c r="B66" s="47" t="n"/>
      <c r="C66" s="37">
        <f>IF(B66="","",TEXT(B66,"ddd"))</f>
        <v/>
      </c>
      <c r="D66" s="25" t="n"/>
      <c r="E66" s="8">
        <f>IF(D66="","",IFERROR(VLOOKUP(D66,'Saisonpersonal'!$A$5:$I$104,2,FALSE),""))</f>
        <v/>
      </c>
      <c r="F66" s="8">
        <f>IF(D66="","",IFERROR(VLOOKUP(D66,'Saisonpersonal'!$A$5:$I$104,3,FALSE),""))</f>
        <v/>
      </c>
      <c r="G66" s="8">
        <f>IF(D66="","",IFERROR(VLOOKUP(D66,'Saisonpersonal'!$A$5:$I$104,4,FALSE),""))</f>
        <v/>
      </c>
      <c r="H66" s="51" t="n"/>
      <c r="I66" s="51" t="n"/>
      <c r="J66" s="36" t="n"/>
      <c r="K66" s="9">
        <f>IF(OR(B66="",H66="",I66="",J66=""),"",IFERROR(MAX(0,MOD(I66-H66,1)*24-J66/60),""))</f>
        <v/>
      </c>
      <c r="L66" s="50">
        <f>IF(D66="","",IFERROR(VLOOKUP(D66,'Saisonpersonal'!$A$5:$I$104,9,FALSE),""))</f>
        <v/>
      </c>
      <c r="M66" s="50">
        <f>IF(OR(K66="",L66=""),"",K66*L66)</f>
        <v/>
      </c>
      <c r="N66" s="25" t="n"/>
      <c r="O66" s="21">
        <f>IF(COUNTA(A66,B66,D66,H66,I66,J66,N66)=0,"",IF(OR(A66="",B66="",D66="",H66="",I66="",J66="",N66=""),"Angaben fehlen",IF(E66="","Unbekannte Kraft-ID",IF(OR(B66&lt;IFERROR(VLOOKUP(D66,'Saisonpersonal'!$A$5:$F$104,5,FALSE),B66+1),B66&gt;IFERROR(VLOOKUP(D66,'Saisonpersonal'!$A$5:$F$104,6,FALSE),B66-1)),"Außerhalb Einsatzzeitraum",IF(K66&gt;Parameter!$B$6,"Schichtdauer über Grenze",IF(AND(MOD(I66-H66,1)*24&gt;Parameter!$B$7,J66&lt;Parameter!$B$8),"Pausenziel unterschritten",""))))))</f>
        <v/>
      </c>
    </row>
    <row r="67" ht="20" customHeight="1">
      <c r="A67" s="25" t="n"/>
      <c r="B67" s="47" t="n"/>
      <c r="C67" s="34">
        <f>IF(B67="","",TEXT(B67,"ddd"))</f>
        <v/>
      </c>
      <c r="D67" s="25" t="n"/>
      <c r="E67" s="13">
        <f>IF(D67="","",IFERROR(VLOOKUP(D67,'Saisonpersonal'!$A$5:$I$104,2,FALSE),""))</f>
        <v/>
      </c>
      <c r="F67" s="13">
        <f>IF(D67="","",IFERROR(VLOOKUP(D67,'Saisonpersonal'!$A$5:$I$104,3,FALSE),""))</f>
        <v/>
      </c>
      <c r="G67" s="13">
        <f>IF(D67="","",IFERROR(VLOOKUP(D67,'Saisonpersonal'!$A$5:$I$104,4,FALSE),""))</f>
        <v/>
      </c>
      <c r="H67" s="51" t="n"/>
      <c r="I67" s="51" t="n"/>
      <c r="J67" s="36" t="n"/>
      <c r="K67" s="14">
        <f>IF(OR(B67="",H67="",I67="",J67=""),"",IFERROR(MAX(0,MOD(I67-H67,1)*24-J67/60),""))</f>
        <v/>
      </c>
      <c r="L67" s="49">
        <f>IF(D67="","",IFERROR(VLOOKUP(D67,'Saisonpersonal'!$A$5:$I$104,9,FALSE),""))</f>
        <v/>
      </c>
      <c r="M67" s="49">
        <f>IF(OR(K67="",L67=""),"",K67*L67)</f>
        <v/>
      </c>
      <c r="N67" s="25" t="n"/>
      <c r="O67" s="31">
        <f>IF(COUNTA(A67,B67,D67,H67,I67,J67,N67)=0,"",IF(OR(A67="",B67="",D67="",H67="",I67="",J67="",N67=""),"Angaben fehlen",IF(E67="","Unbekannte Kraft-ID",IF(OR(B67&lt;IFERROR(VLOOKUP(D67,'Saisonpersonal'!$A$5:$F$104,5,FALSE),B67+1),B67&gt;IFERROR(VLOOKUP(D67,'Saisonpersonal'!$A$5:$F$104,6,FALSE),B67-1)),"Außerhalb Einsatzzeitraum",IF(K67&gt;Parameter!$B$6,"Schichtdauer über Grenze",IF(AND(MOD(I67-H67,1)*24&gt;Parameter!$B$7,J67&lt;Parameter!$B$8),"Pausenziel unterschritten",""))))))</f>
        <v/>
      </c>
    </row>
    <row r="68" ht="20" customHeight="1">
      <c r="A68" s="25" t="n"/>
      <c r="B68" s="47" t="n"/>
      <c r="C68" s="37">
        <f>IF(B68="","",TEXT(B68,"ddd"))</f>
        <v/>
      </c>
      <c r="D68" s="25" t="n"/>
      <c r="E68" s="8">
        <f>IF(D68="","",IFERROR(VLOOKUP(D68,'Saisonpersonal'!$A$5:$I$104,2,FALSE),""))</f>
        <v/>
      </c>
      <c r="F68" s="8">
        <f>IF(D68="","",IFERROR(VLOOKUP(D68,'Saisonpersonal'!$A$5:$I$104,3,FALSE),""))</f>
        <v/>
      </c>
      <c r="G68" s="8">
        <f>IF(D68="","",IFERROR(VLOOKUP(D68,'Saisonpersonal'!$A$5:$I$104,4,FALSE),""))</f>
        <v/>
      </c>
      <c r="H68" s="51" t="n"/>
      <c r="I68" s="51" t="n"/>
      <c r="J68" s="36" t="n"/>
      <c r="K68" s="9">
        <f>IF(OR(B68="",H68="",I68="",J68=""),"",IFERROR(MAX(0,MOD(I68-H68,1)*24-J68/60),""))</f>
        <v/>
      </c>
      <c r="L68" s="50">
        <f>IF(D68="","",IFERROR(VLOOKUP(D68,'Saisonpersonal'!$A$5:$I$104,9,FALSE),""))</f>
        <v/>
      </c>
      <c r="M68" s="50">
        <f>IF(OR(K68="",L68=""),"",K68*L68)</f>
        <v/>
      </c>
      <c r="N68" s="25" t="n"/>
      <c r="O68" s="21">
        <f>IF(COUNTA(A68,B68,D68,H68,I68,J68,N68)=0,"",IF(OR(A68="",B68="",D68="",H68="",I68="",J68="",N68=""),"Angaben fehlen",IF(E68="","Unbekannte Kraft-ID",IF(OR(B68&lt;IFERROR(VLOOKUP(D68,'Saisonpersonal'!$A$5:$F$104,5,FALSE),B68+1),B68&gt;IFERROR(VLOOKUP(D68,'Saisonpersonal'!$A$5:$F$104,6,FALSE),B68-1)),"Außerhalb Einsatzzeitraum",IF(K68&gt;Parameter!$B$6,"Schichtdauer über Grenze",IF(AND(MOD(I68-H68,1)*24&gt;Parameter!$B$7,J68&lt;Parameter!$B$8),"Pausenziel unterschritten",""))))))</f>
        <v/>
      </c>
    </row>
    <row r="69" ht="20" customHeight="1">
      <c r="A69" s="25" t="n"/>
      <c r="B69" s="47" t="n"/>
      <c r="C69" s="34">
        <f>IF(B69="","",TEXT(B69,"ddd"))</f>
        <v/>
      </c>
      <c r="D69" s="25" t="n"/>
      <c r="E69" s="13">
        <f>IF(D69="","",IFERROR(VLOOKUP(D69,'Saisonpersonal'!$A$5:$I$104,2,FALSE),""))</f>
        <v/>
      </c>
      <c r="F69" s="13">
        <f>IF(D69="","",IFERROR(VLOOKUP(D69,'Saisonpersonal'!$A$5:$I$104,3,FALSE),""))</f>
        <v/>
      </c>
      <c r="G69" s="13">
        <f>IF(D69="","",IFERROR(VLOOKUP(D69,'Saisonpersonal'!$A$5:$I$104,4,FALSE),""))</f>
        <v/>
      </c>
      <c r="H69" s="51" t="n"/>
      <c r="I69" s="51" t="n"/>
      <c r="J69" s="36" t="n"/>
      <c r="K69" s="14">
        <f>IF(OR(B69="",H69="",I69="",J69=""),"",IFERROR(MAX(0,MOD(I69-H69,1)*24-J69/60),""))</f>
        <v/>
      </c>
      <c r="L69" s="49">
        <f>IF(D69="","",IFERROR(VLOOKUP(D69,'Saisonpersonal'!$A$5:$I$104,9,FALSE),""))</f>
        <v/>
      </c>
      <c r="M69" s="49">
        <f>IF(OR(K69="",L69=""),"",K69*L69)</f>
        <v/>
      </c>
      <c r="N69" s="25" t="n"/>
      <c r="O69" s="31">
        <f>IF(COUNTA(A69,B69,D69,H69,I69,J69,N69)=0,"",IF(OR(A69="",B69="",D69="",H69="",I69="",J69="",N69=""),"Angaben fehlen",IF(E69="","Unbekannte Kraft-ID",IF(OR(B69&lt;IFERROR(VLOOKUP(D69,'Saisonpersonal'!$A$5:$F$104,5,FALSE),B69+1),B69&gt;IFERROR(VLOOKUP(D69,'Saisonpersonal'!$A$5:$F$104,6,FALSE),B69-1)),"Außerhalb Einsatzzeitraum",IF(K69&gt;Parameter!$B$6,"Schichtdauer über Grenze",IF(AND(MOD(I69-H69,1)*24&gt;Parameter!$B$7,J69&lt;Parameter!$B$8),"Pausenziel unterschritten",""))))))</f>
        <v/>
      </c>
    </row>
    <row r="70" ht="20" customHeight="1">
      <c r="A70" s="25" t="n"/>
      <c r="B70" s="47" t="n"/>
      <c r="C70" s="37">
        <f>IF(B70="","",TEXT(B70,"ddd"))</f>
        <v/>
      </c>
      <c r="D70" s="25" t="n"/>
      <c r="E70" s="8">
        <f>IF(D70="","",IFERROR(VLOOKUP(D70,'Saisonpersonal'!$A$5:$I$104,2,FALSE),""))</f>
        <v/>
      </c>
      <c r="F70" s="8">
        <f>IF(D70="","",IFERROR(VLOOKUP(D70,'Saisonpersonal'!$A$5:$I$104,3,FALSE),""))</f>
        <v/>
      </c>
      <c r="G70" s="8">
        <f>IF(D70="","",IFERROR(VLOOKUP(D70,'Saisonpersonal'!$A$5:$I$104,4,FALSE),""))</f>
        <v/>
      </c>
      <c r="H70" s="51" t="n"/>
      <c r="I70" s="51" t="n"/>
      <c r="J70" s="36" t="n"/>
      <c r="K70" s="9">
        <f>IF(OR(B70="",H70="",I70="",J70=""),"",IFERROR(MAX(0,MOD(I70-H70,1)*24-J70/60),""))</f>
        <v/>
      </c>
      <c r="L70" s="50">
        <f>IF(D70="","",IFERROR(VLOOKUP(D70,'Saisonpersonal'!$A$5:$I$104,9,FALSE),""))</f>
        <v/>
      </c>
      <c r="M70" s="50">
        <f>IF(OR(K70="",L70=""),"",K70*L70)</f>
        <v/>
      </c>
      <c r="N70" s="25" t="n"/>
      <c r="O70" s="21">
        <f>IF(COUNTA(A70,B70,D70,H70,I70,J70,N70)=0,"",IF(OR(A70="",B70="",D70="",H70="",I70="",J70="",N70=""),"Angaben fehlen",IF(E70="","Unbekannte Kraft-ID",IF(OR(B70&lt;IFERROR(VLOOKUP(D70,'Saisonpersonal'!$A$5:$F$104,5,FALSE),B70+1),B70&gt;IFERROR(VLOOKUP(D70,'Saisonpersonal'!$A$5:$F$104,6,FALSE),B70-1)),"Außerhalb Einsatzzeitraum",IF(K70&gt;Parameter!$B$6,"Schichtdauer über Grenze",IF(AND(MOD(I70-H70,1)*24&gt;Parameter!$B$7,J70&lt;Parameter!$B$8),"Pausenziel unterschritten",""))))))</f>
        <v/>
      </c>
    </row>
    <row r="71" ht="20" customHeight="1">
      <c r="A71" s="25" t="n"/>
      <c r="B71" s="47" t="n"/>
      <c r="C71" s="34">
        <f>IF(B71="","",TEXT(B71,"ddd"))</f>
        <v/>
      </c>
      <c r="D71" s="25" t="n"/>
      <c r="E71" s="13">
        <f>IF(D71="","",IFERROR(VLOOKUP(D71,'Saisonpersonal'!$A$5:$I$104,2,FALSE),""))</f>
        <v/>
      </c>
      <c r="F71" s="13">
        <f>IF(D71="","",IFERROR(VLOOKUP(D71,'Saisonpersonal'!$A$5:$I$104,3,FALSE),""))</f>
        <v/>
      </c>
      <c r="G71" s="13">
        <f>IF(D71="","",IFERROR(VLOOKUP(D71,'Saisonpersonal'!$A$5:$I$104,4,FALSE),""))</f>
        <v/>
      </c>
      <c r="H71" s="51" t="n"/>
      <c r="I71" s="51" t="n"/>
      <c r="J71" s="36" t="n"/>
      <c r="K71" s="14">
        <f>IF(OR(B71="",H71="",I71="",J71=""),"",IFERROR(MAX(0,MOD(I71-H71,1)*24-J71/60),""))</f>
        <v/>
      </c>
      <c r="L71" s="49">
        <f>IF(D71="","",IFERROR(VLOOKUP(D71,'Saisonpersonal'!$A$5:$I$104,9,FALSE),""))</f>
        <v/>
      </c>
      <c r="M71" s="49">
        <f>IF(OR(K71="",L71=""),"",K71*L71)</f>
        <v/>
      </c>
      <c r="N71" s="25" t="n"/>
      <c r="O71" s="31">
        <f>IF(COUNTA(A71,B71,D71,H71,I71,J71,N71)=0,"",IF(OR(A71="",B71="",D71="",H71="",I71="",J71="",N71=""),"Angaben fehlen",IF(E71="","Unbekannte Kraft-ID",IF(OR(B71&lt;IFERROR(VLOOKUP(D71,'Saisonpersonal'!$A$5:$F$104,5,FALSE),B71+1),B71&gt;IFERROR(VLOOKUP(D71,'Saisonpersonal'!$A$5:$F$104,6,FALSE),B71-1)),"Außerhalb Einsatzzeitraum",IF(K71&gt;Parameter!$B$6,"Schichtdauer über Grenze",IF(AND(MOD(I71-H71,1)*24&gt;Parameter!$B$7,J71&lt;Parameter!$B$8),"Pausenziel unterschritten",""))))))</f>
        <v/>
      </c>
    </row>
    <row r="72" ht="20" customHeight="1">
      <c r="A72" s="25" t="n"/>
      <c r="B72" s="47" t="n"/>
      <c r="C72" s="37">
        <f>IF(B72="","",TEXT(B72,"ddd"))</f>
        <v/>
      </c>
      <c r="D72" s="25" t="n"/>
      <c r="E72" s="8">
        <f>IF(D72="","",IFERROR(VLOOKUP(D72,'Saisonpersonal'!$A$5:$I$104,2,FALSE),""))</f>
        <v/>
      </c>
      <c r="F72" s="8">
        <f>IF(D72="","",IFERROR(VLOOKUP(D72,'Saisonpersonal'!$A$5:$I$104,3,FALSE),""))</f>
        <v/>
      </c>
      <c r="G72" s="8">
        <f>IF(D72="","",IFERROR(VLOOKUP(D72,'Saisonpersonal'!$A$5:$I$104,4,FALSE),""))</f>
        <v/>
      </c>
      <c r="H72" s="51" t="n"/>
      <c r="I72" s="51" t="n"/>
      <c r="J72" s="36" t="n"/>
      <c r="K72" s="9">
        <f>IF(OR(B72="",H72="",I72="",J72=""),"",IFERROR(MAX(0,MOD(I72-H72,1)*24-J72/60),""))</f>
        <v/>
      </c>
      <c r="L72" s="50">
        <f>IF(D72="","",IFERROR(VLOOKUP(D72,'Saisonpersonal'!$A$5:$I$104,9,FALSE),""))</f>
        <v/>
      </c>
      <c r="M72" s="50">
        <f>IF(OR(K72="",L72=""),"",K72*L72)</f>
        <v/>
      </c>
      <c r="N72" s="25" t="n"/>
      <c r="O72" s="21">
        <f>IF(COUNTA(A72,B72,D72,H72,I72,J72,N72)=0,"",IF(OR(A72="",B72="",D72="",H72="",I72="",J72="",N72=""),"Angaben fehlen",IF(E72="","Unbekannte Kraft-ID",IF(OR(B72&lt;IFERROR(VLOOKUP(D72,'Saisonpersonal'!$A$5:$F$104,5,FALSE),B72+1),B72&gt;IFERROR(VLOOKUP(D72,'Saisonpersonal'!$A$5:$F$104,6,FALSE),B72-1)),"Außerhalb Einsatzzeitraum",IF(K72&gt;Parameter!$B$6,"Schichtdauer über Grenze",IF(AND(MOD(I72-H72,1)*24&gt;Parameter!$B$7,J72&lt;Parameter!$B$8),"Pausenziel unterschritten",""))))))</f>
        <v/>
      </c>
    </row>
    <row r="73" ht="20" customHeight="1">
      <c r="A73" s="25" t="n"/>
      <c r="B73" s="47" t="n"/>
      <c r="C73" s="34">
        <f>IF(B73="","",TEXT(B73,"ddd"))</f>
        <v/>
      </c>
      <c r="D73" s="25" t="n"/>
      <c r="E73" s="13">
        <f>IF(D73="","",IFERROR(VLOOKUP(D73,'Saisonpersonal'!$A$5:$I$104,2,FALSE),""))</f>
        <v/>
      </c>
      <c r="F73" s="13">
        <f>IF(D73="","",IFERROR(VLOOKUP(D73,'Saisonpersonal'!$A$5:$I$104,3,FALSE),""))</f>
        <v/>
      </c>
      <c r="G73" s="13">
        <f>IF(D73="","",IFERROR(VLOOKUP(D73,'Saisonpersonal'!$A$5:$I$104,4,FALSE),""))</f>
        <v/>
      </c>
      <c r="H73" s="51" t="n"/>
      <c r="I73" s="51" t="n"/>
      <c r="J73" s="36" t="n"/>
      <c r="K73" s="14">
        <f>IF(OR(B73="",H73="",I73="",J73=""),"",IFERROR(MAX(0,MOD(I73-H73,1)*24-J73/60),""))</f>
        <v/>
      </c>
      <c r="L73" s="49">
        <f>IF(D73="","",IFERROR(VLOOKUP(D73,'Saisonpersonal'!$A$5:$I$104,9,FALSE),""))</f>
        <v/>
      </c>
      <c r="M73" s="49">
        <f>IF(OR(K73="",L73=""),"",K73*L73)</f>
        <v/>
      </c>
      <c r="N73" s="25" t="n"/>
      <c r="O73" s="31">
        <f>IF(COUNTA(A73,B73,D73,H73,I73,J73,N73)=0,"",IF(OR(A73="",B73="",D73="",H73="",I73="",J73="",N73=""),"Angaben fehlen",IF(E73="","Unbekannte Kraft-ID",IF(OR(B73&lt;IFERROR(VLOOKUP(D73,'Saisonpersonal'!$A$5:$F$104,5,FALSE),B73+1),B73&gt;IFERROR(VLOOKUP(D73,'Saisonpersonal'!$A$5:$F$104,6,FALSE),B73-1)),"Außerhalb Einsatzzeitraum",IF(K73&gt;Parameter!$B$6,"Schichtdauer über Grenze",IF(AND(MOD(I73-H73,1)*24&gt;Parameter!$B$7,J73&lt;Parameter!$B$8),"Pausenziel unterschritten",""))))))</f>
        <v/>
      </c>
    </row>
    <row r="74" ht="20" customHeight="1">
      <c r="A74" s="25" t="n"/>
      <c r="B74" s="47" t="n"/>
      <c r="C74" s="37">
        <f>IF(B74="","",TEXT(B74,"ddd"))</f>
        <v/>
      </c>
      <c r="D74" s="25" t="n"/>
      <c r="E74" s="8">
        <f>IF(D74="","",IFERROR(VLOOKUP(D74,'Saisonpersonal'!$A$5:$I$104,2,FALSE),""))</f>
        <v/>
      </c>
      <c r="F74" s="8">
        <f>IF(D74="","",IFERROR(VLOOKUP(D74,'Saisonpersonal'!$A$5:$I$104,3,FALSE),""))</f>
        <v/>
      </c>
      <c r="G74" s="8">
        <f>IF(D74="","",IFERROR(VLOOKUP(D74,'Saisonpersonal'!$A$5:$I$104,4,FALSE),""))</f>
        <v/>
      </c>
      <c r="H74" s="51" t="n"/>
      <c r="I74" s="51" t="n"/>
      <c r="J74" s="36" t="n"/>
      <c r="K74" s="9">
        <f>IF(OR(B74="",H74="",I74="",J74=""),"",IFERROR(MAX(0,MOD(I74-H74,1)*24-J74/60),""))</f>
        <v/>
      </c>
      <c r="L74" s="50">
        <f>IF(D74="","",IFERROR(VLOOKUP(D74,'Saisonpersonal'!$A$5:$I$104,9,FALSE),""))</f>
        <v/>
      </c>
      <c r="M74" s="50">
        <f>IF(OR(K74="",L74=""),"",K74*L74)</f>
        <v/>
      </c>
      <c r="N74" s="25" t="n"/>
      <c r="O74" s="21">
        <f>IF(COUNTA(A74,B74,D74,H74,I74,J74,N74)=0,"",IF(OR(A74="",B74="",D74="",H74="",I74="",J74="",N74=""),"Angaben fehlen",IF(E74="","Unbekannte Kraft-ID",IF(OR(B74&lt;IFERROR(VLOOKUP(D74,'Saisonpersonal'!$A$5:$F$104,5,FALSE),B74+1),B74&gt;IFERROR(VLOOKUP(D74,'Saisonpersonal'!$A$5:$F$104,6,FALSE),B74-1)),"Außerhalb Einsatzzeitraum",IF(K74&gt;Parameter!$B$6,"Schichtdauer über Grenze",IF(AND(MOD(I74-H74,1)*24&gt;Parameter!$B$7,J74&lt;Parameter!$B$8),"Pausenziel unterschritten",""))))))</f>
        <v/>
      </c>
    </row>
    <row r="75" ht="20" customHeight="1">
      <c r="A75" s="25" t="n"/>
      <c r="B75" s="47" t="n"/>
      <c r="C75" s="34">
        <f>IF(B75="","",TEXT(B75,"ddd"))</f>
        <v/>
      </c>
      <c r="D75" s="25" t="n"/>
      <c r="E75" s="13">
        <f>IF(D75="","",IFERROR(VLOOKUP(D75,'Saisonpersonal'!$A$5:$I$104,2,FALSE),""))</f>
        <v/>
      </c>
      <c r="F75" s="13">
        <f>IF(D75="","",IFERROR(VLOOKUP(D75,'Saisonpersonal'!$A$5:$I$104,3,FALSE),""))</f>
        <v/>
      </c>
      <c r="G75" s="13">
        <f>IF(D75="","",IFERROR(VLOOKUP(D75,'Saisonpersonal'!$A$5:$I$104,4,FALSE),""))</f>
        <v/>
      </c>
      <c r="H75" s="51" t="n"/>
      <c r="I75" s="51" t="n"/>
      <c r="J75" s="36" t="n"/>
      <c r="K75" s="14">
        <f>IF(OR(B75="",H75="",I75="",J75=""),"",IFERROR(MAX(0,MOD(I75-H75,1)*24-J75/60),""))</f>
        <v/>
      </c>
      <c r="L75" s="49">
        <f>IF(D75="","",IFERROR(VLOOKUP(D75,'Saisonpersonal'!$A$5:$I$104,9,FALSE),""))</f>
        <v/>
      </c>
      <c r="M75" s="49">
        <f>IF(OR(K75="",L75=""),"",K75*L75)</f>
        <v/>
      </c>
      <c r="N75" s="25" t="n"/>
      <c r="O75" s="31">
        <f>IF(COUNTA(A75,B75,D75,H75,I75,J75,N75)=0,"",IF(OR(A75="",B75="",D75="",H75="",I75="",J75="",N75=""),"Angaben fehlen",IF(E75="","Unbekannte Kraft-ID",IF(OR(B75&lt;IFERROR(VLOOKUP(D75,'Saisonpersonal'!$A$5:$F$104,5,FALSE),B75+1),B75&gt;IFERROR(VLOOKUP(D75,'Saisonpersonal'!$A$5:$F$104,6,FALSE),B75-1)),"Außerhalb Einsatzzeitraum",IF(K75&gt;Parameter!$B$6,"Schichtdauer über Grenze",IF(AND(MOD(I75-H75,1)*24&gt;Parameter!$B$7,J75&lt;Parameter!$B$8),"Pausenziel unterschritten",""))))))</f>
        <v/>
      </c>
    </row>
    <row r="76" ht="20" customHeight="1">
      <c r="A76" s="25" t="n"/>
      <c r="B76" s="47" t="n"/>
      <c r="C76" s="37">
        <f>IF(B76="","",TEXT(B76,"ddd"))</f>
        <v/>
      </c>
      <c r="D76" s="25" t="n"/>
      <c r="E76" s="8">
        <f>IF(D76="","",IFERROR(VLOOKUP(D76,'Saisonpersonal'!$A$5:$I$104,2,FALSE),""))</f>
        <v/>
      </c>
      <c r="F76" s="8">
        <f>IF(D76="","",IFERROR(VLOOKUP(D76,'Saisonpersonal'!$A$5:$I$104,3,FALSE),""))</f>
        <v/>
      </c>
      <c r="G76" s="8">
        <f>IF(D76="","",IFERROR(VLOOKUP(D76,'Saisonpersonal'!$A$5:$I$104,4,FALSE),""))</f>
        <v/>
      </c>
      <c r="H76" s="51" t="n"/>
      <c r="I76" s="51" t="n"/>
      <c r="J76" s="36" t="n"/>
      <c r="K76" s="9">
        <f>IF(OR(B76="",H76="",I76="",J76=""),"",IFERROR(MAX(0,MOD(I76-H76,1)*24-J76/60),""))</f>
        <v/>
      </c>
      <c r="L76" s="50">
        <f>IF(D76="","",IFERROR(VLOOKUP(D76,'Saisonpersonal'!$A$5:$I$104,9,FALSE),""))</f>
        <v/>
      </c>
      <c r="M76" s="50">
        <f>IF(OR(K76="",L76=""),"",K76*L76)</f>
        <v/>
      </c>
      <c r="N76" s="25" t="n"/>
      <c r="O76" s="21">
        <f>IF(COUNTA(A76,B76,D76,H76,I76,J76,N76)=0,"",IF(OR(A76="",B76="",D76="",H76="",I76="",J76="",N76=""),"Angaben fehlen",IF(E76="","Unbekannte Kraft-ID",IF(OR(B76&lt;IFERROR(VLOOKUP(D76,'Saisonpersonal'!$A$5:$F$104,5,FALSE),B76+1),B76&gt;IFERROR(VLOOKUP(D76,'Saisonpersonal'!$A$5:$F$104,6,FALSE),B76-1)),"Außerhalb Einsatzzeitraum",IF(K76&gt;Parameter!$B$6,"Schichtdauer über Grenze",IF(AND(MOD(I76-H76,1)*24&gt;Parameter!$B$7,J76&lt;Parameter!$B$8),"Pausenziel unterschritten",""))))))</f>
        <v/>
      </c>
    </row>
    <row r="77" ht="20" customHeight="1">
      <c r="A77" s="25" t="n"/>
      <c r="B77" s="47" t="n"/>
      <c r="C77" s="34">
        <f>IF(B77="","",TEXT(B77,"ddd"))</f>
        <v/>
      </c>
      <c r="D77" s="25" t="n"/>
      <c r="E77" s="13">
        <f>IF(D77="","",IFERROR(VLOOKUP(D77,'Saisonpersonal'!$A$5:$I$104,2,FALSE),""))</f>
        <v/>
      </c>
      <c r="F77" s="13">
        <f>IF(D77="","",IFERROR(VLOOKUP(D77,'Saisonpersonal'!$A$5:$I$104,3,FALSE),""))</f>
        <v/>
      </c>
      <c r="G77" s="13">
        <f>IF(D77="","",IFERROR(VLOOKUP(D77,'Saisonpersonal'!$A$5:$I$104,4,FALSE),""))</f>
        <v/>
      </c>
      <c r="H77" s="51" t="n"/>
      <c r="I77" s="51" t="n"/>
      <c r="J77" s="36" t="n"/>
      <c r="K77" s="14">
        <f>IF(OR(B77="",H77="",I77="",J77=""),"",IFERROR(MAX(0,MOD(I77-H77,1)*24-J77/60),""))</f>
        <v/>
      </c>
      <c r="L77" s="49">
        <f>IF(D77="","",IFERROR(VLOOKUP(D77,'Saisonpersonal'!$A$5:$I$104,9,FALSE),""))</f>
        <v/>
      </c>
      <c r="M77" s="49">
        <f>IF(OR(K77="",L77=""),"",K77*L77)</f>
        <v/>
      </c>
      <c r="N77" s="25" t="n"/>
      <c r="O77" s="31">
        <f>IF(COUNTA(A77,B77,D77,H77,I77,J77,N77)=0,"",IF(OR(A77="",B77="",D77="",H77="",I77="",J77="",N77=""),"Angaben fehlen",IF(E77="","Unbekannte Kraft-ID",IF(OR(B77&lt;IFERROR(VLOOKUP(D77,'Saisonpersonal'!$A$5:$F$104,5,FALSE),B77+1),B77&gt;IFERROR(VLOOKUP(D77,'Saisonpersonal'!$A$5:$F$104,6,FALSE),B77-1)),"Außerhalb Einsatzzeitraum",IF(K77&gt;Parameter!$B$6,"Schichtdauer über Grenze",IF(AND(MOD(I77-H77,1)*24&gt;Parameter!$B$7,J77&lt;Parameter!$B$8),"Pausenziel unterschritten",""))))))</f>
        <v/>
      </c>
    </row>
    <row r="78" ht="20" customHeight="1">
      <c r="A78" s="25" t="n"/>
      <c r="B78" s="47" t="n"/>
      <c r="C78" s="37">
        <f>IF(B78="","",TEXT(B78,"ddd"))</f>
        <v/>
      </c>
      <c r="D78" s="25" t="n"/>
      <c r="E78" s="8">
        <f>IF(D78="","",IFERROR(VLOOKUP(D78,'Saisonpersonal'!$A$5:$I$104,2,FALSE),""))</f>
        <v/>
      </c>
      <c r="F78" s="8">
        <f>IF(D78="","",IFERROR(VLOOKUP(D78,'Saisonpersonal'!$A$5:$I$104,3,FALSE),""))</f>
        <v/>
      </c>
      <c r="G78" s="8">
        <f>IF(D78="","",IFERROR(VLOOKUP(D78,'Saisonpersonal'!$A$5:$I$104,4,FALSE),""))</f>
        <v/>
      </c>
      <c r="H78" s="51" t="n"/>
      <c r="I78" s="51" t="n"/>
      <c r="J78" s="36" t="n"/>
      <c r="K78" s="9">
        <f>IF(OR(B78="",H78="",I78="",J78=""),"",IFERROR(MAX(0,MOD(I78-H78,1)*24-J78/60),""))</f>
        <v/>
      </c>
      <c r="L78" s="50">
        <f>IF(D78="","",IFERROR(VLOOKUP(D78,'Saisonpersonal'!$A$5:$I$104,9,FALSE),""))</f>
        <v/>
      </c>
      <c r="M78" s="50">
        <f>IF(OR(K78="",L78=""),"",K78*L78)</f>
        <v/>
      </c>
      <c r="N78" s="25" t="n"/>
      <c r="O78" s="21">
        <f>IF(COUNTA(A78,B78,D78,H78,I78,J78,N78)=0,"",IF(OR(A78="",B78="",D78="",H78="",I78="",J78="",N78=""),"Angaben fehlen",IF(E78="","Unbekannte Kraft-ID",IF(OR(B78&lt;IFERROR(VLOOKUP(D78,'Saisonpersonal'!$A$5:$F$104,5,FALSE),B78+1),B78&gt;IFERROR(VLOOKUP(D78,'Saisonpersonal'!$A$5:$F$104,6,FALSE),B78-1)),"Außerhalb Einsatzzeitraum",IF(K78&gt;Parameter!$B$6,"Schichtdauer über Grenze",IF(AND(MOD(I78-H78,1)*24&gt;Parameter!$B$7,J78&lt;Parameter!$B$8),"Pausenziel unterschritten",""))))))</f>
        <v/>
      </c>
    </row>
    <row r="79" ht="20" customHeight="1">
      <c r="A79" s="25" t="n"/>
      <c r="B79" s="47" t="n"/>
      <c r="C79" s="34">
        <f>IF(B79="","",TEXT(B79,"ddd"))</f>
        <v/>
      </c>
      <c r="D79" s="25" t="n"/>
      <c r="E79" s="13">
        <f>IF(D79="","",IFERROR(VLOOKUP(D79,'Saisonpersonal'!$A$5:$I$104,2,FALSE),""))</f>
        <v/>
      </c>
      <c r="F79" s="13">
        <f>IF(D79="","",IFERROR(VLOOKUP(D79,'Saisonpersonal'!$A$5:$I$104,3,FALSE),""))</f>
        <v/>
      </c>
      <c r="G79" s="13">
        <f>IF(D79="","",IFERROR(VLOOKUP(D79,'Saisonpersonal'!$A$5:$I$104,4,FALSE),""))</f>
        <v/>
      </c>
      <c r="H79" s="51" t="n"/>
      <c r="I79" s="51" t="n"/>
      <c r="J79" s="36" t="n"/>
      <c r="K79" s="14">
        <f>IF(OR(B79="",H79="",I79="",J79=""),"",IFERROR(MAX(0,MOD(I79-H79,1)*24-J79/60),""))</f>
        <v/>
      </c>
      <c r="L79" s="49">
        <f>IF(D79="","",IFERROR(VLOOKUP(D79,'Saisonpersonal'!$A$5:$I$104,9,FALSE),""))</f>
        <v/>
      </c>
      <c r="M79" s="49">
        <f>IF(OR(K79="",L79=""),"",K79*L79)</f>
        <v/>
      </c>
      <c r="N79" s="25" t="n"/>
      <c r="O79" s="31">
        <f>IF(COUNTA(A79,B79,D79,H79,I79,J79,N79)=0,"",IF(OR(A79="",B79="",D79="",H79="",I79="",J79="",N79=""),"Angaben fehlen",IF(E79="","Unbekannte Kraft-ID",IF(OR(B79&lt;IFERROR(VLOOKUP(D79,'Saisonpersonal'!$A$5:$F$104,5,FALSE),B79+1),B79&gt;IFERROR(VLOOKUP(D79,'Saisonpersonal'!$A$5:$F$104,6,FALSE),B79-1)),"Außerhalb Einsatzzeitraum",IF(K79&gt;Parameter!$B$6,"Schichtdauer über Grenze",IF(AND(MOD(I79-H79,1)*24&gt;Parameter!$B$7,J79&lt;Parameter!$B$8),"Pausenziel unterschritten",""))))))</f>
        <v/>
      </c>
    </row>
    <row r="80" ht="20" customHeight="1">
      <c r="A80" s="25" t="n"/>
      <c r="B80" s="47" t="n"/>
      <c r="C80" s="37">
        <f>IF(B80="","",TEXT(B80,"ddd"))</f>
        <v/>
      </c>
      <c r="D80" s="25" t="n"/>
      <c r="E80" s="8">
        <f>IF(D80="","",IFERROR(VLOOKUP(D80,'Saisonpersonal'!$A$5:$I$104,2,FALSE),""))</f>
        <v/>
      </c>
      <c r="F80" s="8">
        <f>IF(D80="","",IFERROR(VLOOKUP(D80,'Saisonpersonal'!$A$5:$I$104,3,FALSE),""))</f>
        <v/>
      </c>
      <c r="G80" s="8">
        <f>IF(D80="","",IFERROR(VLOOKUP(D80,'Saisonpersonal'!$A$5:$I$104,4,FALSE),""))</f>
        <v/>
      </c>
      <c r="H80" s="51" t="n"/>
      <c r="I80" s="51" t="n"/>
      <c r="J80" s="36" t="n"/>
      <c r="K80" s="9">
        <f>IF(OR(B80="",H80="",I80="",J80=""),"",IFERROR(MAX(0,MOD(I80-H80,1)*24-J80/60),""))</f>
        <v/>
      </c>
      <c r="L80" s="50">
        <f>IF(D80="","",IFERROR(VLOOKUP(D80,'Saisonpersonal'!$A$5:$I$104,9,FALSE),""))</f>
        <v/>
      </c>
      <c r="M80" s="50">
        <f>IF(OR(K80="",L80=""),"",K80*L80)</f>
        <v/>
      </c>
      <c r="N80" s="25" t="n"/>
      <c r="O80" s="21">
        <f>IF(COUNTA(A80,B80,D80,H80,I80,J80,N80)=0,"",IF(OR(A80="",B80="",D80="",H80="",I80="",J80="",N80=""),"Angaben fehlen",IF(E80="","Unbekannte Kraft-ID",IF(OR(B80&lt;IFERROR(VLOOKUP(D80,'Saisonpersonal'!$A$5:$F$104,5,FALSE),B80+1),B80&gt;IFERROR(VLOOKUP(D80,'Saisonpersonal'!$A$5:$F$104,6,FALSE),B80-1)),"Außerhalb Einsatzzeitraum",IF(K80&gt;Parameter!$B$6,"Schichtdauer über Grenze",IF(AND(MOD(I80-H80,1)*24&gt;Parameter!$B$7,J80&lt;Parameter!$B$8),"Pausenziel unterschritten",""))))))</f>
        <v/>
      </c>
    </row>
    <row r="81" ht="20" customHeight="1">
      <c r="A81" s="25" t="n"/>
      <c r="B81" s="47" t="n"/>
      <c r="C81" s="34">
        <f>IF(B81="","",TEXT(B81,"ddd"))</f>
        <v/>
      </c>
      <c r="D81" s="25" t="n"/>
      <c r="E81" s="13">
        <f>IF(D81="","",IFERROR(VLOOKUP(D81,'Saisonpersonal'!$A$5:$I$104,2,FALSE),""))</f>
        <v/>
      </c>
      <c r="F81" s="13">
        <f>IF(D81="","",IFERROR(VLOOKUP(D81,'Saisonpersonal'!$A$5:$I$104,3,FALSE),""))</f>
        <v/>
      </c>
      <c r="G81" s="13">
        <f>IF(D81="","",IFERROR(VLOOKUP(D81,'Saisonpersonal'!$A$5:$I$104,4,FALSE),""))</f>
        <v/>
      </c>
      <c r="H81" s="51" t="n"/>
      <c r="I81" s="51" t="n"/>
      <c r="J81" s="36" t="n"/>
      <c r="K81" s="14">
        <f>IF(OR(B81="",H81="",I81="",J81=""),"",IFERROR(MAX(0,MOD(I81-H81,1)*24-J81/60),""))</f>
        <v/>
      </c>
      <c r="L81" s="49">
        <f>IF(D81="","",IFERROR(VLOOKUP(D81,'Saisonpersonal'!$A$5:$I$104,9,FALSE),""))</f>
        <v/>
      </c>
      <c r="M81" s="49">
        <f>IF(OR(K81="",L81=""),"",K81*L81)</f>
        <v/>
      </c>
      <c r="N81" s="25" t="n"/>
      <c r="O81" s="31">
        <f>IF(COUNTA(A81,B81,D81,H81,I81,J81,N81)=0,"",IF(OR(A81="",B81="",D81="",H81="",I81="",J81="",N81=""),"Angaben fehlen",IF(E81="","Unbekannte Kraft-ID",IF(OR(B81&lt;IFERROR(VLOOKUP(D81,'Saisonpersonal'!$A$5:$F$104,5,FALSE),B81+1),B81&gt;IFERROR(VLOOKUP(D81,'Saisonpersonal'!$A$5:$F$104,6,FALSE),B81-1)),"Außerhalb Einsatzzeitraum",IF(K81&gt;Parameter!$B$6,"Schichtdauer über Grenze",IF(AND(MOD(I81-H81,1)*24&gt;Parameter!$B$7,J81&lt;Parameter!$B$8),"Pausenziel unterschritten",""))))))</f>
        <v/>
      </c>
    </row>
    <row r="82" ht="20" customHeight="1">
      <c r="A82" s="25" t="n"/>
      <c r="B82" s="47" t="n"/>
      <c r="C82" s="37">
        <f>IF(B82="","",TEXT(B82,"ddd"))</f>
        <v/>
      </c>
      <c r="D82" s="25" t="n"/>
      <c r="E82" s="8">
        <f>IF(D82="","",IFERROR(VLOOKUP(D82,'Saisonpersonal'!$A$5:$I$104,2,FALSE),""))</f>
        <v/>
      </c>
      <c r="F82" s="8">
        <f>IF(D82="","",IFERROR(VLOOKUP(D82,'Saisonpersonal'!$A$5:$I$104,3,FALSE),""))</f>
        <v/>
      </c>
      <c r="G82" s="8">
        <f>IF(D82="","",IFERROR(VLOOKUP(D82,'Saisonpersonal'!$A$5:$I$104,4,FALSE),""))</f>
        <v/>
      </c>
      <c r="H82" s="51" t="n"/>
      <c r="I82" s="51" t="n"/>
      <c r="J82" s="36" t="n"/>
      <c r="K82" s="9">
        <f>IF(OR(B82="",H82="",I82="",J82=""),"",IFERROR(MAX(0,MOD(I82-H82,1)*24-J82/60),""))</f>
        <v/>
      </c>
      <c r="L82" s="50">
        <f>IF(D82="","",IFERROR(VLOOKUP(D82,'Saisonpersonal'!$A$5:$I$104,9,FALSE),""))</f>
        <v/>
      </c>
      <c r="M82" s="50">
        <f>IF(OR(K82="",L82=""),"",K82*L82)</f>
        <v/>
      </c>
      <c r="N82" s="25" t="n"/>
      <c r="O82" s="21">
        <f>IF(COUNTA(A82,B82,D82,H82,I82,J82,N82)=0,"",IF(OR(A82="",B82="",D82="",H82="",I82="",J82="",N82=""),"Angaben fehlen",IF(E82="","Unbekannte Kraft-ID",IF(OR(B82&lt;IFERROR(VLOOKUP(D82,'Saisonpersonal'!$A$5:$F$104,5,FALSE),B82+1),B82&gt;IFERROR(VLOOKUP(D82,'Saisonpersonal'!$A$5:$F$104,6,FALSE),B82-1)),"Außerhalb Einsatzzeitraum",IF(K82&gt;Parameter!$B$6,"Schichtdauer über Grenze",IF(AND(MOD(I82-H82,1)*24&gt;Parameter!$B$7,J82&lt;Parameter!$B$8),"Pausenziel unterschritten",""))))))</f>
        <v/>
      </c>
    </row>
    <row r="83" ht="20" customHeight="1">
      <c r="A83" s="25" t="n"/>
      <c r="B83" s="47" t="n"/>
      <c r="C83" s="34">
        <f>IF(B83="","",TEXT(B83,"ddd"))</f>
        <v/>
      </c>
      <c r="D83" s="25" t="n"/>
      <c r="E83" s="13">
        <f>IF(D83="","",IFERROR(VLOOKUP(D83,'Saisonpersonal'!$A$5:$I$104,2,FALSE),""))</f>
        <v/>
      </c>
      <c r="F83" s="13">
        <f>IF(D83="","",IFERROR(VLOOKUP(D83,'Saisonpersonal'!$A$5:$I$104,3,FALSE),""))</f>
        <v/>
      </c>
      <c r="G83" s="13">
        <f>IF(D83="","",IFERROR(VLOOKUP(D83,'Saisonpersonal'!$A$5:$I$104,4,FALSE),""))</f>
        <v/>
      </c>
      <c r="H83" s="51" t="n"/>
      <c r="I83" s="51" t="n"/>
      <c r="J83" s="36" t="n"/>
      <c r="K83" s="14">
        <f>IF(OR(B83="",H83="",I83="",J83=""),"",IFERROR(MAX(0,MOD(I83-H83,1)*24-J83/60),""))</f>
        <v/>
      </c>
      <c r="L83" s="49">
        <f>IF(D83="","",IFERROR(VLOOKUP(D83,'Saisonpersonal'!$A$5:$I$104,9,FALSE),""))</f>
        <v/>
      </c>
      <c r="M83" s="49">
        <f>IF(OR(K83="",L83=""),"",K83*L83)</f>
        <v/>
      </c>
      <c r="N83" s="25" t="n"/>
      <c r="O83" s="31">
        <f>IF(COUNTA(A83,B83,D83,H83,I83,J83,N83)=0,"",IF(OR(A83="",B83="",D83="",H83="",I83="",J83="",N83=""),"Angaben fehlen",IF(E83="","Unbekannte Kraft-ID",IF(OR(B83&lt;IFERROR(VLOOKUP(D83,'Saisonpersonal'!$A$5:$F$104,5,FALSE),B83+1),B83&gt;IFERROR(VLOOKUP(D83,'Saisonpersonal'!$A$5:$F$104,6,FALSE),B83-1)),"Außerhalb Einsatzzeitraum",IF(K83&gt;Parameter!$B$6,"Schichtdauer über Grenze",IF(AND(MOD(I83-H83,1)*24&gt;Parameter!$B$7,J83&lt;Parameter!$B$8),"Pausenziel unterschritten",""))))))</f>
        <v/>
      </c>
    </row>
    <row r="84" ht="20" customHeight="1">
      <c r="A84" s="25" t="n"/>
      <c r="B84" s="47" t="n"/>
      <c r="C84" s="37">
        <f>IF(B84="","",TEXT(B84,"ddd"))</f>
        <v/>
      </c>
      <c r="D84" s="25" t="n"/>
      <c r="E84" s="8">
        <f>IF(D84="","",IFERROR(VLOOKUP(D84,'Saisonpersonal'!$A$5:$I$104,2,FALSE),""))</f>
        <v/>
      </c>
      <c r="F84" s="8">
        <f>IF(D84="","",IFERROR(VLOOKUP(D84,'Saisonpersonal'!$A$5:$I$104,3,FALSE),""))</f>
        <v/>
      </c>
      <c r="G84" s="8">
        <f>IF(D84="","",IFERROR(VLOOKUP(D84,'Saisonpersonal'!$A$5:$I$104,4,FALSE),""))</f>
        <v/>
      </c>
      <c r="H84" s="51" t="n"/>
      <c r="I84" s="51" t="n"/>
      <c r="J84" s="36" t="n"/>
      <c r="K84" s="9">
        <f>IF(OR(B84="",H84="",I84="",J84=""),"",IFERROR(MAX(0,MOD(I84-H84,1)*24-J84/60),""))</f>
        <v/>
      </c>
      <c r="L84" s="50">
        <f>IF(D84="","",IFERROR(VLOOKUP(D84,'Saisonpersonal'!$A$5:$I$104,9,FALSE),""))</f>
        <v/>
      </c>
      <c r="M84" s="50">
        <f>IF(OR(K84="",L84=""),"",K84*L84)</f>
        <v/>
      </c>
      <c r="N84" s="25" t="n"/>
      <c r="O84" s="21">
        <f>IF(COUNTA(A84,B84,D84,H84,I84,J84,N84)=0,"",IF(OR(A84="",B84="",D84="",H84="",I84="",J84="",N84=""),"Angaben fehlen",IF(E84="","Unbekannte Kraft-ID",IF(OR(B84&lt;IFERROR(VLOOKUP(D84,'Saisonpersonal'!$A$5:$F$104,5,FALSE),B84+1),B84&gt;IFERROR(VLOOKUP(D84,'Saisonpersonal'!$A$5:$F$104,6,FALSE),B84-1)),"Außerhalb Einsatzzeitraum",IF(K84&gt;Parameter!$B$6,"Schichtdauer über Grenze",IF(AND(MOD(I84-H84,1)*24&gt;Parameter!$B$7,J84&lt;Parameter!$B$8),"Pausenziel unterschritten",""))))))</f>
        <v/>
      </c>
    </row>
    <row r="85" ht="20" customHeight="1">
      <c r="A85" s="25" t="n"/>
      <c r="B85" s="47" t="n"/>
      <c r="C85" s="34">
        <f>IF(B85="","",TEXT(B85,"ddd"))</f>
        <v/>
      </c>
      <c r="D85" s="25" t="n"/>
      <c r="E85" s="13">
        <f>IF(D85="","",IFERROR(VLOOKUP(D85,'Saisonpersonal'!$A$5:$I$104,2,FALSE),""))</f>
        <v/>
      </c>
      <c r="F85" s="13">
        <f>IF(D85="","",IFERROR(VLOOKUP(D85,'Saisonpersonal'!$A$5:$I$104,3,FALSE),""))</f>
        <v/>
      </c>
      <c r="G85" s="13">
        <f>IF(D85="","",IFERROR(VLOOKUP(D85,'Saisonpersonal'!$A$5:$I$104,4,FALSE),""))</f>
        <v/>
      </c>
      <c r="H85" s="51" t="n"/>
      <c r="I85" s="51" t="n"/>
      <c r="J85" s="36" t="n"/>
      <c r="K85" s="14">
        <f>IF(OR(B85="",H85="",I85="",J85=""),"",IFERROR(MAX(0,MOD(I85-H85,1)*24-J85/60),""))</f>
        <v/>
      </c>
      <c r="L85" s="49">
        <f>IF(D85="","",IFERROR(VLOOKUP(D85,'Saisonpersonal'!$A$5:$I$104,9,FALSE),""))</f>
        <v/>
      </c>
      <c r="M85" s="49">
        <f>IF(OR(K85="",L85=""),"",K85*L85)</f>
        <v/>
      </c>
      <c r="N85" s="25" t="n"/>
      <c r="O85" s="31">
        <f>IF(COUNTA(A85,B85,D85,H85,I85,J85,N85)=0,"",IF(OR(A85="",B85="",D85="",H85="",I85="",J85="",N85=""),"Angaben fehlen",IF(E85="","Unbekannte Kraft-ID",IF(OR(B85&lt;IFERROR(VLOOKUP(D85,'Saisonpersonal'!$A$5:$F$104,5,FALSE),B85+1),B85&gt;IFERROR(VLOOKUP(D85,'Saisonpersonal'!$A$5:$F$104,6,FALSE),B85-1)),"Außerhalb Einsatzzeitraum",IF(K85&gt;Parameter!$B$6,"Schichtdauer über Grenze",IF(AND(MOD(I85-H85,1)*24&gt;Parameter!$B$7,J85&lt;Parameter!$B$8),"Pausenziel unterschritten",""))))))</f>
        <v/>
      </c>
    </row>
    <row r="86" ht="20" customHeight="1">
      <c r="A86" s="25" t="n"/>
      <c r="B86" s="47" t="n"/>
      <c r="C86" s="37">
        <f>IF(B86="","",TEXT(B86,"ddd"))</f>
        <v/>
      </c>
      <c r="D86" s="25" t="n"/>
      <c r="E86" s="8">
        <f>IF(D86="","",IFERROR(VLOOKUP(D86,'Saisonpersonal'!$A$5:$I$104,2,FALSE),""))</f>
        <v/>
      </c>
      <c r="F86" s="8">
        <f>IF(D86="","",IFERROR(VLOOKUP(D86,'Saisonpersonal'!$A$5:$I$104,3,FALSE),""))</f>
        <v/>
      </c>
      <c r="G86" s="8">
        <f>IF(D86="","",IFERROR(VLOOKUP(D86,'Saisonpersonal'!$A$5:$I$104,4,FALSE),""))</f>
        <v/>
      </c>
      <c r="H86" s="51" t="n"/>
      <c r="I86" s="51" t="n"/>
      <c r="J86" s="36" t="n"/>
      <c r="K86" s="9">
        <f>IF(OR(B86="",H86="",I86="",J86=""),"",IFERROR(MAX(0,MOD(I86-H86,1)*24-J86/60),""))</f>
        <v/>
      </c>
      <c r="L86" s="50">
        <f>IF(D86="","",IFERROR(VLOOKUP(D86,'Saisonpersonal'!$A$5:$I$104,9,FALSE),""))</f>
        <v/>
      </c>
      <c r="M86" s="50">
        <f>IF(OR(K86="",L86=""),"",K86*L86)</f>
        <v/>
      </c>
      <c r="N86" s="25" t="n"/>
      <c r="O86" s="21">
        <f>IF(COUNTA(A86,B86,D86,H86,I86,J86,N86)=0,"",IF(OR(A86="",B86="",D86="",H86="",I86="",J86="",N86=""),"Angaben fehlen",IF(E86="","Unbekannte Kraft-ID",IF(OR(B86&lt;IFERROR(VLOOKUP(D86,'Saisonpersonal'!$A$5:$F$104,5,FALSE),B86+1),B86&gt;IFERROR(VLOOKUP(D86,'Saisonpersonal'!$A$5:$F$104,6,FALSE),B86-1)),"Außerhalb Einsatzzeitraum",IF(K86&gt;Parameter!$B$6,"Schichtdauer über Grenze",IF(AND(MOD(I86-H86,1)*24&gt;Parameter!$B$7,J86&lt;Parameter!$B$8),"Pausenziel unterschritten",""))))))</f>
        <v/>
      </c>
    </row>
    <row r="87" ht="20" customHeight="1">
      <c r="A87" s="25" t="n"/>
      <c r="B87" s="47" t="n"/>
      <c r="C87" s="34">
        <f>IF(B87="","",TEXT(B87,"ddd"))</f>
        <v/>
      </c>
      <c r="D87" s="25" t="n"/>
      <c r="E87" s="13">
        <f>IF(D87="","",IFERROR(VLOOKUP(D87,'Saisonpersonal'!$A$5:$I$104,2,FALSE),""))</f>
        <v/>
      </c>
      <c r="F87" s="13">
        <f>IF(D87="","",IFERROR(VLOOKUP(D87,'Saisonpersonal'!$A$5:$I$104,3,FALSE),""))</f>
        <v/>
      </c>
      <c r="G87" s="13">
        <f>IF(D87="","",IFERROR(VLOOKUP(D87,'Saisonpersonal'!$A$5:$I$104,4,FALSE),""))</f>
        <v/>
      </c>
      <c r="H87" s="51" t="n"/>
      <c r="I87" s="51" t="n"/>
      <c r="J87" s="36" t="n"/>
      <c r="K87" s="14">
        <f>IF(OR(B87="",H87="",I87="",J87=""),"",IFERROR(MAX(0,MOD(I87-H87,1)*24-J87/60),""))</f>
        <v/>
      </c>
      <c r="L87" s="49">
        <f>IF(D87="","",IFERROR(VLOOKUP(D87,'Saisonpersonal'!$A$5:$I$104,9,FALSE),""))</f>
        <v/>
      </c>
      <c r="M87" s="49">
        <f>IF(OR(K87="",L87=""),"",K87*L87)</f>
        <v/>
      </c>
      <c r="N87" s="25" t="n"/>
      <c r="O87" s="31">
        <f>IF(COUNTA(A87,B87,D87,H87,I87,J87,N87)=0,"",IF(OR(A87="",B87="",D87="",H87="",I87="",J87="",N87=""),"Angaben fehlen",IF(E87="","Unbekannte Kraft-ID",IF(OR(B87&lt;IFERROR(VLOOKUP(D87,'Saisonpersonal'!$A$5:$F$104,5,FALSE),B87+1),B87&gt;IFERROR(VLOOKUP(D87,'Saisonpersonal'!$A$5:$F$104,6,FALSE),B87-1)),"Außerhalb Einsatzzeitraum",IF(K87&gt;Parameter!$B$6,"Schichtdauer über Grenze",IF(AND(MOD(I87-H87,1)*24&gt;Parameter!$B$7,J87&lt;Parameter!$B$8),"Pausenziel unterschritten",""))))))</f>
        <v/>
      </c>
    </row>
    <row r="88" ht="20" customHeight="1">
      <c r="A88" s="25" t="n"/>
      <c r="B88" s="47" t="n"/>
      <c r="C88" s="37">
        <f>IF(B88="","",TEXT(B88,"ddd"))</f>
        <v/>
      </c>
      <c r="D88" s="25" t="n"/>
      <c r="E88" s="8">
        <f>IF(D88="","",IFERROR(VLOOKUP(D88,'Saisonpersonal'!$A$5:$I$104,2,FALSE),""))</f>
        <v/>
      </c>
      <c r="F88" s="8">
        <f>IF(D88="","",IFERROR(VLOOKUP(D88,'Saisonpersonal'!$A$5:$I$104,3,FALSE),""))</f>
        <v/>
      </c>
      <c r="G88" s="8">
        <f>IF(D88="","",IFERROR(VLOOKUP(D88,'Saisonpersonal'!$A$5:$I$104,4,FALSE),""))</f>
        <v/>
      </c>
      <c r="H88" s="51" t="n"/>
      <c r="I88" s="51" t="n"/>
      <c r="J88" s="36" t="n"/>
      <c r="K88" s="9">
        <f>IF(OR(B88="",H88="",I88="",J88=""),"",IFERROR(MAX(0,MOD(I88-H88,1)*24-J88/60),""))</f>
        <v/>
      </c>
      <c r="L88" s="50">
        <f>IF(D88="","",IFERROR(VLOOKUP(D88,'Saisonpersonal'!$A$5:$I$104,9,FALSE),""))</f>
        <v/>
      </c>
      <c r="M88" s="50">
        <f>IF(OR(K88="",L88=""),"",K88*L88)</f>
        <v/>
      </c>
      <c r="N88" s="25" t="n"/>
      <c r="O88" s="21">
        <f>IF(COUNTA(A88,B88,D88,H88,I88,J88,N88)=0,"",IF(OR(A88="",B88="",D88="",H88="",I88="",J88="",N88=""),"Angaben fehlen",IF(E88="","Unbekannte Kraft-ID",IF(OR(B88&lt;IFERROR(VLOOKUP(D88,'Saisonpersonal'!$A$5:$F$104,5,FALSE),B88+1),B88&gt;IFERROR(VLOOKUP(D88,'Saisonpersonal'!$A$5:$F$104,6,FALSE),B88-1)),"Außerhalb Einsatzzeitraum",IF(K88&gt;Parameter!$B$6,"Schichtdauer über Grenze",IF(AND(MOD(I88-H88,1)*24&gt;Parameter!$B$7,J88&lt;Parameter!$B$8),"Pausenziel unterschritten",""))))))</f>
        <v/>
      </c>
    </row>
    <row r="89" ht="20" customHeight="1">
      <c r="A89" s="25" t="n"/>
      <c r="B89" s="47" t="n"/>
      <c r="C89" s="34">
        <f>IF(B89="","",TEXT(B89,"ddd"))</f>
        <v/>
      </c>
      <c r="D89" s="25" t="n"/>
      <c r="E89" s="13">
        <f>IF(D89="","",IFERROR(VLOOKUP(D89,'Saisonpersonal'!$A$5:$I$104,2,FALSE),""))</f>
        <v/>
      </c>
      <c r="F89" s="13">
        <f>IF(D89="","",IFERROR(VLOOKUP(D89,'Saisonpersonal'!$A$5:$I$104,3,FALSE),""))</f>
        <v/>
      </c>
      <c r="G89" s="13">
        <f>IF(D89="","",IFERROR(VLOOKUP(D89,'Saisonpersonal'!$A$5:$I$104,4,FALSE),""))</f>
        <v/>
      </c>
      <c r="H89" s="51" t="n"/>
      <c r="I89" s="51" t="n"/>
      <c r="J89" s="36" t="n"/>
      <c r="K89" s="14">
        <f>IF(OR(B89="",H89="",I89="",J89=""),"",IFERROR(MAX(0,MOD(I89-H89,1)*24-J89/60),""))</f>
        <v/>
      </c>
      <c r="L89" s="49">
        <f>IF(D89="","",IFERROR(VLOOKUP(D89,'Saisonpersonal'!$A$5:$I$104,9,FALSE),""))</f>
        <v/>
      </c>
      <c r="M89" s="49">
        <f>IF(OR(K89="",L89=""),"",K89*L89)</f>
        <v/>
      </c>
      <c r="N89" s="25" t="n"/>
      <c r="O89" s="31">
        <f>IF(COUNTA(A89,B89,D89,H89,I89,J89,N89)=0,"",IF(OR(A89="",B89="",D89="",H89="",I89="",J89="",N89=""),"Angaben fehlen",IF(E89="","Unbekannte Kraft-ID",IF(OR(B89&lt;IFERROR(VLOOKUP(D89,'Saisonpersonal'!$A$5:$F$104,5,FALSE),B89+1),B89&gt;IFERROR(VLOOKUP(D89,'Saisonpersonal'!$A$5:$F$104,6,FALSE),B89-1)),"Außerhalb Einsatzzeitraum",IF(K89&gt;Parameter!$B$6,"Schichtdauer über Grenze",IF(AND(MOD(I89-H89,1)*24&gt;Parameter!$B$7,J89&lt;Parameter!$B$8),"Pausenziel unterschritten",""))))))</f>
        <v/>
      </c>
    </row>
    <row r="90" ht="20" customHeight="1">
      <c r="A90" s="25" t="n"/>
      <c r="B90" s="47" t="n"/>
      <c r="C90" s="37">
        <f>IF(B90="","",TEXT(B90,"ddd"))</f>
        <v/>
      </c>
      <c r="D90" s="25" t="n"/>
      <c r="E90" s="8">
        <f>IF(D90="","",IFERROR(VLOOKUP(D90,'Saisonpersonal'!$A$5:$I$104,2,FALSE),""))</f>
        <v/>
      </c>
      <c r="F90" s="8">
        <f>IF(D90="","",IFERROR(VLOOKUP(D90,'Saisonpersonal'!$A$5:$I$104,3,FALSE),""))</f>
        <v/>
      </c>
      <c r="G90" s="8">
        <f>IF(D90="","",IFERROR(VLOOKUP(D90,'Saisonpersonal'!$A$5:$I$104,4,FALSE),""))</f>
        <v/>
      </c>
      <c r="H90" s="51" t="n"/>
      <c r="I90" s="51" t="n"/>
      <c r="J90" s="36" t="n"/>
      <c r="K90" s="9">
        <f>IF(OR(B90="",H90="",I90="",J90=""),"",IFERROR(MAX(0,MOD(I90-H90,1)*24-J90/60),""))</f>
        <v/>
      </c>
      <c r="L90" s="50">
        <f>IF(D90="","",IFERROR(VLOOKUP(D90,'Saisonpersonal'!$A$5:$I$104,9,FALSE),""))</f>
        <v/>
      </c>
      <c r="M90" s="50">
        <f>IF(OR(K90="",L90=""),"",K90*L90)</f>
        <v/>
      </c>
      <c r="N90" s="25" t="n"/>
      <c r="O90" s="21">
        <f>IF(COUNTA(A90,B90,D90,H90,I90,J90,N90)=0,"",IF(OR(A90="",B90="",D90="",H90="",I90="",J90="",N90=""),"Angaben fehlen",IF(E90="","Unbekannte Kraft-ID",IF(OR(B90&lt;IFERROR(VLOOKUP(D90,'Saisonpersonal'!$A$5:$F$104,5,FALSE),B90+1),B90&gt;IFERROR(VLOOKUP(D90,'Saisonpersonal'!$A$5:$F$104,6,FALSE),B90-1)),"Außerhalb Einsatzzeitraum",IF(K90&gt;Parameter!$B$6,"Schichtdauer über Grenze",IF(AND(MOD(I90-H90,1)*24&gt;Parameter!$B$7,J90&lt;Parameter!$B$8),"Pausenziel unterschritten",""))))))</f>
        <v/>
      </c>
    </row>
    <row r="91" ht="20" customHeight="1">
      <c r="A91" s="25" t="n"/>
      <c r="B91" s="47" t="n"/>
      <c r="C91" s="34">
        <f>IF(B91="","",TEXT(B91,"ddd"))</f>
        <v/>
      </c>
      <c r="D91" s="25" t="n"/>
      <c r="E91" s="13">
        <f>IF(D91="","",IFERROR(VLOOKUP(D91,'Saisonpersonal'!$A$5:$I$104,2,FALSE),""))</f>
        <v/>
      </c>
      <c r="F91" s="13">
        <f>IF(D91="","",IFERROR(VLOOKUP(D91,'Saisonpersonal'!$A$5:$I$104,3,FALSE),""))</f>
        <v/>
      </c>
      <c r="G91" s="13">
        <f>IF(D91="","",IFERROR(VLOOKUP(D91,'Saisonpersonal'!$A$5:$I$104,4,FALSE),""))</f>
        <v/>
      </c>
      <c r="H91" s="51" t="n"/>
      <c r="I91" s="51" t="n"/>
      <c r="J91" s="36" t="n"/>
      <c r="K91" s="14">
        <f>IF(OR(B91="",H91="",I91="",J91=""),"",IFERROR(MAX(0,MOD(I91-H91,1)*24-J91/60),""))</f>
        <v/>
      </c>
      <c r="L91" s="49">
        <f>IF(D91="","",IFERROR(VLOOKUP(D91,'Saisonpersonal'!$A$5:$I$104,9,FALSE),""))</f>
        <v/>
      </c>
      <c r="M91" s="49">
        <f>IF(OR(K91="",L91=""),"",K91*L91)</f>
        <v/>
      </c>
      <c r="N91" s="25" t="n"/>
      <c r="O91" s="31">
        <f>IF(COUNTA(A91,B91,D91,H91,I91,J91,N91)=0,"",IF(OR(A91="",B91="",D91="",H91="",I91="",J91="",N91=""),"Angaben fehlen",IF(E91="","Unbekannte Kraft-ID",IF(OR(B91&lt;IFERROR(VLOOKUP(D91,'Saisonpersonal'!$A$5:$F$104,5,FALSE),B91+1),B91&gt;IFERROR(VLOOKUP(D91,'Saisonpersonal'!$A$5:$F$104,6,FALSE),B91-1)),"Außerhalb Einsatzzeitraum",IF(K91&gt;Parameter!$B$6,"Schichtdauer über Grenze",IF(AND(MOD(I91-H91,1)*24&gt;Parameter!$B$7,J91&lt;Parameter!$B$8),"Pausenziel unterschritten",""))))))</f>
        <v/>
      </c>
    </row>
    <row r="92" ht="20" customHeight="1">
      <c r="A92" s="25" t="n"/>
      <c r="B92" s="47" t="n"/>
      <c r="C92" s="37">
        <f>IF(B92="","",TEXT(B92,"ddd"))</f>
        <v/>
      </c>
      <c r="D92" s="25" t="n"/>
      <c r="E92" s="8">
        <f>IF(D92="","",IFERROR(VLOOKUP(D92,'Saisonpersonal'!$A$5:$I$104,2,FALSE),""))</f>
        <v/>
      </c>
      <c r="F92" s="8">
        <f>IF(D92="","",IFERROR(VLOOKUP(D92,'Saisonpersonal'!$A$5:$I$104,3,FALSE),""))</f>
        <v/>
      </c>
      <c r="G92" s="8">
        <f>IF(D92="","",IFERROR(VLOOKUP(D92,'Saisonpersonal'!$A$5:$I$104,4,FALSE),""))</f>
        <v/>
      </c>
      <c r="H92" s="51" t="n"/>
      <c r="I92" s="51" t="n"/>
      <c r="J92" s="36" t="n"/>
      <c r="K92" s="9">
        <f>IF(OR(B92="",H92="",I92="",J92=""),"",IFERROR(MAX(0,MOD(I92-H92,1)*24-J92/60),""))</f>
        <v/>
      </c>
      <c r="L92" s="50">
        <f>IF(D92="","",IFERROR(VLOOKUP(D92,'Saisonpersonal'!$A$5:$I$104,9,FALSE),""))</f>
        <v/>
      </c>
      <c r="M92" s="50">
        <f>IF(OR(K92="",L92=""),"",K92*L92)</f>
        <v/>
      </c>
      <c r="N92" s="25" t="n"/>
      <c r="O92" s="21">
        <f>IF(COUNTA(A92,B92,D92,H92,I92,J92,N92)=0,"",IF(OR(A92="",B92="",D92="",H92="",I92="",J92="",N92=""),"Angaben fehlen",IF(E92="","Unbekannte Kraft-ID",IF(OR(B92&lt;IFERROR(VLOOKUP(D92,'Saisonpersonal'!$A$5:$F$104,5,FALSE),B92+1),B92&gt;IFERROR(VLOOKUP(D92,'Saisonpersonal'!$A$5:$F$104,6,FALSE),B92-1)),"Außerhalb Einsatzzeitraum",IF(K92&gt;Parameter!$B$6,"Schichtdauer über Grenze",IF(AND(MOD(I92-H92,1)*24&gt;Parameter!$B$7,J92&lt;Parameter!$B$8),"Pausenziel unterschritten",""))))))</f>
        <v/>
      </c>
    </row>
    <row r="93" ht="20" customHeight="1">
      <c r="A93" s="25" t="n"/>
      <c r="B93" s="47" t="n"/>
      <c r="C93" s="34">
        <f>IF(B93="","",TEXT(B93,"ddd"))</f>
        <v/>
      </c>
      <c r="D93" s="25" t="n"/>
      <c r="E93" s="13">
        <f>IF(D93="","",IFERROR(VLOOKUP(D93,'Saisonpersonal'!$A$5:$I$104,2,FALSE),""))</f>
        <v/>
      </c>
      <c r="F93" s="13">
        <f>IF(D93="","",IFERROR(VLOOKUP(D93,'Saisonpersonal'!$A$5:$I$104,3,FALSE),""))</f>
        <v/>
      </c>
      <c r="G93" s="13">
        <f>IF(D93="","",IFERROR(VLOOKUP(D93,'Saisonpersonal'!$A$5:$I$104,4,FALSE),""))</f>
        <v/>
      </c>
      <c r="H93" s="51" t="n"/>
      <c r="I93" s="51" t="n"/>
      <c r="J93" s="36" t="n"/>
      <c r="K93" s="14">
        <f>IF(OR(B93="",H93="",I93="",J93=""),"",IFERROR(MAX(0,MOD(I93-H93,1)*24-J93/60),""))</f>
        <v/>
      </c>
      <c r="L93" s="49">
        <f>IF(D93="","",IFERROR(VLOOKUP(D93,'Saisonpersonal'!$A$5:$I$104,9,FALSE),""))</f>
        <v/>
      </c>
      <c r="M93" s="49">
        <f>IF(OR(K93="",L93=""),"",K93*L93)</f>
        <v/>
      </c>
      <c r="N93" s="25" t="n"/>
      <c r="O93" s="31">
        <f>IF(COUNTA(A93,B93,D93,H93,I93,J93,N93)=0,"",IF(OR(A93="",B93="",D93="",H93="",I93="",J93="",N93=""),"Angaben fehlen",IF(E93="","Unbekannte Kraft-ID",IF(OR(B93&lt;IFERROR(VLOOKUP(D93,'Saisonpersonal'!$A$5:$F$104,5,FALSE),B93+1),B93&gt;IFERROR(VLOOKUP(D93,'Saisonpersonal'!$A$5:$F$104,6,FALSE),B93-1)),"Außerhalb Einsatzzeitraum",IF(K93&gt;Parameter!$B$6,"Schichtdauer über Grenze",IF(AND(MOD(I93-H93,1)*24&gt;Parameter!$B$7,J93&lt;Parameter!$B$8),"Pausenziel unterschritten",""))))))</f>
        <v/>
      </c>
    </row>
    <row r="94" ht="20" customHeight="1">
      <c r="A94" s="25" t="n"/>
      <c r="B94" s="47" t="n"/>
      <c r="C94" s="37">
        <f>IF(B94="","",TEXT(B94,"ddd"))</f>
        <v/>
      </c>
      <c r="D94" s="25" t="n"/>
      <c r="E94" s="8">
        <f>IF(D94="","",IFERROR(VLOOKUP(D94,'Saisonpersonal'!$A$5:$I$104,2,FALSE),""))</f>
        <v/>
      </c>
      <c r="F94" s="8">
        <f>IF(D94="","",IFERROR(VLOOKUP(D94,'Saisonpersonal'!$A$5:$I$104,3,FALSE),""))</f>
        <v/>
      </c>
      <c r="G94" s="8">
        <f>IF(D94="","",IFERROR(VLOOKUP(D94,'Saisonpersonal'!$A$5:$I$104,4,FALSE),""))</f>
        <v/>
      </c>
      <c r="H94" s="51" t="n"/>
      <c r="I94" s="51" t="n"/>
      <c r="J94" s="36" t="n"/>
      <c r="K94" s="9">
        <f>IF(OR(B94="",H94="",I94="",J94=""),"",IFERROR(MAX(0,MOD(I94-H94,1)*24-J94/60),""))</f>
        <v/>
      </c>
      <c r="L94" s="50">
        <f>IF(D94="","",IFERROR(VLOOKUP(D94,'Saisonpersonal'!$A$5:$I$104,9,FALSE),""))</f>
        <v/>
      </c>
      <c r="M94" s="50">
        <f>IF(OR(K94="",L94=""),"",K94*L94)</f>
        <v/>
      </c>
      <c r="N94" s="25" t="n"/>
      <c r="O94" s="21">
        <f>IF(COUNTA(A94,B94,D94,H94,I94,J94,N94)=0,"",IF(OR(A94="",B94="",D94="",H94="",I94="",J94="",N94=""),"Angaben fehlen",IF(E94="","Unbekannte Kraft-ID",IF(OR(B94&lt;IFERROR(VLOOKUP(D94,'Saisonpersonal'!$A$5:$F$104,5,FALSE),B94+1),B94&gt;IFERROR(VLOOKUP(D94,'Saisonpersonal'!$A$5:$F$104,6,FALSE),B94-1)),"Außerhalb Einsatzzeitraum",IF(K94&gt;Parameter!$B$6,"Schichtdauer über Grenze",IF(AND(MOD(I94-H94,1)*24&gt;Parameter!$B$7,J94&lt;Parameter!$B$8),"Pausenziel unterschritten",""))))))</f>
        <v/>
      </c>
    </row>
    <row r="95" ht="20" customHeight="1">
      <c r="A95" s="25" t="n"/>
      <c r="B95" s="47" t="n"/>
      <c r="C95" s="34">
        <f>IF(B95="","",TEXT(B95,"ddd"))</f>
        <v/>
      </c>
      <c r="D95" s="25" t="n"/>
      <c r="E95" s="13">
        <f>IF(D95="","",IFERROR(VLOOKUP(D95,'Saisonpersonal'!$A$5:$I$104,2,FALSE),""))</f>
        <v/>
      </c>
      <c r="F95" s="13">
        <f>IF(D95="","",IFERROR(VLOOKUP(D95,'Saisonpersonal'!$A$5:$I$104,3,FALSE),""))</f>
        <v/>
      </c>
      <c r="G95" s="13">
        <f>IF(D95="","",IFERROR(VLOOKUP(D95,'Saisonpersonal'!$A$5:$I$104,4,FALSE),""))</f>
        <v/>
      </c>
      <c r="H95" s="51" t="n"/>
      <c r="I95" s="51" t="n"/>
      <c r="J95" s="36" t="n"/>
      <c r="K95" s="14">
        <f>IF(OR(B95="",H95="",I95="",J95=""),"",IFERROR(MAX(0,MOD(I95-H95,1)*24-J95/60),""))</f>
        <v/>
      </c>
      <c r="L95" s="49">
        <f>IF(D95="","",IFERROR(VLOOKUP(D95,'Saisonpersonal'!$A$5:$I$104,9,FALSE),""))</f>
        <v/>
      </c>
      <c r="M95" s="49">
        <f>IF(OR(K95="",L95=""),"",K95*L95)</f>
        <v/>
      </c>
      <c r="N95" s="25" t="n"/>
      <c r="O95" s="31">
        <f>IF(COUNTA(A95,B95,D95,H95,I95,J95,N95)=0,"",IF(OR(A95="",B95="",D95="",H95="",I95="",J95="",N95=""),"Angaben fehlen",IF(E95="","Unbekannte Kraft-ID",IF(OR(B95&lt;IFERROR(VLOOKUP(D95,'Saisonpersonal'!$A$5:$F$104,5,FALSE),B95+1),B95&gt;IFERROR(VLOOKUP(D95,'Saisonpersonal'!$A$5:$F$104,6,FALSE),B95-1)),"Außerhalb Einsatzzeitraum",IF(K95&gt;Parameter!$B$6,"Schichtdauer über Grenze",IF(AND(MOD(I95-H95,1)*24&gt;Parameter!$B$7,J95&lt;Parameter!$B$8),"Pausenziel unterschritten",""))))))</f>
        <v/>
      </c>
    </row>
    <row r="96" ht="20" customHeight="1">
      <c r="A96" s="25" t="n"/>
      <c r="B96" s="47" t="n"/>
      <c r="C96" s="37">
        <f>IF(B96="","",TEXT(B96,"ddd"))</f>
        <v/>
      </c>
      <c r="D96" s="25" t="n"/>
      <c r="E96" s="8">
        <f>IF(D96="","",IFERROR(VLOOKUP(D96,'Saisonpersonal'!$A$5:$I$104,2,FALSE),""))</f>
        <v/>
      </c>
      <c r="F96" s="8">
        <f>IF(D96="","",IFERROR(VLOOKUP(D96,'Saisonpersonal'!$A$5:$I$104,3,FALSE),""))</f>
        <v/>
      </c>
      <c r="G96" s="8">
        <f>IF(D96="","",IFERROR(VLOOKUP(D96,'Saisonpersonal'!$A$5:$I$104,4,FALSE),""))</f>
        <v/>
      </c>
      <c r="H96" s="51" t="n"/>
      <c r="I96" s="51" t="n"/>
      <c r="J96" s="36" t="n"/>
      <c r="K96" s="9">
        <f>IF(OR(B96="",H96="",I96="",J96=""),"",IFERROR(MAX(0,MOD(I96-H96,1)*24-J96/60),""))</f>
        <v/>
      </c>
      <c r="L96" s="50">
        <f>IF(D96="","",IFERROR(VLOOKUP(D96,'Saisonpersonal'!$A$5:$I$104,9,FALSE),""))</f>
        <v/>
      </c>
      <c r="M96" s="50">
        <f>IF(OR(K96="",L96=""),"",K96*L96)</f>
        <v/>
      </c>
      <c r="N96" s="25" t="n"/>
      <c r="O96" s="21">
        <f>IF(COUNTA(A96,B96,D96,H96,I96,J96,N96)=0,"",IF(OR(A96="",B96="",D96="",H96="",I96="",J96="",N96=""),"Angaben fehlen",IF(E96="","Unbekannte Kraft-ID",IF(OR(B96&lt;IFERROR(VLOOKUP(D96,'Saisonpersonal'!$A$5:$F$104,5,FALSE),B96+1),B96&gt;IFERROR(VLOOKUP(D96,'Saisonpersonal'!$A$5:$F$104,6,FALSE),B96-1)),"Außerhalb Einsatzzeitraum",IF(K96&gt;Parameter!$B$6,"Schichtdauer über Grenze",IF(AND(MOD(I96-H96,1)*24&gt;Parameter!$B$7,J96&lt;Parameter!$B$8),"Pausenziel unterschritten",""))))))</f>
        <v/>
      </c>
    </row>
    <row r="97" ht="20" customHeight="1">
      <c r="A97" s="25" t="n"/>
      <c r="B97" s="47" t="n"/>
      <c r="C97" s="34">
        <f>IF(B97="","",TEXT(B97,"ddd"))</f>
        <v/>
      </c>
      <c r="D97" s="25" t="n"/>
      <c r="E97" s="13">
        <f>IF(D97="","",IFERROR(VLOOKUP(D97,'Saisonpersonal'!$A$5:$I$104,2,FALSE),""))</f>
        <v/>
      </c>
      <c r="F97" s="13">
        <f>IF(D97="","",IFERROR(VLOOKUP(D97,'Saisonpersonal'!$A$5:$I$104,3,FALSE),""))</f>
        <v/>
      </c>
      <c r="G97" s="13">
        <f>IF(D97="","",IFERROR(VLOOKUP(D97,'Saisonpersonal'!$A$5:$I$104,4,FALSE),""))</f>
        <v/>
      </c>
      <c r="H97" s="51" t="n"/>
      <c r="I97" s="51" t="n"/>
      <c r="J97" s="36" t="n"/>
      <c r="K97" s="14">
        <f>IF(OR(B97="",H97="",I97="",J97=""),"",IFERROR(MAX(0,MOD(I97-H97,1)*24-J97/60),""))</f>
        <v/>
      </c>
      <c r="L97" s="49">
        <f>IF(D97="","",IFERROR(VLOOKUP(D97,'Saisonpersonal'!$A$5:$I$104,9,FALSE),""))</f>
        <v/>
      </c>
      <c r="M97" s="49">
        <f>IF(OR(K97="",L97=""),"",K97*L97)</f>
        <v/>
      </c>
      <c r="N97" s="25" t="n"/>
      <c r="O97" s="31">
        <f>IF(COUNTA(A97,B97,D97,H97,I97,J97,N97)=0,"",IF(OR(A97="",B97="",D97="",H97="",I97="",J97="",N97=""),"Angaben fehlen",IF(E97="","Unbekannte Kraft-ID",IF(OR(B97&lt;IFERROR(VLOOKUP(D97,'Saisonpersonal'!$A$5:$F$104,5,FALSE),B97+1),B97&gt;IFERROR(VLOOKUP(D97,'Saisonpersonal'!$A$5:$F$104,6,FALSE),B97-1)),"Außerhalb Einsatzzeitraum",IF(K97&gt;Parameter!$B$6,"Schichtdauer über Grenze",IF(AND(MOD(I97-H97,1)*24&gt;Parameter!$B$7,J97&lt;Parameter!$B$8),"Pausenziel unterschritten",""))))))</f>
        <v/>
      </c>
    </row>
    <row r="98" ht="20" customHeight="1">
      <c r="A98" s="25" t="n"/>
      <c r="B98" s="47" t="n"/>
      <c r="C98" s="37">
        <f>IF(B98="","",TEXT(B98,"ddd"))</f>
        <v/>
      </c>
      <c r="D98" s="25" t="n"/>
      <c r="E98" s="8">
        <f>IF(D98="","",IFERROR(VLOOKUP(D98,'Saisonpersonal'!$A$5:$I$104,2,FALSE),""))</f>
        <v/>
      </c>
      <c r="F98" s="8">
        <f>IF(D98="","",IFERROR(VLOOKUP(D98,'Saisonpersonal'!$A$5:$I$104,3,FALSE),""))</f>
        <v/>
      </c>
      <c r="G98" s="8">
        <f>IF(D98="","",IFERROR(VLOOKUP(D98,'Saisonpersonal'!$A$5:$I$104,4,FALSE),""))</f>
        <v/>
      </c>
      <c r="H98" s="51" t="n"/>
      <c r="I98" s="51" t="n"/>
      <c r="J98" s="36" t="n"/>
      <c r="K98" s="9">
        <f>IF(OR(B98="",H98="",I98="",J98=""),"",IFERROR(MAX(0,MOD(I98-H98,1)*24-J98/60),""))</f>
        <v/>
      </c>
      <c r="L98" s="50">
        <f>IF(D98="","",IFERROR(VLOOKUP(D98,'Saisonpersonal'!$A$5:$I$104,9,FALSE),""))</f>
        <v/>
      </c>
      <c r="M98" s="50">
        <f>IF(OR(K98="",L98=""),"",K98*L98)</f>
        <v/>
      </c>
      <c r="N98" s="25" t="n"/>
      <c r="O98" s="21">
        <f>IF(COUNTA(A98,B98,D98,H98,I98,J98,N98)=0,"",IF(OR(A98="",B98="",D98="",H98="",I98="",J98="",N98=""),"Angaben fehlen",IF(E98="","Unbekannte Kraft-ID",IF(OR(B98&lt;IFERROR(VLOOKUP(D98,'Saisonpersonal'!$A$5:$F$104,5,FALSE),B98+1),B98&gt;IFERROR(VLOOKUP(D98,'Saisonpersonal'!$A$5:$F$104,6,FALSE),B98-1)),"Außerhalb Einsatzzeitraum",IF(K98&gt;Parameter!$B$6,"Schichtdauer über Grenze",IF(AND(MOD(I98-H98,1)*24&gt;Parameter!$B$7,J98&lt;Parameter!$B$8),"Pausenziel unterschritten",""))))))</f>
        <v/>
      </c>
    </row>
    <row r="99" ht="20" customHeight="1">
      <c r="A99" s="25" t="n"/>
      <c r="B99" s="47" t="n"/>
      <c r="C99" s="34">
        <f>IF(B99="","",TEXT(B99,"ddd"))</f>
        <v/>
      </c>
      <c r="D99" s="25" t="n"/>
      <c r="E99" s="13">
        <f>IF(D99="","",IFERROR(VLOOKUP(D99,'Saisonpersonal'!$A$5:$I$104,2,FALSE),""))</f>
        <v/>
      </c>
      <c r="F99" s="13">
        <f>IF(D99="","",IFERROR(VLOOKUP(D99,'Saisonpersonal'!$A$5:$I$104,3,FALSE),""))</f>
        <v/>
      </c>
      <c r="G99" s="13">
        <f>IF(D99="","",IFERROR(VLOOKUP(D99,'Saisonpersonal'!$A$5:$I$104,4,FALSE),""))</f>
        <v/>
      </c>
      <c r="H99" s="51" t="n"/>
      <c r="I99" s="51" t="n"/>
      <c r="J99" s="36" t="n"/>
      <c r="K99" s="14">
        <f>IF(OR(B99="",H99="",I99="",J99=""),"",IFERROR(MAX(0,MOD(I99-H99,1)*24-J99/60),""))</f>
        <v/>
      </c>
      <c r="L99" s="49">
        <f>IF(D99="","",IFERROR(VLOOKUP(D99,'Saisonpersonal'!$A$5:$I$104,9,FALSE),""))</f>
        <v/>
      </c>
      <c r="M99" s="49">
        <f>IF(OR(K99="",L99=""),"",K99*L99)</f>
        <v/>
      </c>
      <c r="N99" s="25" t="n"/>
      <c r="O99" s="31">
        <f>IF(COUNTA(A99,B99,D99,H99,I99,J99,N99)=0,"",IF(OR(A99="",B99="",D99="",H99="",I99="",J99="",N99=""),"Angaben fehlen",IF(E99="","Unbekannte Kraft-ID",IF(OR(B99&lt;IFERROR(VLOOKUP(D99,'Saisonpersonal'!$A$5:$F$104,5,FALSE),B99+1),B99&gt;IFERROR(VLOOKUP(D99,'Saisonpersonal'!$A$5:$F$104,6,FALSE),B99-1)),"Außerhalb Einsatzzeitraum",IF(K99&gt;Parameter!$B$6,"Schichtdauer über Grenze",IF(AND(MOD(I99-H99,1)*24&gt;Parameter!$B$7,J99&lt;Parameter!$B$8),"Pausenziel unterschritten",""))))))</f>
        <v/>
      </c>
    </row>
    <row r="100" ht="20" customHeight="1">
      <c r="A100" s="25" t="n"/>
      <c r="B100" s="47" t="n"/>
      <c r="C100" s="37">
        <f>IF(B100="","",TEXT(B100,"ddd"))</f>
        <v/>
      </c>
      <c r="D100" s="25" t="n"/>
      <c r="E100" s="8">
        <f>IF(D100="","",IFERROR(VLOOKUP(D100,'Saisonpersonal'!$A$5:$I$104,2,FALSE),""))</f>
        <v/>
      </c>
      <c r="F100" s="8">
        <f>IF(D100="","",IFERROR(VLOOKUP(D100,'Saisonpersonal'!$A$5:$I$104,3,FALSE),""))</f>
        <v/>
      </c>
      <c r="G100" s="8">
        <f>IF(D100="","",IFERROR(VLOOKUP(D100,'Saisonpersonal'!$A$5:$I$104,4,FALSE),""))</f>
        <v/>
      </c>
      <c r="H100" s="51" t="n"/>
      <c r="I100" s="51" t="n"/>
      <c r="J100" s="36" t="n"/>
      <c r="K100" s="9">
        <f>IF(OR(B100="",H100="",I100="",J100=""),"",IFERROR(MAX(0,MOD(I100-H100,1)*24-J100/60),""))</f>
        <v/>
      </c>
      <c r="L100" s="50">
        <f>IF(D100="","",IFERROR(VLOOKUP(D100,'Saisonpersonal'!$A$5:$I$104,9,FALSE),""))</f>
        <v/>
      </c>
      <c r="M100" s="50">
        <f>IF(OR(K100="",L100=""),"",K100*L100)</f>
        <v/>
      </c>
      <c r="N100" s="25" t="n"/>
      <c r="O100" s="21">
        <f>IF(COUNTA(A100,B100,D100,H100,I100,J100,N100)=0,"",IF(OR(A100="",B100="",D100="",H100="",I100="",J100="",N100=""),"Angaben fehlen",IF(E100="","Unbekannte Kraft-ID",IF(OR(B100&lt;IFERROR(VLOOKUP(D100,'Saisonpersonal'!$A$5:$F$104,5,FALSE),B100+1),B100&gt;IFERROR(VLOOKUP(D100,'Saisonpersonal'!$A$5:$F$104,6,FALSE),B100-1)),"Außerhalb Einsatzzeitraum",IF(K100&gt;Parameter!$B$6,"Schichtdauer über Grenze",IF(AND(MOD(I100-H100,1)*24&gt;Parameter!$B$7,J100&lt;Parameter!$B$8),"Pausenziel unterschritten",""))))))</f>
        <v/>
      </c>
    </row>
    <row r="101" ht="20" customHeight="1">
      <c r="A101" s="25" t="n"/>
      <c r="B101" s="47" t="n"/>
      <c r="C101" s="34">
        <f>IF(B101="","",TEXT(B101,"ddd"))</f>
        <v/>
      </c>
      <c r="D101" s="25" t="n"/>
      <c r="E101" s="13">
        <f>IF(D101="","",IFERROR(VLOOKUP(D101,'Saisonpersonal'!$A$5:$I$104,2,FALSE),""))</f>
        <v/>
      </c>
      <c r="F101" s="13">
        <f>IF(D101="","",IFERROR(VLOOKUP(D101,'Saisonpersonal'!$A$5:$I$104,3,FALSE),""))</f>
        <v/>
      </c>
      <c r="G101" s="13">
        <f>IF(D101="","",IFERROR(VLOOKUP(D101,'Saisonpersonal'!$A$5:$I$104,4,FALSE),""))</f>
        <v/>
      </c>
      <c r="H101" s="51" t="n"/>
      <c r="I101" s="51" t="n"/>
      <c r="J101" s="36" t="n"/>
      <c r="K101" s="14">
        <f>IF(OR(B101="",H101="",I101="",J101=""),"",IFERROR(MAX(0,MOD(I101-H101,1)*24-J101/60),""))</f>
        <v/>
      </c>
      <c r="L101" s="49">
        <f>IF(D101="","",IFERROR(VLOOKUP(D101,'Saisonpersonal'!$A$5:$I$104,9,FALSE),""))</f>
        <v/>
      </c>
      <c r="M101" s="49">
        <f>IF(OR(K101="",L101=""),"",K101*L101)</f>
        <v/>
      </c>
      <c r="N101" s="25" t="n"/>
      <c r="O101" s="31">
        <f>IF(COUNTA(A101,B101,D101,H101,I101,J101,N101)=0,"",IF(OR(A101="",B101="",D101="",H101="",I101="",J101="",N101=""),"Angaben fehlen",IF(E101="","Unbekannte Kraft-ID",IF(OR(B101&lt;IFERROR(VLOOKUP(D101,'Saisonpersonal'!$A$5:$F$104,5,FALSE),B101+1),B101&gt;IFERROR(VLOOKUP(D101,'Saisonpersonal'!$A$5:$F$104,6,FALSE),B101-1)),"Außerhalb Einsatzzeitraum",IF(K101&gt;Parameter!$B$6,"Schichtdauer über Grenze",IF(AND(MOD(I101-H101,1)*24&gt;Parameter!$B$7,J101&lt;Parameter!$B$8),"Pausenziel unterschritten",""))))))</f>
        <v/>
      </c>
    </row>
    <row r="102" ht="20" customHeight="1">
      <c r="A102" s="25" t="n"/>
      <c r="B102" s="47" t="n"/>
      <c r="C102" s="37">
        <f>IF(B102="","",TEXT(B102,"ddd"))</f>
        <v/>
      </c>
      <c r="D102" s="25" t="n"/>
      <c r="E102" s="8">
        <f>IF(D102="","",IFERROR(VLOOKUP(D102,'Saisonpersonal'!$A$5:$I$104,2,FALSE),""))</f>
        <v/>
      </c>
      <c r="F102" s="8">
        <f>IF(D102="","",IFERROR(VLOOKUP(D102,'Saisonpersonal'!$A$5:$I$104,3,FALSE),""))</f>
        <v/>
      </c>
      <c r="G102" s="8">
        <f>IF(D102="","",IFERROR(VLOOKUP(D102,'Saisonpersonal'!$A$5:$I$104,4,FALSE),""))</f>
        <v/>
      </c>
      <c r="H102" s="51" t="n"/>
      <c r="I102" s="51" t="n"/>
      <c r="J102" s="36" t="n"/>
      <c r="K102" s="9">
        <f>IF(OR(B102="",H102="",I102="",J102=""),"",IFERROR(MAX(0,MOD(I102-H102,1)*24-J102/60),""))</f>
        <v/>
      </c>
      <c r="L102" s="50">
        <f>IF(D102="","",IFERROR(VLOOKUP(D102,'Saisonpersonal'!$A$5:$I$104,9,FALSE),""))</f>
        <v/>
      </c>
      <c r="M102" s="50">
        <f>IF(OR(K102="",L102=""),"",K102*L102)</f>
        <v/>
      </c>
      <c r="N102" s="25" t="n"/>
      <c r="O102" s="21">
        <f>IF(COUNTA(A102,B102,D102,H102,I102,J102,N102)=0,"",IF(OR(A102="",B102="",D102="",H102="",I102="",J102="",N102=""),"Angaben fehlen",IF(E102="","Unbekannte Kraft-ID",IF(OR(B102&lt;IFERROR(VLOOKUP(D102,'Saisonpersonal'!$A$5:$F$104,5,FALSE),B102+1),B102&gt;IFERROR(VLOOKUP(D102,'Saisonpersonal'!$A$5:$F$104,6,FALSE),B102-1)),"Außerhalb Einsatzzeitraum",IF(K102&gt;Parameter!$B$6,"Schichtdauer über Grenze",IF(AND(MOD(I102-H102,1)*24&gt;Parameter!$B$7,J102&lt;Parameter!$B$8),"Pausenziel unterschritten",""))))))</f>
        <v/>
      </c>
    </row>
    <row r="103" ht="20" customHeight="1">
      <c r="A103" s="25" t="n"/>
      <c r="B103" s="47" t="n"/>
      <c r="C103" s="34">
        <f>IF(B103="","",TEXT(B103,"ddd"))</f>
        <v/>
      </c>
      <c r="D103" s="25" t="n"/>
      <c r="E103" s="13">
        <f>IF(D103="","",IFERROR(VLOOKUP(D103,'Saisonpersonal'!$A$5:$I$104,2,FALSE),""))</f>
        <v/>
      </c>
      <c r="F103" s="13">
        <f>IF(D103="","",IFERROR(VLOOKUP(D103,'Saisonpersonal'!$A$5:$I$104,3,FALSE),""))</f>
        <v/>
      </c>
      <c r="G103" s="13">
        <f>IF(D103="","",IFERROR(VLOOKUP(D103,'Saisonpersonal'!$A$5:$I$104,4,FALSE),""))</f>
        <v/>
      </c>
      <c r="H103" s="51" t="n"/>
      <c r="I103" s="51" t="n"/>
      <c r="J103" s="36" t="n"/>
      <c r="K103" s="14">
        <f>IF(OR(B103="",H103="",I103="",J103=""),"",IFERROR(MAX(0,MOD(I103-H103,1)*24-J103/60),""))</f>
        <v/>
      </c>
      <c r="L103" s="49">
        <f>IF(D103="","",IFERROR(VLOOKUP(D103,'Saisonpersonal'!$A$5:$I$104,9,FALSE),""))</f>
        <v/>
      </c>
      <c r="M103" s="49">
        <f>IF(OR(K103="",L103=""),"",K103*L103)</f>
        <v/>
      </c>
      <c r="N103" s="25" t="n"/>
      <c r="O103" s="31">
        <f>IF(COUNTA(A103,B103,D103,H103,I103,J103,N103)=0,"",IF(OR(A103="",B103="",D103="",H103="",I103="",J103="",N103=""),"Angaben fehlen",IF(E103="","Unbekannte Kraft-ID",IF(OR(B103&lt;IFERROR(VLOOKUP(D103,'Saisonpersonal'!$A$5:$F$104,5,FALSE),B103+1),B103&gt;IFERROR(VLOOKUP(D103,'Saisonpersonal'!$A$5:$F$104,6,FALSE),B103-1)),"Außerhalb Einsatzzeitraum",IF(K103&gt;Parameter!$B$6,"Schichtdauer über Grenze",IF(AND(MOD(I103-H103,1)*24&gt;Parameter!$B$7,J103&lt;Parameter!$B$8),"Pausenziel unterschritten",""))))))</f>
        <v/>
      </c>
    </row>
    <row r="104" ht="20" customHeight="1">
      <c r="A104" s="25" t="n"/>
      <c r="B104" s="47" t="n"/>
      <c r="C104" s="37">
        <f>IF(B104="","",TEXT(B104,"ddd"))</f>
        <v/>
      </c>
      <c r="D104" s="25" t="n"/>
      <c r="E104" s="8">
        <f>IF(D104="","",IFERROR(VLOOKUP(D104,'Saisonpersonal'!$A$5:$I$104,2,FALSE),""))</f>
        <v/>
      </c>
      <c r="F104" s="8">
        <f>IF(D104="","",IFERROR(VLOOKUP(D104,'Saisonpersonal'!$A$5:$I$104,3,FALSE),""))</f>
        <v/>
      </c>
      <c r="G104" s="8">
        <f>IF(D104="","",IFERROR(VLOOKUP(D104,'Saisonpersonal'!$A$5:$I$104,4,FALSE),""))</f>
        <v/>
      </c>
      <c r="H104" s="51" t="n"/>
      <c r="I104" s="51" t="n"/>
      <c r="J104" s="36" t="n"/>
      <c r="K104" s="9">
        <f>IF(OR(B104="",H104="",I104="",J104=""),"",IFERROR(MAX(0,MOD(I104-H104,1)*24-J104/60),""))</f>
        <v/>
      </c>
      <c r="L104" s="50">
        <f>IF(D104="","",IFERROR(VLOOKUP(D104,'Saisonpersonal'!$A$5:$I$104,9,FALSE),""))</f>
        <v/>
      </c>
      <c r="M104" s="50">
        <f>IF(OR(K104="",L104=""),"",K104*L104)</f>
        <v/>
      </c>
      <c r="N104" s="25" t="n"/>
      <c r="O104" s="21">
        <f>IF(COUNTA(A104,B104,D104,H104,I104,J104,N104)=0,"",IF(OR(A104="",B104="",D104="",H104="",I104="",J104="",N104=""),"Angaben fehlen",IF(E104="","Unbekannte Kraft-ID",IF(OR(B104&lt;IFERROR(VLOOKUP(D104,'Saisonpersonal'!$A$5:$F$104,5,FALSE),B104+1),B104&gt;IFERROR(VLOOKUP(D104,'Saisonpersonal'!$A$5:$F$104,6,FALSE),B104-1)),"Außerhalb Einsatzzeitraum",IF(K104&gt;Parameter!$B$6,"Schichtdauer über Grenze",IF(AND(MOD(I104-H104,1)*24&gt;Parameter!$B$7,J104&lt;Parameter!$B$8),"Pausenziel unterschritten",""))))))</f>
        <v/>
      </c>
    </row>
  </sheetData>
  <autoFilter ref="A4:O104"/>
  <mergeCells count="1">
    <mergeCell ref="A1:O1"/>
  </mergeCells>
  <conditionalFormatting sqref="O5:O104">
    <cfRule type="expression" priority="1" dxfId="0">
      <formula>$O5&lt;&gt;""</formula>
    </cfRule>
  </conditionalFormatting>
  <conditionalFormatting sqref="N5:N104">
    <cfRule type="expression" priority="2" dxfId="1">
      <formula>$N5="Freigegeben"</formula>
    </cfRule>
  </conditionalFormatting>
  <conditionalFormatting sqref="K5:K104">
    <cfRule type="expression" priority="3" dxfId="0">
      <formula>AND($K5&lt;&gt;"",$K5&gt;Parameter!$B$6)</formula>
    </cfRule>
  </conditionalFormatting>
  <dataValidations count="7">
    <dataValidation sqref="A5:A104" showErrorMessage="1" showInputMessage="1" allowBlank="1" errorTitle="Einsatz-ID prüfen" error="Format E-0001 verwenden und jede Einsatz-ID nur einmal vergeben." type="custom">
      <formula1>OR(A5="",AND(LEFT(A5,2)="E-",LEN(A5)=6,COUNTIF($A$5:$A$104,A5)=1))</formula1>
    </dataValidation>
    <dataValidation sqref="B5:B104" showErrorMessage="1" showInputMessage="1" allowBlank="1" errorTitle="Einsatzdatum prüfen" error="Das Einsatzdatum muss innerhalb des Planungszeitraums liegen." type="custom">
      <formula1>OR(B5="",AND(ISNUMBER(B5),B5&gt;=Parameter!$B$4,B5&lt;=Parameter!$B$5))</formula1>
    </dataValidation>
    <dataValidation sqref="D5:D104" showErrorMessage="1" showInputMessage="1" allowBlank="1" errorTitle="Kraft-ID prüfen" error="Bitte eine Kraft-ID im Format SP-001 eingeben." type="custom">
      <formula1>OR(D5="",AND(LEFT(D5,3)="SP-",LEN(D5)=6))</formula1>
    </dataValidation>
    <dataValidation sqref="H5:H104" showErrorMessage="1" showInputMessage="1" allowBlank="1" errorTitle="Beginn prüfen" error="Bitte eine gültige Uhrzeit eingeben." type="decimal" operator="between">
      <formula1>0</formula1>
      <formula2>0.999999</formula2>
    </dataValidation>
    <dataValidation sqref="I5:I104" showErrorMessage="1" showInputMessage="1" allowBlank="1" errorTitle="Ende prüfen" error="Bitte eine gültige Uhrzeit eingeben." type="decimal" operator="between">
      <formula1>0</formula1>
      <formula2>0.999999</formula2>
    </dataValidation>
    <dataValidation sqref="J5:J104" showErrorMessage="1" showInputMessage="1" allowBlank="1" errorTitle="Pause prüfen" error="Bitte ganze Pausenminuten innerhalb der internen Obergrenze eingeben." type="whole" operator="between">
      <formula1>0</formula1>
      <formula2>Parameter!$B$13</formula2>
    </dataValidation>
    <dataValidation sqref="N5:N104" showErrorMessage="1" showInputMessage="1" allowBlank="1" errorTitle="Einsatzstatus auswählen" error="Bitte einen Einsatzstatus aus der Liste auswählen." type="list">
      <formula1>"Entwurf,Geplant,Freigegeben,Abgesagt"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7" customWidth="1" min="3" max="3"/>
    <col width="48" customWidth="1" min="4" max="4"/>
  </cols>
  <sheetData>
    <row r="1" ht="28" customHeight="1">
      <c r="A1" s="1" t="inlineStr">
        <is>
          <t>Parameter – Saisonpersonalplanung</t>
        </is>
      </c>
    </row>
    <row r="2" ht="32" customHeight="1">
      <c r="A2" s="3" t="inlineStr">
        <is>
          <t>Gelb markierte Werte sind interne, veränderbare Planungsannahmen und keine verbindlichen Vorgaben.</t>
        </is>
      </c>
    </row>
    <row r="3" ht="30" customHeight="1">
      <c r="A3" s="4" t="inlineStr">
        <is>
          <t>Planungsannahme</t>
        </is>
      </c>
      <c r="B3" s="4" t="inlineStr">
        <is>
          <t>Wert</t>
        </is>
      </c>
      <c r="C3" s="4" t="inlineStr">
        <is>
          <t>Einheit</t>
        </is>
      </c>
      <c r="D3" s="4" t="inlineStr">
        <is>
          <t>Verwendungszweck</t>
        </is>
      </c>
    </row>
    <row r="4" ht="27" customHeight="1">
      <c r="A4" s="21" t="inlineStr">
        <is>
          <t>Saisonbeginn</t>
        </is>
      </c>
      <c r="B4" s="52" t="n">
        <v>46113</v>
      </c>
      <c r="C4" s="8" t="inlineStr">
        <is>
          <t>Datum</t>
        </is>
      </c>
      <c r="D4" s="21" t="inlineStr">
        <is>
          <t>Zulässiger Beginn von Einsatzzeiträumen</t>
        </is>
      </c>
    </row>
    <row r="5" ht="27" customHeight="1">
      <c r="A5" s="31" t="inlineStr">
        <is>
          <t>Saisonende</t>
        </is>
      </c>
      <c r="B5" s="52" t="n">
        <v>46326</v>
      </c>
      <c r="C5" s="13" t="inlineStr">
        <is>
          <t>Datum</t>
        </is>
      </c>
      <c r="D5" s="31" t="inlineStr">
        <is>
          <t>Zulässiges Ende von Einsatzzeiträumen</t>
        </is>
      </c>
    </row>
    <row r="6" ht="27" customHeight="1">
      <c r="A6" s="21" t="inlineStr">
        <is>
          <t>Maximale geplante Schichtstunden</t>
        </is>
      </c>
      <c r="B6" s="39" t="n">
        <v>10</v>
      </c>
      <c r="C6" s="8" t="inlineStr">
        <is>
          <t>Stunden</t>
        </is>
      </c>
      <c r="D6" s="21" t="inlineStr">
        <is>
          <t>Interne Warnschwelle je Einsatz</t>
        </is>
      </c>
    </row>
    <row r="7" ht="27" customHeight="1">
      <c r="A7" s="31" t="inlineStr">
        <is>
          <t>Auslöser für Pausenhinweis</t>
        </is>
      </c>
      <c r="B7" s="39" t="n">
        <v>6</v>
      </c>
      <c r="C7" s="13" t="inlineStr">
        <is>
          <t>Bruttostunden</t>
        </is>
      </c>
      <c r="D7" s="31" t="inlineStr">
        <is>
          <t>Interne Schwelle für den Planungshinweis</t>
        </is>
      </c>
    </row>
    <row r="8" ht="27" customHeight="1">
      <c r="A8" s="21" t="inlineStr">
        <is>
          <t>Pausenziel ab Auslöser</t>
        </is>
      </c>
      <c r="B8" s="40" t="n">
        <v>30</v>
      </c>
      <c r="C8" s="8" t="inlineStr">
        <is>
          <t>Minuten</t>
        </is>
      </c>
      <c r="D8" s="21" t="inlineStr">
        <is>
          <t>Internes Planungsziel, keine Rechtsbewertung</t>
        </is>
      </c>
    </row>
    <row r="9" ht="27" customHeight="1">
      <c r="A9" s="31" t="inlineStr">
        <is>
          <t>Warnschwelle Budgetauslastung</t>
        </is>
      </c>
      <c r="B9" s="41" t="n">
        <v>0.9</v>
      </c>
      <c r="C9" s="13" t="inlineStr">
        <is>
          <t>Prozent</t>
        </is>
      </c>
      <c r="D9" s="31" t="inlineStr">
        <is>
          <t>Kennzeichnet weitgehend verplante Stundenbudgets</t>
        </is>
      </c>
    </row>
    <row r="10" ht="27" customHeight="1">
      <c r="A10" s="21" t="inlineStr">
        <is>
          <t>Obergrenze Wochenstunden</t>
        </is>
      </c>
      <c r="B10" s="39" t="n">
        <v>60</v>
      </c>
      <c r="C10" s="8" t="inlineStr">
        <is>
          <t>Stunden</t>
        </is>
      </c>
      <c r="D10" s="21" t="inlineStr">
        <is>
          <t>Plausibilitätsgrenze für Eingaben</t>
        </is>
      </c>
    </row>
    <row r="11" ht="27" customHeight="1">
      <c r="A11" s="31" t="inlineStr">
        <is>
          <t>Obergrenze Stundenbudget</t>
        </is>
      </c>
      <c r="B11" s="39" t="n">
        <v>10000</v>
      </c>
      <c r="C11" s="13" t="inlineStr">
        <is>
          <t>Stunden</t>
        </is>
      </c>
      <c r="D11" s="31" t="inlineStr">
        <is>
          <t>Plausibilitätsgrenze je Saisonkraft</t>
        </is>
      </c>
    </row>
    <row r="12" ht="27" customHeight="1">
      <c r="A12" s="21" t="inlineStr">
        <is>
          <t>Obergrenze Plan-Stundensatz</t>
        </is>
      </c>
      <c r="B12" s="53" t="n">
        <v>1000</v>
      </c>
      <c r="C12" s="8" t="inlineStr">
        <is>
          <t>Euro</t>
        </is>
      </c>
      <c r="D12" s="21" t="inlineStr">
        <is>
          <t>Plausibilitätsgrenze, kein Tarifhinweis</t>
        </is>
      </c>
    </row>
    <row r="13" ht="27" customHeight="1">
      <c r="A13" s="31" t="inlineStr">
        <is>
          <t>Obergrenze Pausenminuten</t>
        </is>
      </c>
      <c r="B13" s="40" t="n">
        <v>1440</v>
      </c>
      <c r="C13" s="13" t="inlineStr">
        <is>
          <t>Minuten</t>
        </is>
      </c>
      <c r="D13" s="31" t="inlineStr">
        <is>
          <t>Plausibilitätsgrenze je Einsatz</t>
        </is>
      </c>
    </row>
  </sheetData>
  <mergeCells count="1">
    <mergeCell ref="A1:D1"/>
  </mergeCells>
  <dataValidations count="10">
    <dataValidation sqref="B4" showErrorMessage="1" showInputMessage="1" allowBlank="1" errorTitle="Datum prüfen" error="Bitte ein plausibles Saisonbeginn-Datum eingeben." type="date" operator="between">
      <formula1>TODAY()-365</formula1>
      <formula2>TODAY()+730</formula2>
    </dataValidation>
    <dataValidation sqref="B5" showErrorMessage="1" showInputMessage="1" allowBlank="1" errorTitle="Saisonende prüfen" error="Das Saisonende muss am oder nach dem Saisonbeginn liegen." type="custom">
      <formula1>OR(B5="",AND(ISNUMBER(B5),B4&lt;&gt;"",B5&gt;=B4,B5&lt;=B4+730))</formula1>
    </dataValidation>
    <dataValidation sqref="B6" showErrorMessage="1" showInputMessage="1" allowBlank="1" errorTitle="Schichtgrenze prüfen" error="Bitte einen Wert zwischen 1 und 24 Stunden eingeben." type="decimal" operator="between">
      <formula1>1</formula1>
      <formula2>24</formula2>
    </dataValidation>
    <dataValidation sqref="B7" showErrorMessage="1" showInputMessage="1" allowBlank="1" errorTitle="Pausenschwelle prüfen" error="Bitte einen Wert zwischen 0 und 24 Stunden eingeben." type="decimal" operator="between">
      <formula1>0</formula1>
      <formula2>24</formula2>
    </dataValidation>
    <dataValidation sqref="B8" showErrorMessage="1" showInputMessage="1" allowBlank="1" errorTitle="Pausenziel prüfen" error="Bitte ganze Minuten zwischen 0 und 240 eingeben." type="whole" operator="between">
      <formula1>0</formula1>
      <formula2>240</formula2>
    </dataValidation>
    <dataValidation sqref="B9" showErrorMessage="1" showInputMessage="1" allowBlank="1" errorTitle="Warnschwelle prüfen" error="Bitte einen Prozentsatz zwischen 0 % und 100 % eingeben." type="decimal" operator="between">
      <formula1>0</formula1>
      <formula2>1</formula2>
    </dataValidation>
    <dataValidation sqref="B10" showErrorMessage="1" showInputMessage="1" allowBlank="1" errorTitle="Wochenstunden prüfen" error="Bitte einen plausiblen Stundenwert eingeben." type="decimal" operator="between">
      <formula1>0</formula1>
      <formula2>168</formula2>
    </dataValidation>
    <dataValidation sqref="B11" showErrorMessage="1" showInputMessage="1" allowBlank="1" errorTitle="Stundenbudget prüfen" error="Bitte einen nicht negativen Stundenwert eingeben." type="decimal" operator="between">
      <formula1>0</formula1>
      <formula2>100000</formula2>
    </dataValidation>
    <dataValidation sqref="B12" showErrorMessage="1" showInputMessage="1" allowBlank="1" errorTitle="Plan-Stundensatz prüfen" error="Bitte einen nicht negativen Planwert eingeben." type="decimal" operator="between">
      <formula1>0</formula1>
      <formula2>10000</formula2>
    </dataValidation>
    <dataValidation sqref="B13" showErrorMessage="1" showInputMessage="1" allowBlank="1" errorTitle="Pausengrenze prüfen" error="Bitte ganze Minuten zwischen 0 und 1.440 eingeben." type="whole" operator="between">
      <formula1>0</formula1>
      <formula2>1440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67" customWidth="1" min="2" max="2"/>
    <col width="54" customWidth="1" min="3" max="3"/>
    <col width="27" customWidth="1" min="4" max="4"/>
  </cols>
  <sheetData>
    <row r="1" ht="28" customHeight="1">
      <c r="A1" s="1" t="inlineStr">
        <is>
          <t>Hinweise zur Nutzung und Formelprüfung</t>
        </is>
      </c>
    </row>
    <row r="2" ht="32" customHeight="1">
      <c r="A2" s="3" t="inlineStr">
        <is>
          <t>Die Beispiele und Namen sind vollständig fiktiv. Die Arbeitsmappe dient ausschließlich der internen, bearbeitbaren Planung.</t>
        </is>
      </c>
    </row>
    <row r="3" ht="32" customHeight="1">
      <c r="A3" s="4" t="inlineStr">
        <is>
          <t>Bereich</t>
        </is>
      </c>
      <c r="B3" s="4" t="inlineStr">
        <is>
          <t>Berechnung</t>
        </is>
      </c>
      <c r="C3" s="4" t="inlineStr">
        <is>
          <t>Quellspalten</t>
        </is>
      </c>
      <c r="D3" s="4" t="inlineStr">
        <is>
          <t>Prüfzeilen</t>
        </is>
      </c>
    </row>
    <row r="4" ht="58" customHeight="1">
      <c r="A4" s="21" t="inlineStr">
        <is>
          <t>Saisonpersonal</t>
        </is>
      </c>
      <c r="B4" s="21" t="inlineStr">
        <is>
          <t>Kostenbudget bleibt leer, wenn Kraft-ID, Stundenbudget oder Plan-Stundensatz fehlen; sonst Stundenbudget mal Plan-Stundensatz.</t>
        </is>
      </c>
      <c r="C4" s="21" t="inlineStr">
        <is>
          <t>H Stundenbudget und I Plan-Stundensatz ergeben J Kostenbudget.</t>
        </is>
      </c>
      <c r="D4" s="21" t="inlineStr">
        <is>
          <t>Zeilen 5, 54 und 104</t>
        </is>
      </c>
    </row>
    <row r="5" ht="58" customHeight="1">
      <c r="A5" s="31" t="inlineStr">
        <is>
          <t>Saisonpersonal</t>
        </is>
      </c>
      <c r="B5" s="31" t="inlineStr">
        <is>
          <t>Verplante Stunden summieren alle Planstunden mit derselben Kraft-ID. Leere Kraft-IDs bleiben optisch leer.</t>
        </is>
      </c>
      <c r="C5" s="31" t="inlineStr">
        <is>
          <t>A Kraft-ID wird mit Einsatzplanung D verglichen; Einsatzplanung K wird in L summiert.</t>
        </is>
      </c>
      <c r="D5" s="31" t="inlineStr">
        <is>
          <t>Zeilen 5, 54 und 104</t>
        </is>
      </c>
    </row>
    <row r="6" ht="58" customHeight="1">
      <c r="A6" s="21" t="inlineStr">
        <is>
          <t>Saisonpersonal</t>
        </is>
      </c>
      <c r="B6" s="21" t="inlineStr">
        <is>
          <t>Reststunden sind Stundenbudget abzüglich verplanter Stunden. Die Auslastung nutzt IFERROR und bleibt bei fehlendem oder leerem Budget leer.</t>
        </is>
      </c>
      <c r="C6" s="21" t="inlineStr">
        <is>
          <t>H minus L ergibt M; L geteilt durch H ergibt N.</t>
        </is>
      </c>
      <c r="D6" s="21" t="inlineStr">
        <is>
          <t>Zeilen 5, 54 und 104</t>
        </is>
      </c>
    </row>
    <row r="7" ht="58" customHeight="1">
      <c r="A7" s="31" t="inlineStr">
        <is>
          <t>Saisonpersonal</t>
        </is>
      </c>
      <c r="B7" s="31" t="inlineStr">
        <is>
          <t>Warnungen prüfen fehlende Angaben, Datumsreihenfolge, negatives Restbudget, abgelaufene aktive Zeiträume und die Auslastungsschwelle.</t>
        </is>
      </c>
      <c r="C7" s="31" t="inlineStr">
        <is>
          <t>E und F, M, N, K sowie Parameter B9.</t>
        </is>
      </c>
      <c r="D7" s="31" t="inlineStr">
        <is>
          <t>Zeilen 5, 54 und 104</t>
        </is>
      </c>
    </row>
    <row r="8" ht="58" customHeight="1">
      <c r="A8" s="21" t="inlineStr">
        <is>
          <t>Einsatzplanung</t>
        </is>
      </c>
      <c r="B8" s="21" t="inlineStr">
        <is>
          <t>Wochentag, Saisonkraft, Bereich und Standort werden aus Datum beziehungsweise Kraft-ID abgeleitet. Nicht gefundene IDs bleiben in den Suchfeldern leer.</t>
        </is>
      </c>
      <c r="C8" s="21" t="inlineStr">
        <is>
          <t>B erzeugt C; D sucht in Saisonpersonal A bis I und füllt E bis G.</t>
        </is>
      </c>
      <c r="D8" s="21" t="inlineStr">
        <is>
          <t>Zeilen 5, 54 und 104</t>
        </is>
      </c>
    </row>
    <row r="9" ht="58" customHeight="1">
      <c r="A9" s="31" t="inlineStr">
        <is>
          <t>Einsatzplanung</t>
        </is>
      </c>
      <c r="B9" s="31" t="inlineStr">
        <is>
          <t>Planstunden berücksichtigen Schichten über Mitternacht und ziehen die Pause ab. Unvollständige Uhrzeitangaben bleiben leer.</t>
        </is>
      </c>
      <c r="C9" s="31" t="inlineStr">
        <is>
          <t>H Beginn, I Ende und J Pause ergeben K Planstunden.</t>
        </is>
      </c>
      <c r="D9" s="31" t="inlineStr">
        <is>
          <t>Zeilen 5, 54 und 104</t>
        </is>
      </c>
    </row>
    <row r="10" ht="58" customHeight="1">
      <c r="A10" s="21" t="inlineStr">
        <is>
          <t>Einsatzplanung</t>
        </is>
      </c>
      <c r="B10" s="21" t="inlineStr">
        <is>
          <t>Plan-Stundensatz wird fehlersicher über die Kraft-ID gesucht; Plankosten sind Planstunden mal Plan-Stundensatz.</t>
        </is>
      </c>
      <c r="C10" s="21" t="inlineStr">
        <is>
          <t>D sucht Saisonpersonal I und füllt L; K mal L ergibt M.</t>
        </is>
      </c>
      <c r="D10" s="21" t="inlineStr">
        <is>
          <t>Zeilen 5, 54 und 104</t>
        </is>
      </c>
    </row>
    <row r="11" ht="58" customHeight="1">
      <c r="A11" s="31" t="inlineStr">
        <is>
          <t>Einsatzplanung</t>
        </is>
      </c>
      <c r="B11" s="31" t="inlineStr">
        <is>
          <t>Prüfhinweise markieren fehlende Angaben, unbekannte IDs, Einsätze außerhalb des Zeitraums sowie interne Schicht- und Pausenschwellen.</t>
        </is>
      </c>
      <c r="C11" s="31" t="inlineStr">
        <is>
          <t>A, B, D, H bis J, N sowie Parameter B6 bis B8.</t>
        </is>
      </c>
      <c r="D11" s="31" t="inlineStr">
        <is>
          <t>Zeilen 5, 54 und 104</t>
        </is>
      </c>
    </row>
    <row r="12" ht="58" customHeight="1">
      <c r="A12" s="21" t="inlineStr">
        <is>
          <t>Abgrenzung</t>
        </is>
      </c>
      <c r="B12" s="21" t="inlineStr">
        <is>
          <t>Die Mappe enthält keine Makros, externen Verknüpfungen, Echtzeitsynchronisierung, Tarifgarantie, Rechtsberatung oder amtliche Prüfung.</t>
        </is>
      </c>
      <c r="C12" s="21" t="inlineStr">
        <is>
          <t>Alle Grenzwerte sind bearbeitbare interne Annahmen im Blatt Parameter.</t>
        </is>
      </c>
      <c r="D12" s="21" t="inlineStr">
        <is>
          <t>Vor jeder betrieblichen Nutzung prüfen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Gastronomiebetrieb</dc:creator>
  <dc:title xmlns:dc="http://purl.org/dc/elements/1.1/">Saisonpersonal Planung Gastronomie</dc:title>
  <dc:subject xmlns:dc="http://purl.org/dc/elements/1.1/">Einsatzzeiträume und Stundenbudgets für fiktive Saisonkräfte</dc:subject>
  <dcterms:created xmlns:dcterms="http://purl.org/dc/terms/" xmlns:xsi="http://www.w3.org/2001/XMLSchema-instance" xsi:type="dcterms:W3CDTF">2026-09-09T02:15:38Z</dcterms:created>
  <dcterms:modified xmlns:dcterms="http://purl.org/dc/terms/" xmlns:xsi="http://www.w3.org/2001/XMLSchema-instance" xsi:type="dcterms:W3CDTF">2026-09-09T02:15:38Z</dcterms:modified>
</cp:coreProperties>
</file>