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Rufbereitschaft" sheetId="2" state="visible" r:id="rId2"/>
    <sheet xmlns:r="http://schemas.openxmlformats.org/officeDocument/2006/relationships" name="Ereignisse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'Rufbereitschaft'!$A$3:$M$103</definedName>
    <definedName name="_xlnm._FilterDatabase" localSheetId="2" hidden="1">'Ereignisse'!$A$3:$N$103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#,##0.00 [$€-407]"/>
    <numFmt numFmtId="166" formatCode="0.0%"/>
    <numFmt numFmtId="167" formatCode="HH:MM"/>
    <numFmt numFmtId="168" formatCode="DD.MM.YYYY 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573"/>
      <sz val="9"/>
    </font>
    <font>
      <name val="Calibri"/>
      <b val="1"/>
      <color rgb="00FFFFFF"/>
      <sz val="10"/>
    </font>
    <font>
      <name val="Calibri"/>
      <color rgb="00000000"/>
      <sz val="10"/>
    </font>
    <font>
      <name val="Calibri"/>
      <b val="1"/>
      <color rgb="00000000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A84F2A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  <xf numFmtId="167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2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8" fontId="4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left" vertical="center"/>
    </xf>
    <xf numFmtId="2" fontId="4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Ereignisse nach Priorität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'Übersicht'!E3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prstDash val="solid"/>
            </a:ln>
          </spPr>
          <cat>
            <numRef>
              <f>'Übersicht'!$D$4:$D$7</f>
            </numRef>
          </cat>
          <val>
            <numRef>
              <f>'Übersicht'!$E$4:$E$7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8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3" customWidth="1" min="3" max="3"/>
    <col width="18" customWidth="1" min="4" max="4"/>
    <col width="14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Rufbereitschaft Gastronomie – Übersicht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7" t="n"/>
    </row>
    <row r="2">
      <c r="A2" s="3" t="inlineStr">
        <is>
          <t>Kennzahlen für den in Parameter festgelegten Zeitraum; Werte entstehen ausschließlich aus Dienstplanung und Ereignisprotokoll.</t>
        </is>
      </c>
    </row>
    <row r="3" ht="32" customHeight="1">
      <c r="A3" s="4" t="inlineStr">
        <is>
          <t>Auswertungszeitraum von</t>
        </is>
      </c>
      <c r="B3" s="38">
        <f>IF(Parameter!$B$4="","",Parameter!$B$4)</f>
        <v/>
      </c>
      <c r="D3" s="6" t="inlineStr">
        <is>
          <t>Priorität</t>
        </is>
      </c>
      <c r="E3" s="6" t="inlineStr">
        <is>
          <t>Ereignisse</t>
        </is>
      </c>
    </row>
    <row r="4" ht="23" customHeight="1">
      <c r="A4" s="7" t="inlineStr">
        <is>
          <t>Auswertungszeitraum bis</t>
        </is>
      </c>
      <c r="B4" s="39">
        <f>IF(Parameter!$B$5="","",Parameter!$B$5)</f>
        <v/>
      </c>
      <c r="D4" s="9" t="inlineStr">
        <is>
          <t>Niedrig</t>
        </is>
      </c>
      <c r="E4" s="10">
        <f>IF(OR(Parameter!$B$4="",Parameter!$B$5=""),"",COUNTIFS(Ereignisse!$C$4:$C$103,"&gt;="&amp;Parameter!$B$4,Ereignisse!$C$4:$C$103,"&lt;"&amp;(Parameter!$B$5+1),Ereignisse!$G$4:$G$103,D4))</f>
        <v/>
      </c>
    </row>
    <row r="5">
      <c r="D5" s="11" t="inlineStr">
        <is>
          <t>Mittel</t>
        </is>
      </c>
      <c r="E5" s="12">
        <f>IF(OR(Parameter!$B$4="",Parameter!$B$5=""),"",COUNTIFS(Ereignisse!$C$4:$C$103,"&gt;="&amp;Parameter!$B$4,Ereignisse!$C$4:$C$103,"&lt;"&amp;(Parameter!$B$5+1),Ereignisse!$G$4:$G$103,D5))</f>
        <v/>
      </c>
    </row>
    <row r="6">
      <c r="A6" s="13" t="inlineStr">
        <is>
          <t>Rufbereitschaft</t>
        </is>
      </c>
      <c r="B6" s="13" t="n"/>
      <c r="D6" s="9" t="inlineStr">
        <is>
          <t>Hoch</t>
        </is>
      </c>
      <c r="E6" s="10">
        <f>IF(OR(Parameter!$B$4="",Parameter!$B$5=""),"",COUNTIFS(Ereignisse!$C$4:$C$103,"&gt;="&amp;Parameter!$B$4,Ereignisse!$C$4:$C$103,"&lt;"&amp;(Parameter!$B$5+1),Ereignisse!$G$4:$G$103,D6))</f>
        <v/>
      </c>
    </row>
    <row r="7" ht="23" customHeight="1">
      <c r="A7" s="4" t="inlineStr">
        <is>
          <t>Dienste im Zeitraum</t>
        </is>
      </c>
      <c r="B7" s="12">
        <f>IF(OR(Parameter!$B$4="",Parameter!$B$5=""),"",COUNTIFS(Rufbereitschaft!$B$4:$B$103,"&gt;="&amp;Parameter!$B$4,Rufbereitschaft!$B$4:$B$103,"&lt;="&amp;Parameter!$B$5,Rufbereitschaft!$L$4:$L$103,"&lt;&gt;Entfällt"))</f>
        <v/>
      </c>
      <c r="D7" s="11" t="inlineStr">
        <is>
          <t>Kritisch</t>
        </is>
      </c>
      <c r="E7" s="12">
        <f>IF(OR(Parameter!$B$4="",Parameter!$B$5=""),"",COUNTIFS(Ereignisse!$C$4:$C$103,"&gt;="&amp;Parameter!$B$4,Ereignisse!$C$4:$C$103,"&lt;"&amp;(Parameter!$B$5+1),Ereignisse!$G$4:$G$103,D7))</f>
        <v/>
      </c>
    </row>
    <row r="8" ht="23" customHeight="1">
      <c r="A8" s="7" t="inlineStr">
        <is>
          <t>Geplante Stunden</t>
        </is>
      </c>
      <c r="B8" s="14">
        <f>IF(OR(Parameter!$B$4="",Parameter!$B$5=""),"",SUMIFS(Rufbereitschaft!$I$4:$I$103,Rufbereitschaft!$B$4:$B$103,"&gt;="&amp;Parameter!$B$4,Rufbereitschaft!$B$4:$B$103,"&lt;="&amp;Parameter!$B$5,Rufbereitschaft!$L$4:$L$103,"&lt;&gt;Entfällt"))</f>
        <v/>
      </c>
    </row>
    <row r="9" ht="23" customHeight="1">
      <c r="A9" s="4" t="inlineStr">
        <is>
          <t>Planbetrag (Annahme)</t>
        </is>
      </c>
      <c r="B9" s="40">
        <f>IF(OR(Parameter!$B$4="",Parameter!$B$5=""),"",SUMIFS(Rufbereitschaft!$K$4:$K$103,Rufbereitschaft!$B$4:$B$103,"&gt;="&amp;Parameter!$B$4,Rufbereitschaft!$B$4:$B$103,"&lt;="&amp;Parameter!$B$5,Rufbereitschaft!$L$4:$L$103,"&lt;&gt;Entfällt"))</f>
        <v/>
      </c>
    </row>
    <row r="10" ht="23" customHeight="1">
      <c r="A10" s="7" t="inlineStr">
        <is>
          <t>Abweichung zum Planbudget</t>
        </is>
      </c>
      <c r="B10" s="41">
        <f>IF(OR(B9="",Parameter!$B$8=""),"",B9-Parameter!$B$8)</f>
        <v/>
      </c>
    </row>
    <row r="11" ht="23" customHeight="1">
      <c r="A11" s="4" t="inlineStr">
        <is>
          <t>Dienstwarnungen im Zeitraum</t>
        </is>
      </c>
      <c r="B11" s="12">
        <f>IF(OR(Parameter!$B$4="",Parameter!$B$5=""),"",COUNTIFS(Rufbereitschaft!$B$4:$B$103,"&gt;="&amp;Parameter!$B$4,Rufbereitschaft!$B$4:$B$103,"&lt;="&amp;Parameter!$B$5,Rufbereitschaft!$M$4:$M$103,"&lt;&gt;OK",Rufbereitschaft!$M$4:$M$103,"&lt;&gt;"))</f>
        <v/>
      </c>
    </row>
    <row r="12" ht="23" customHeight="1">
      <c r="A12" s="7" t="inlineStr">
        <is>
          <t>Dienste ohne Datum</t>
        </is>
      </c>
      <c r="B12" s="10">
        <f>COUNTIFS(Rufbereitschaft!$A$4:$A$103,"&lt;&gt;",Rufbereitschaft!$B$4:$B$103,"")</f>
        <v/>
      </c>
    </row>
    <row r="13"/>
    <row r="14">
      <c r="A14" s="13" t="inlineStr">
        <is>
          <t>Ereignisse</t>
        </is>
      </c>
      <c r="B14" s="13" t="n"/>
    </row>
    <row r="15" ht="23" customHeight="1">
      <c r="A15" s="4" t="inlineStr">
        <is>
          <t>Ereignisse im Zeitraum</t>
        </is>
      </c>
      <c r="B15" s="12">
        <f>IF(OR(Parameter!$B$4="",Parameter!$B$5=""),"",COUNTIFS(Ereignisse!$C$4:$C$103,"&gt;="&amp;Parameter!$B$4,Ereignisse!$C$4:$C$103,"&lt;"&amp;(Parameter!$B$5+1)))</f>
        <v/>
      </c>
    </row>
    <row r="16" ht="23" customHeight="1">
      <c r="A16" s="7" t="inlineStr">
        <is>
          <t>Offen oder in Bearbeitung</t>
        </is>
      </c>
      <c r="B16" s="10">
        <f>IF(OR(Parameter!$B$4="",Parameter!$B$5=""),"",COUNTIFS(Ereignisse!$C$4:$C$103,"&gt;="&amp;Parameter!$B$4,Ereignisse!$C$4:$C$103,"&lt;"&amp;(Parameter!$B$5+1),Ereignisse!$I$4:$I$103,"Offen")+COUNTIFS(Ereignisse!$C$4:$C$103,"&gt;="&amp;Parameter!$B$4,Ereignisse!$C$4:$C$103,"&lt;"&amp;(Parameter!$B$5+1),Ereignisse!$I$4:$I$103,"In Bearbeitung"))</f>
        <v/>
      </c>
    </row>
    <row r="17" ht="23" customHeight="1">
      <c r="A17" s="4" t="inlineStr">
        <is>
          <t>Ø Reaktionszeit in Minuten</t>
        </is>
      </c>
      <c r="B17" s="17">
        <f>IF(OR(Parameter!$B$4="",Parameter!$B$5=""),"",IFERROR(AVERAGEIFS(Ereignisse!$J$4:$J$103,Ereignisse!$C$4:$C$103,"&gt;="&amp;Parameter!$B$4,Ereignisse!$C$4:$C$103,"&lt;"&amp;(Parameter!$B$5+1),Ereignisse!$J$4:$J$103,"&gt;=0"),""))</f>
        <v/>
      </c>
    </row>
    <row r="18" ht="23" customHeight="1">
      <c r="A18" s="7" t="inlineStr">
        <is>
          <t>Reaktionsziel überschritten</t>
        </is>
      </c>
      <c r="B18" s="10">
        <f>IF(OR(Parameter!$B$4="",Parameter!$B$5=""),"",COUNTIFS(Ereignisse!$C$4:$C$103,"&gt;="&amp;Parameter!$B$4,Ereignisse!$C$4:$C$103,"&lt;"&amp;(Parameter!$B$5+1),Ereignisse!$M$4:$M$103,"&gt;0"))</f>
        <v/>
      </c>
    </row>
    <row r="19" ht="23" customHeight="1">
      <c r="A19" s="4" t="inlineStr">
        <is>
          <t>Anteil innerhalb Reaktionsziel</t>
        </is>
      </c>
      <c r="B19" s="42">
        <f>IF(OR(Parameter!$B$4="",Parameter!$B$5=""),"",IFERROR(COUNTIFS(Ereignisse!$C$4:$C$103,"&gt;="&amp;Parameter!$B$4,Ereignisse!$C$4:$C$103,"&lt;"&amp;(Parameter!$B$5+1),Ereignisse!$J$4:$J$103,"&gt;=0",Ereignisse!$M$4:$M$103,"&lt;=0")/COUNTIFS(Ereignisse!$C$4:$C$103,"&gt;="&amp;Parameter!$B$4,Ereignisse!$C$4:$C$103,"&lt;"&amp;(Parameter!$B$5+1),Ereignisse!$J$4:$J$103,"&gt;=0"),""))</f>
        <v/>
      </c>
    </row>
    <row r="20" ht="23" customHeight="1">
      <c r="A20" s="7" t="inlineStr">
        <is>
          <t>Prüfhinweise Ereignisse</t>
        </is>
      </c>
      <c r="B20" s="10">
        <f>IF(OR(Parameter!$B$4="",Parameter!$B$5=""),"",COUNTIFS(Ereignisse!$C$4:$C$103,"&gt;="&amp;Parameter!$B$4,Ereignisse!$C$4:$C$103,"&lt;"&amp;(Parameter!$B$5+1),Ereignisse!$N$4:$N$103,"&lt;&gt;OK",Ereignisse!$N$4:$N$103,"&lt;&gt;"))</f>
        <v/>
      </c>
    </row>
    <row r="21" ht="23" customHeight="1">
      <c r="A21" s="4" t="inlineStr">
        <is>
          <t>Ereignisse ohne Eingangszeit</t>
        </is>
      </c>
      <c r="B21" s="12">
        <f>COUNTIFS(Ereignisse!$A$4:$A$103,"&lt;&gt;",Ereignisse!$C$4:$C$103,"")</f>
        <v/>
      </c>
    </row>
    <row r="22"/>
    <row r="23" ht="23" customHeight="1">
      <c r="A23" s="4" t="inlineStr">
        <is>
          <t>Gesamtwarnung</t>
        </is>
      </c>
      <c r="B23" s="19">
        <f>IF(OR(Parameter!$B$4="",Parameter!$B$5="",Parameter!$B$5&lt;Parameter!$B$4),"Zeitraum prüfen",IF(SUM(B11,B12,B18,B20,B21)&gt;0,"Prüfung erforderlich","Keine Warnung im Zeitraum"))</f>
        <v/>
      </c>
    </row>
  </sheetData>
  <mergeCells count="1">
    <mergeCell ref="A1:N1"/>
  </mergeCells>
  <conditionalFormatting sqref="B10">
    <cfRule type="expression" priority="1" dxfId="0">
      <formula>AND(ISNUMBER($B$10),$B$10&gt;0)</formula>
    </cfRule>
    <cfRule type="expression" priority="2" dxfId="1">
      <formula>AND(ISNUMBER($B$10),$B$10&lt;=0)</formula>
    </cfRule>
  </conditionalFormatting>
  <conditionalFormatting sqref="B23">
    <cfRule type="expression" priority="3" dxfId="1">
      <formula>$B$23="Keine Warnung im Zeitraum"</formula>
    </cfRule>
    <cfRule type="expression" priority="4" dxfId="0">
      <formula>$B$23&lt;&gt;"Keine Warnung im Zeitraum"</formula>
    </cfRule>
  </conditionalFormatting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6" customWidth="1" min="3" max="3"/>
    <col width="18" customWidth="1" min="4" max="4"/>
    <col width="10" customWidth="1" min="5" max="5"/>
    <col width="10" customWidth="1" min="6" max="6"/>
    <col width="34" customWidth="1" min="7" max="7"/>
    <col width="34" customWidth="1" min="8" max="8"/>
    <col width="14" customWidth="1" min="9" max="9"/>
    <col width="15" customWidth="1" min="10" max="10"/>
    <col width="16" customWidth="1" min="11" max="11"/>
    <col width="17" customWidth="1" min="12" max="12"/>
    <col width="24" customWidth="1" min="13" max="13"/>
  </cols>
  <sheetData>
    <row r="1" ht="28" customHeight="1">
      <c r="A1" s="1" t="inlineStr">
        <is>
          <t>Rufbereitschaft Gastronomie – Dienstplanung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7" t="n"/>
    </row>
    <row r="2">
      <c r="A2" s="3" t="inlineStr">
        <is>
          <t>Technische und operative Bereitschaften mit Primär- und Ersatzfunktion; alle Beispiele sind fiktiv.</t>
        </is>
      </c>
    </row>
    <row r="3" ht="32" customHeight="1">
      <c r="A3" s="6" t="inlineStr">
        <is>
          <t>Dienst-ID</t>
        </is>
      </c>
      <c r="B3" s="6" t="inlineStr">
        <is>
          <t>Datum</t>
        </is>
      </c>
      <c r="C3" s="6" t="inlineStr">
        <is>
          <t>Bereich</t>
        </is>
      </c>
      <c r="D3" s="6" t="inlineStr">
        <is>
          <t>Schichtart</t>
        </is>
      </c>
      <c r="E3" s="6" t="inlineStr">
        <is>
          <t>Von</t>
        </is>
      </c>
      <c r="F3" s="6" t="inlineStr">
        <is>
          <t>Bis</t>
        </is>
      </c>
      <c r="G3" s="6" t="inlineStr">
        <is>
          <t>Primärfunktion</t>
        </is>
      </c>
      <c r="H3" s="6" t="inlineStr">
        <is>
          <t>Ersatzfunktion</t>
        </is>
      </c>
      <c r="I3" s="6" t="inlineStr">
        <is>
          <t>Planstunden</t>
        </is>
      </c>
      <c r="J3" s="6" t="inlineStr">
        <is>
          <t>Satz €/Std.</t>
        </is>
      </c>
      <c r="K3" s="6" t="inlineStr">
        <is>
          <t>Planbetrag</t>
        </is>
      </c>
      <c r="L3" s="6" t="inlineStr">
        <is>
          <t>Status</t>
        </is>
      </c>
      <c r="M3" s="6" t="inlineStr">
        <is>
          <t>Prüfung</t>
        </is>
      </c>
    </row>
    <row r="4" ht="21" customHeight="1">
      <c r="A4" s="20" t="inlineStr">
        <is>
          <t>RB-001</t>
        </is>
      </c>
      <c r="B4" s="43" t="n">
        <v>46266</v>
      </c>
      <c r="C4" s="20" t="inlineStr">
        <is>
          <t>Küche</t>
        </is>
      </c>
      <c r="D4" s="20" t="inlineStr">
        <is>
          <t>Abend</t>
        </is>
      </c>
      <c r="E4" s="22" t="n">
        <v>0.75</v>
      </c>
      <c r="F4" s="22" t="n">
        <v>0.9583333333333334</v>
      </c>
      <c r="G4" s="23" t="inlineStr">
        <is>
          <t>Funktionscode Küche A (fiktiv)</t>
        </is>
      </c>
      <c r="H4" s="23" t="inlineStr">
        <is>
          <t>Funktionscode Leitung A (fiktiv)</t>
        </is>
      </c>
      <c r="I4" s="24">
        <f>IF(OR(B4="",E4="",F4=""),"",MOD(F4-E4,1)*24)</f>
        <v/>
      </c>
      <c r="J4" s="44">
        <f>IF(D4="","",IFERROR(VLOOKUP(D4,Parameter!$F$4:$G$7,2,FALSE),""))</f>
        <v/>
      </c>
      <c r="K4" s="44">
        <f>IF(OR(I4="",J4=""),"",I4*J4)</f>
        <v/>
      </c>
      <c r="L4" s="20" t="inlineStr">
        <is>
          <t>Bestätigt</t>
        </is>
      </c>
      <c r="M4" s="26">
        <f>IF(COUNTA(B4:H4,L4)=0,"",IF(A4="","Dienst-ID fehlt",IF(OR(B4="",C4="",D4="",E4="",F4="",G4="",H4="",L4=""),"Angaben fehlen",IF(E4=F4,"Zeitfenster prüfen",IF(G4=H4,"Ersatz identisch",IF(I4&gt;Parameter!$B$6,"Dauer prüfen",IF(COUNTIFS($B$4:$B$103,B4,$G$4:$G$103,G4,$L$4:$L$103,"&lt;&gt;Entfällt")&gt;Parameter!$B$7,"Belegung prüfen","OK")))))))</f>
        <v/>
      </c>
    </row>
    <row r="5" ht="21" customHeight="1">
      <c r="A5" s="20" t="inlineStr">
        <is>
          <t>RB-002</t>
        </is>
      </c>
      <c r="B5" s="43" t="n">
        <v>46268</v>
      </c>
      <c r="C5" s="20" t="inlineStr">
        <is>
          <t>Kasse/IT</t>
        </is>
      </c>
      <c r="D5" s="20" t="inlineStr">
        <is>
          <t>Nacht</t>
        </is>
      </c>
      <c r="E5" s="22" t="n">
        <v>0.9166666666666666</v>
      </c>
      <c r="F5" s="22" t="n">
        <v>0.25</v>
      </c>
      <c r="G5" s="23" t="inlineStr">
        <is>
          <t>Funktionscode Technik A (fiktiv)</t>
        </is>
      </c>
      <c r="H5" s="23" t="inlineStr">
        <is>
          <t>Funktionscode Technik B (fiktiv)</t>
        </is>
      </c>
      <c r="I5" s="27">
        <f>IF(OR(B5="",E5="",F5=""),"",MOD(F5-E5,1)*24)</f>
        <v/>
      </c>
      <c r="J5" s="45">
        <f>IF(D5="","",IFERROR(VLOOKUP(D5,Parameter!$F$4:$G$7,2,FALSE),""))</f>
        <v/>
      </c>
      <c r="K5" s="45">
        <f>IF(OR(I5="",J5=""),"",I5*J5)</f>
        <v/>
      </c>
      <c r="L5" s="20" t="inlineStr">
        <is>
          <t>Bestätigt</t>
        </is>
      </c>
      <c r="M5" s="29">
        <f>IF(COUNTA(B5:H5,L5)=0,"",IF(A5="","Dienst-ID fehlt",IF(OR(B5="",C5="",D5="",E5="",F5="",G5="",H5="",L5=""),"Angaben fehlen",IF(E5=F5,"Zeitfenster prüfen",IF(G5=H5,"Ersatz identisch",IF(I5&gt;Parameter!$B$6,"Dauer prüfen",IF(COUNTIFS($B$4:$B$103,B5,$G$4:$G$103,G5,$L$4:$L$103,"&lt;&gt;Entfällt")&gt;Parameter!$B$7,"Belegung prüfen","OK")))))))</f>
        <v/>
      </c>
    </row>
    <row r="6" ht="21" customHeight="1">
      <c r="A6" s="20" t="inlineStr">
        <is>
          <t>RB-003</t>
        </is>
      </c>
      <c r="B6" s="43" t="n">
        <v>46270</v>
      </c>
      <c r="C6" s="20" t="inlineStr">
        <is>
          <t>Kühlung</t>
        </is>
      </c>
      <c r="D6" s="20" t="inlineStr">
        <is>
          <t>Wochenende</t>
        </is>
      </c>
      <c r="E6" s="22" t="n">
        <v>0.3333333333333333</v>
      </c>
      <c r="F6" s="22" t="n">
        <v>0.8333333333333334</v>
      </c>
      <c r="G6" s="23" t="inlineStr">
        <is>
          <t>Funktionscode Technik B (fiktiv)</t>
        </is>
      </c>
      <c r="H6" s="23" t="inlineStr">
        <is>
          <t>Funktionscode Leitung A (fiktiv)</t>
        </is>
      </c>
      <c r="I6" s="24">
        <f>IF(OR(B6="",E6="",F6=""),"",MOD(F6-E6,1)*24)</f>
        <v/>
      </c>
      <c r="J6" s="44">
        <f>IF(D6="","",IFERROR(VLOOKUP(D6,Parameter!$F$4:$G$7,2,FALSE),""))</f>
        <v/>
      </c>
      <c r="K6" s="44">
        <f>IF(OR(I6="",J6=""),"",I6*J6)</f>
        <v/>
      </c>
      <c r="L6" s="20" t="inlineStr">
        <is>
          <t>Abgeschlossen</t>
        </is>
      </c>
      <c r="M6" s="26">
        <f>IF(COUNTA(B6:H6,L6)=0,"",IF(A6="","Dienst-ID fehlt",IF(OR(B6="",C6="",D6="",E6="",F6="",G6="",H6="",L6=""),"Angaben fehlen",IF(E6=F6,"Zeitfenster prüfen",IF(G6=H6,"Ersatz identisch",IF(I6&gt;Parameter!$B$6,"Dauer prüfen",IF(COUNTIFS($B$4:$B$103,B6,$G$4:$G$103,G6,$L$4:$L$103,"&lt;&gt;Entfällt")&gt;Parameter!$B$7,"Belegung prüfen","OK")))))))</f>
        <v/>
      </c>
    </row>
    <row r="7" ht="21" customHeight="1">
      <c r="A7" s="20" t="inlineStr">
        <is>
          <t>RB-004</t>
        </is>
      </c>
      <c r="B7" s="43" t="n">
        <v>46272</v>
      </c>
      <c r="C7" s="20" t="inlineStr">
        <is>
          <t>Gastraum</t>
        </is>
      </c>
      <c r="D7" s="20" t="inlineStr">
        <is>
          <t>Abend</t>
        </is>
      </c>
      <c r="E7" s="22" t="n">
        <v>0.7083333333333334</v>
      </c>
      <c r="F7" s="22" t="n">
        <v>0.9583333333333334</v>
      </c>
      <c r="G7" s="23" t="inlineStr">
        <is>
          <t>Funktionscode Service A (fiktiv)</t>
        </is>
      </c>
      <c r="H7" s="23" t="inlineStr">
        <is>
          <t>Funktionscode Service B (fiktiv)</t>
        </is>
      </c>
      <c r="I7" s="27">
        <f>IF(OR(B7="",E7="",F7=""),"",MOD(F7-E7,1)*24)</f>
        <v/>
      </c>
      <c r="J7" s="45">
        <f>IF(D7="","",IFERROR(VLOOKUP(D7,Parameter!$F$4:$G$7,2,FALSE),""))</f>
        <v/>
      </c>
      <c r="K7" s="45">
        <f>IF(OR(I7="",J7=""),"",I7*J7)</f>
        <v/>
      </c>
      <c r="L7" s="20" t="inlineStr">
        <is>
          <t>Geplant</t>
        </is>
      </c>
      <c r="M7" s="29">
        <f>IF(COUNTA(B7:H7,L7)=0,"",IF(A7="","Dienst-ID fehlt",IF(OR(B7="",C7="",D7="",E7="",F7="",G7="",H7="",L7=""),"Angaben fehlen",IF(E7=F7,"Zeitfenster prüfen",IF(G7=H7,"Ersatz identisch",IF(I7&gt;Parameter!$B$6,"Dauer prüfen",IF(COUNTIFS($B$4:$B$103,B7,$G$4:$G$103,G7,$L$4:$L$103,"&lt;&gt;Entfällt")&gt;Parameter!$B$7,"Belegung prüfen","OK")))))))</f>
        <v/>
      </c>
    </row>
    <row r="8" ht="21" customHeight="1">
      <c r="A8" s="20" t="inlineStr">
        <is>
          <t>RB-005</t>
        </is>
      </c>
      <c r="B8" s="43" t="n">
        <v>46274</v>
      </c>
      <c r="C8" s="20" t="inlineStr">
        <is>
          <t>Logistik</t>
        </is>
      </c>
      <c r="D8" s="20" t="inlineStr">
        <is>
          <t>Sonderbetrieb</t>
        </is>
      </c>
      <c r="E8" s="22" t="n">
        <v>0.25</v>
      </c>
      <c r="F8" s="22" t="n">
        <v>0.875</v>
      </c>
      <c r="G8" s="23" t="inlineStr">
        <is>
          <t>Funktionscode Logistik A (fiktiv)</t>
        </is>
      </c>
      <c r="H8" s="23" t="inlineStr">
        <is>
          <t>Funktionscode Leitung A (fiktiv)</t>
        </is>
      </c>
      <c r="I8" s="24">
        <f>IF(OR(B8="",E8="",F8=""),"",MOD(F8-E8,1)*24)</f>
        <v/>
      </c>
      <c r="J8" s="44">
        <f>IF(D8="","",IFERROR(VLOOKUP(D8,Parameter!$F$4:$G$7,2,FALSE),""))</f>
        <v/>
      </c>
      <c r="K8" s="44">
        <f>IF(OR(I8="",J8=""),"",I8*J8)</f>
        <v/>
      </c>
      <c r="L8" s="20" t="inlineStr">
        <is>
          <t>Bestätigt</t>
        </is>
      </c>
      <c r="M8" s="26">
        <f>IF(COUNTA(B8:H8,L8)=0,"",IF(A8="","Dienst-ID fehlt",IF(OR(B8="",C8="",D8="",E8="",F8="",G8="",H8="",L8=""),"Angaben fehlen",IF(E8=F8,"Zeitfenster prüfen",IF(G8=H8,"Ersatz identisch",IF(I8&gt;Parameter!$B$6,"Dauer prüfen",IF(COUNTIFS($B$4:$B$103,B8,$G$4:$G$103,G8,$L$4:$L$103,"&lt;&gt;Entfällt")&gt;Parameter!$B$7,"Belegung prüfen","OK")))))))</f>
        <v/>
      </c>
    </row>
    <row r="9" ht="21" customHeight="1">
      <c r="A9" s="20" t="inlineStr">
        <is>
          <t>RB-006</t>
        </is>
      </c>
      <c r="B9" s="43" t="n">
        <v>46276</v>
      </c>
      <c r="C9" s="20" t="inlineStr">
        <is>
          <t>Kasse/IT</t>
        </is>
      </c>
      <c r="D9" s="20" t="inlineStr">
        <is>
          <t>Nacht</t>
        </is>
      </c>
      <c r="E9" s="22" t="n">
        <v>0.8333333333333334</v>
      </c>
      <c r="F9" s="22" t="n">
        <v>0.1666666666666667</v>
      </c>
      <c r="G9" s="23" t="inlineStr">
        <is>
          <t>Funktionscode Technik A (fiktiv)</t>
        </is>
      </c>
      <c r="H9" s="23" t="inlineStr">
        <is>
          <t>Funktionscode Technik B (fiktiv)</t>
        </is>
      </c>
      <c r="I9" s="27">
        <f>IF(OR(B9="",E9="",F9=""),"",MOD(F9-E9,1)*24)</f>
        <v/>
      </c>
      <c r="J9" s="45">
        <f>IF(D9="","",IFERROR(VLOOKUP(D9,Parameter!$F$4:$G$7,2,FALSE),""))</f>
        <v/>
      </c>
      <c r="K9" s="45">
        <f>IF(OR(I9="",J9=""),"",I9*J9)</f>
        <v/>
      </c>
      <c r="L9" s="20" t="inlineStr">
        <is>
          <t>Bestätigt</t>
        </is>
      </c>
      <c r="M9" s="29">
        <f>IF(COUNTA(B9:H9,L9)=0,"",IF(A9="","Dienst-ID fehlt",IF(OR(B9="",C9="",D9="",E9="",F9="",G9="",H9="",L9=""),"Angaben fehlen",IF(E9=F9,"Zeitfenster prüfen",IF(G9=H9,"Ersatz identisch",IF(I9&gt;Parameter!$B$6,"Dauer prüfen",IF(COUNTIFS($B$4:$B$103,B9,$G$4:$G$103,G9,$L$4:$L$103,"&lt;&gt;Entfällt")&gt;Parameter!$B$7,"Belegung prüfen","OK")))))))</f>
        <v/>
      </c>
    </row>
    <row r="10" ht="21" customHeight="1">
      <c r="A10" s="20" t="inlineStr">
        <is>
          <t>RB-007</t>
        </is>
      </c>
      <c r="B10" s="43" t="n">
        <v>46276</v>
      </c>
      <c r="C10" s="20" t="inlineStr">
        <is>
          <t>Kühlung</t>
        </is>
      </c>
      <c r="D10" s="20" t="inlineStr">
        <is>
          <t>Abend</t>
        </is>
      </c>
      <c r="E10" s="22" t="n">
        <v>0.75</v>
      </c>
      <c r="F10" s="22" t="n">
        <v>0.9791666666666666</v>
      </c>
      <c r="G10" s="23" t="inlineStr">
        <is>
          <t>Funktionscode Technik A (fiktiv)</t>
        </is>
      </c>
      <c r="H10" s="23" t="inlineStr">
        <is>
          <t>Funktionscode Leitung A (fiktiv)</t>
        </is>
      </c>
      <c r="I10" s="24">
        <f>IF(OR(B10="",E10="",F10=""),"",MOD(F10-E10,1)*24)</f>
        <v/>
      </c>
      <c r="J10" s="44">
        <f>IF(D10="","",IFERROR(VLOOKUP(D10,Parameter!$F$4:$G$7,2,FALSE),""))</f>
        <v/>
      </c>
      <c r="K10" s="44">
        <f>IF(OR(I10="",J10=""),"",I10*J10)</f>
        <v/>
      </c>
      <c r="L10" s="20" t="inlineStr">
        <is>
          <t>Bestätigt</t>
        </is>
      </c>
      <c r="M10" s="26">
        <f>IF(COUNTA(B10:H10,L10)=0,"",IF(A10="","Dienst-ID fehlt",IF(OR(B10="",C10="",D10="",E10="",F10="",G10="",H10="",L10=""),"Angaben fehlen",IF(E10=F10,"Zeitfenster prüfen",IF(G10=H10,"Ersatz identisch",IF(I10&gt;Parameter!$B$6,"Dauer prüfen",IF(COUNTIFS($B$4:$B$103,B10,$G$4:$G$103,G10,$L$4:$L$103,"&lt;&gt;Entfällt")&gt;Parameter!$B$7,"Belegung prüfen","OK")))))))</f>
        <v/>
      </c>
    </row>
    <row r="11" ht="21" customHeight="1">
      <c r="A11" s="20" t="inlineStr">
        <is>
          <t>RB-008</t>
        </is>
      </c>
      <c r="B11" s="43" t="n">
        <v>46280</v>
      </c>
      <c r="C11" s="20" t="inlineStr">
        <is>
          <t>Gastraum</t>
        </is>
      </c>
      <c r="D11" s="20" t="inlineStr">
        <is>
          <t>Abend</t>
        </is>
      </c>
      <c r="E11" s="22" t="n">
        <v>0.7291666666666666</v>
      </c>
      <c r="F11" s="22" t="n">
        <v>0.9583333333333334</v>
      </c>
      <c r="G11" s="23" t="inlineStr">
        <is>
          <t>Funktionscode Service A (fiktiv)</t>
        </is>
      </c>
      <c r="H11" s="23" t="inlineStr">
        <is>
          <t>Funktionscode Service A (fiktiv)</t>
        </is>
      </c>
      <c r="I11" s="27">
        <f>IF(OR(B11="",E11="",F11=""),"",MOD(F11-E11,1)*24)</f>
        <v/>
      </c>
      <c r="J11" s="45">
        <f>IF(D11="","",IFERROR(VLOOKUP(D11,Parameter!$F$4:$G$7,2,FALSE),""))</f>
        <v/>
      </c>
      <c r="K11" s="45">
        <f>IF(OR(I11="",J11=""),"",I11*J11)</f>
        <v/>
      </c>
      <c r="L11" s="20" t="inlineStr">
        <is>
          <t>Geplant</t>
        </is>
      </c>
      <c r="M11" s="29">
        <f>IF(COUNTA(B11:H11,L11)=0,"",IF(A11="","Dienst-ID fehlt",IF(OR(B11="",C11="",D11="",E11="",F11="",G11="",H11="",L11=""),"Angaben fehlen",IF(E11=F11,"Zeitfenster prüfen",IF(G11=H11,"Ersatz identisch",IF(I11&gt;Parameter!$B$6,"Dauer prüfen",IF(COUNTIFS($B$4:$B$103,B11,$G$4:$G$103,G11,$L$4:$L$103,"&lt;&gt;Entfällt")&gt;Parameter!$B$7,"Belegung prüfen","OK")))))))</f>
        <v/>
      </c>
    </row>
    <row r="12" ht="21" customHeight="1">
      <c r="A12" s="20" t="inlineStr">
        <is>
          <t>RB-009</t>
        </is>
      </c>
      <c r="B12" s="43" t="n">
        <v>46282</v>
      </c>
      <c r="C12" s="20" t="inlineStr">
        <is>
          <t>Logistik</t>
        </is>
      </c>
      <c r="D12" s="20" t="inlineStr">
        <is>
          <t>Wochenende</t>
        </is>
      </c>
      <c r="E12" s="22" t="n">
        <v>0.375</v>
      </c>
      <c r="F12" s="22" t="n">
        <v>0.75</v>
      </c>
      <c r="G12" s="23" t="inlineStr">
        <is>
          <t>Funktionscode Logistik A (fiktiv)</t>
        </is>
      </c>
      <c r="H12" s="23" t="inlineStr">
        <is>
          <t>Funktionscode Leitung A (fiktiv)</t>
        </is>
      </c>
      <c r="I12" s="24">
        <f>IF(OR(B12="",E12="",F12=""),"",MOD(F12-E12,1)*24)</f>
        <v/>
      </c>
      <c r="J12" s="44">
        <f>IF(D12="","",IFERROR(VLOOKUP(D12,Parameter!$F$4:$G$7,2,FALSE),""))</f>
        <v/>
      </c>
      <c r="K12" s="44">
        <f>IF(OR(I12="",J12=""),"",I12*J12)</f>
        <v/>
      </c>
      <c r="L12" s="20" t="inlineStr">
        <is>
          <t>Entfällt</t>
        </is>
      </c>
      <c r="M12" s="26">
        <f>IF(COUNTA(B12:H12,L12)=0,"",IF(A12="","Dienst-ID fehlt",IF(OR(B12="",C12="",D12="",E12="",F12="",G12="",H12="",L12=""),"Angaben fehlen",IF(E12=F12,"Zeitfenster prüfen",IF(G12=H12,"Ersatz identisch",IF(I12&gt;Parameter!$B$6,"Dauer prüfen",IF(COUNTIFS($B$4:$B$103,B12,$G$4:$G$103,G12,$L$4:$L$103,"&lt;&gt;Entfällt")&gt;Parameter!$B$7,"Belegung prüfen","OK")))))))</f>
        <v/>
      </c>
    </row>
    <row r="13" ht="21" customHeight="1">
      <c r="A13" s="20" t="inlineStr">
        <is>
          <t>RB-010</t>
        </is>
      </c>
      <c r="B13" s="43" t="n">
        <v>46284</v>
      </c>
      <c r="C13" s="20" t="inlineStr">
        <is>
          <t>Küche</t>
        </is>
      </c>
      <c r="D13" s="20" t="inlineStr">
        <is>
          <t>Sonderbetrieb</t>
        </is>
      </c>
      <c r="E13" s="22" t="n">
        <v>0.2916666666666667</v>
      </c>
      <c r="F13" s="22" t="n">
        <v>0.7916666666666666</v>
      </c>
      <c r="G13" s="23" t="inlineStr">
        <is>
          <t>Funktionscode Küche B (fiktiv)</t>
        </is>
      </c>
      <c r="H13" s="23" t="inlineStr">
        <is>
          <t>Funktionscode Leitung A (fiktiv)</t>
        </is>
      </c>
      <c r="I13" s="27">
        <f>IF(OR(B13="",E13="",F13=""),"",MOD(F13-E13,1)*24)</f>
        <v/>
      </c>
      <c r="J13" s="45">
        <f>IF(D13="","",IFERROR(VLOOKUP(D13,Parameter!$F$4:$G$7,2,FALSE),""))</f>
        <v/>
      </c>
      <c r="K13" s="45">
        <f>IF(OR(I13="",J13=""),"",I13*J13)</f>
        <v/>
      </c>
      <c r="L13" s="20" t="inlineStr">
        <is>
          <t>Abgeschlossen</t>
        </is>
      </c>
      <c r="M13" s="29">
        <f>IF(COUNTA(B13:H13,L13)=0,"",IF(A13="","Dienst-ID fehlt",IF(OR(B13="",C13="",D13="",E13="",F13="",G13="",H13="",L13=""),"Angaben fehlen",IF(E13=F13,"Zeitfenster prüfen",IF(G13=H13,"Ersatz identisch",IF(I13&gt;Parameter!$B$6,"Dauer prüfen",IF(COUNTIFS($B$4:$B$103,B13,$G$4:$G$103,G13,$L$4:$L$103,"&lt;&gt;Entfällt")&gt;Parameter!$B$7,"Belegung prüfen","OK")))))))</f>
        <v/>
      </c>
    </row>
    <row r="14" ht="21" customHeight="1">
      <c r="A14" s="20" t="n"/>
      <c r="B14" s="43" t="n"/>
      <c r="C14" s="20" t="n"/>
      <c r="D14" s="20" t="n"/>
      <c r="E14" s="22" t="n"/>
      <c r="F14" s="22" t="n"/>
      <c r="G14" s="23" t="n"/>
      <c r="H14" s="23" t="n"/>
      <c r="I14" s="24">
        <f>IF(OR(B14="",E14="",F14=""),"",MOD(F14-E14,1)*24)</f>
        <v/>
      </c>
      <c r="J14" s="44">
        <f>IF(D14="","",IFERROR(VLOOKUP(D14,Parameter!$F$4:$G$7,2,FALSE),""))</f>
        <v/>
      </c>
      <c r="K14" s="44">
        <f>IF(OR(I14="",J14=""),"",I14*J14)</f>
        <v/>
      </c>
      <c r="L14" s="20" t="n"/>
      <c r="M14" s="26">
        <f>IF(COUNTA(B14:H14,L14)=0,"",IF(A14="","Dienst-ID fehlt",IF(OR(B14="",C14="",D14="",E14="",F14="",G14="",H14="",L14=""),"Angaben fehlen",IF(E14=F14,"Zeitfenster prüfen",IF(G14=H14,"Ersatz identisch",IF(I14&gt;Parameter!$B$6,"Dauer prüfen",IF(COUNTIFS($B$4:$B$103,B14,$G$4:$G$103,G14,$L$4:$L$103,"&lt;&gt;Entfällt")&gt;Parameter!$B$7,"Belegung prüfen","OK")))))))</f>
        <v/>
      </c>
    </row>
    <row r="15" ht="21" customHeight="1">
      <c r="A15" s="20" t="n"/>
      <c r="B15" s="43" t="n"/>
      <c r="C15" s="20" t="n"/>
      <c r="D15" s="20" t="n"/>
      <c r="E15" s="22" t="n"/>
      <c r="F15" s="22" t="n"/>
      <c r="G15" s="23" t="n"/>
      <c r="H15" s="23" t="n"/>
      <c r="I15" s="27">
        <f>IF(OR(B15="",E15="",F15=""),"",MOD(F15-E15,1)*24)</f>
        <v/>
      </c>
      <c r="J15" s="45">
        <f>IF(D15="","",IFERROR(VLOOKUP(D15,Parameter!$F$4:$G$7,2,FALSE),""))</f>
        <v/>
      </c>
      <c r="K15" s="45">
        <f>IF(OR(I15="",J15=""),"",I15*J15)</f>
        <v/>
      </c>
      <c r="L15" s="20" t="n"/>
      <c r="M15" s="29">
        <f>IF(COUNTA(B15:H15,L15)=0,"",IF(A15="","Dienst-ID fehlt",IF(OR(B15="",C15="",D15="",E15="",F15="",G15="",H15="",L15=""),"Angaben fehlen",IF(E15=F15,"Zeitfenster prüfen",IF(G15=H15,"Ersatz identisch",IF(I15&gt;Parameter!$B$6,"Dauer prüfen",IF(COUNTIFS($B$4:$B$103,B15,$G$4:$G$103,G15,$L$4:$L$103,"&lt;&gt;Entfällt")&gt;Parameter!$B$7,"Belegung prüfen","OK")))))))</f>
        <v/>
      </c>
    </row>
    <row r="16" ht="21" customHeight="1">
      <c r="A16" s="20" t="n"/>
      <c r="B16" s="43" t="n"/>
      <c r="C16" s="20" t="n"/>
      <c r="D16" s="20" t="n"/>
      <c r="E16" s="22" t="n"/>
      <c r="F16" s="22" t="n"/>
      <c r="G16" s="23" t="n"/>
      <c r="H16" s="23" t="n"/>
      <c r="I16" s="24">
        <f>IF(OR(B16="",E16="",F16=""),"",MOD(F16-E16,1)*24)</f>
        <v/>
      </c>
      <c r="J16" s="44">
        <f>IF(D16="","",IFERROR(VLOOKUP(D16,Parameter!$F$4:$G$7,2,FALSE),""))</f>
        <v/>
      </c>
      <c r="K16" s="44">
        <f>IF(OR(I16="",J16=""),"",I16*J16)</f>
        <v/>
      </c>
      <c r="L16" s="20" t="n"/>
      <c r="M16" s="26">
        <f>IF(COUNTA(B16:H16,L16)=0,"",IF(A16="","Dienst-ID fehlt",IF(OR(B16="",C16="",D16="",E16="",F16="",G16="",H16="",L16=""),"Angaben fehlen",IF(E16=F16,"Zeitfenster prüfen",IF(G16=H16,"Ersatz identisch",IF(I16&gt;Parameter!$B$6,"Dauer prüfen",IF(COUNTIFS($B$4:$B$103,B16,$G$4:$G$103,G16,$L$4:$L$103,"&lt;&gt;Entfällt")&gt;Parameter!$B$7,"Belegung prüfen","OK")))))))</f>
        <v/>
      </c>
    </row>
    <row r="17" ht="21" customHeight="1">
      <c r="A17" s="20" t="n"/>
      <c r="B17" s="43" t="n"/>
      <c r="C17" s="20" t="n"/>
      <c r="D17" s="20" t="n"/>
      <c r="E17" s="22" t="n"/>
      <c r="F17" s="22" t="n"/>
      <c r="G17" s="23" t="n"/>
      <c r="H17" s="23" t="n"/>
      <c r="I17" s="27">
        <f>IF(OR(B17="",E17="",F17=""),"",MOD(F17-E17,1)*24)</f>
        <v/>
      </c>
      <c r="J17" s="45">
        <f>IF(D17="","",IFERROR(VLOOKUP(D17,Parameter!$F$4:$G$7,2,FALSE),""))</f>
        <v/>
      </c>
      <c r="K17" s="45">
        <f>IF(OR(I17="",J17=""),"",I17*J17)</f>
        <v/>
      </c>
      <c r="L17" s="20" t="n"/>
      <c r="M17" s="29">
        <f>IF(COUNTA(B17:H17,L17)=0,"",IF(A17="","Dienst-ID fehlt",IF(OR(B17="",C17="",D17="",E17="",F17="",G17="",H17="",L17=""),"Angaben fehlen",IF(E17=F17,"Zeitfenster prüfen",IF(G17=H17,"Ersatz identisch",IF(I17&gt;Parameter!$B$6,"Dauer prüfen",IF(COUNTIFS($B$4:$B$103,B17,$G$4:$G$103,G17,$L$4:$L$103,"&lt;&gt;Entfällt")&gt;Parameter!$B$7,"Belegung prüfen","OK")))))))</f>
        <v/>
      </c>
    </row>
    <row r="18" ht="21" customHeight="1">
      <c r="A18" s="20" t="n"/>
      <c r="B18" s="43" t="n"/>
      <c r="C18" s="20" t="n"/>
      <c r="D18" s="20" t="n"/>
      <c r="E18" s="22" t="n"/>
      <c r="F18" s="22" t="n"/>
      <c r="G18" s="23" t="n"/>
      <c r="H18" s="23" t="n"/>
      <c r="I18" s="24">
        <f>IF(OR(B18="",E18="",F18=""),"",MOD(F18-E18,1)*24)</f>
        <v/>
      </c>
      <c r="J18" s="44">
        <f>IF(D18="","",IFERROR(VLOOKUP(D18,Parameter!$F$4:$G$7,2,FALSE),""))</f>
        <v/>
      </c>
      <c r="K18" s="44">
        <f>IF(OR(I18="",J18=""),"",I18*J18)</f>
        <v/>
      </c>
      <c r="L18" s="20" t="n"/>
      <c r="M18" s="26">
        <f>IF(COUNTA(B18:H18,L18)=0,"",IF(A18="","Dienst-ID fehlt",IF(OR(B18="",C18="",D18="",E18="",F18="",G18="",H18="",L18=""),"Angaben fehlen",IF(E18=F18,"Zeitfenster prüfen",IF(G18=H18,"Ersatz identisch",IF(I18&gt;Parameter!$B$6,"Dauer prüfen",IF(COUNTIFS($B$4:$B$103,B18,$G$4:$G$103,G18,$L$4:$L$103,"&lt;&gt;Entfällt")&gt;Parameter!$B$7,"Belegung prüfen","OK")))))))</f>
        <v/>
      </c>
    </row>
    <row r="19" ht="21" customHeight="1">
      <c r="A19" s="20" t="n"/>
      <c r="B19" s="43" t="n"/>
      <c r="C19" s="20" t="n"/>
      <c r="D19" s="20" t="n"/>
      <c r="E19" s="22" t="n"/>
      <c r="F19" s="22" t="n"/>
      <c r="G19" s="23" t="n"/>
      <c r="H19" s="23" t="n"/>
      <c r="I19" s="27">
        <f>IF(OR(B19="",E19="",F19=""),"",MOD(F19-E19,1)*24)</f>
        <v/>
      </c>
      <c r="J19" s="45">
        <f>IF(D19="","",IFERROR(VLOOKUP(D19,Parameter!$F$4:$G$7,2,FALSE),""))</f>
        <v/>
      </c>
      <c r="K19" s="45">
        <f>IF(OR(I19="",J19=""),"",I19*J19)</f>
        <v/>
      </c>
      <c r="L19" s="20" t="n"/>
      <c r="M19" s="29">
        <f>IF(COUNTA(B19:H19,L19)=0,"",IF(A19="","Dienst-ID fehlt",IF(OR(B19="",C19="",D19="",E19="",F19="",G19="",H19="",L19=""),"Angaben fehlen",IF(E19=F19,"Zeitfenster prüfen",IF(G19=H19,"Ersatz identisch",IF(I19&gt;Parameter!$B$6,"Dauer prüfen",IF(COUNTIFS($B$4:$B$103,B19,$G$4:$G$103,G19,$L$4:$L$103,"&lt;&gt;Entfällt")&gt;Parameter!$B$7,"Belegung prüfen","OK")))))))</f>
        <v/>
      </c>
    </row>
    <row r="20" ht="21" customHeight="1">
      <c r="A20" s="20" t="n"/>
      <c r="B20" s="43" t="n"/>
      <c r="C20" s="20" t="n"/>
      <c r="D20" s="20" t="n"/>
      <c r="E20" s="22" t="n"/>
      <c r="F20" s="22" t="n"/>
      <c r="G20" s="23" t="n"/>
      <c r="H20" s="23" t="n"/>
      <c r="I20" s="24">
        <f>IF(OR(B20="",E20="",F20=""),"",MOD(F20-E20,1)*24)</f>
        <v/>
      </c>
      <c r="J20" s="44">
        <f>IF(D20="","",IFERROR(VLOOKUP(D20,Parameter!$F$4:$G$7,2,FALSE),""))</f>
        <v/>
      </c>
      <c r="K20" s="44">
        <f>IF(OR(I20="",J20=""),"",I20*J20)</f>
        <v/>
      </c>
      <c r="L20" s="20" t="n"/>
      <c r="M20" s="26">
        <f>IF(COUNTA(B20:H20,L20)=0,"",IF(A20="","Dienst-ID fehlt",IF(OR(B20="",C20="",D20="",E20="",F20="",G20="",H20="",L20=""),"Angaben fehlen",IF(E20=F20,"Zeitfenster prüfen",IF(G20=H20,"Ersatz identisch",IF(I20&gt;Parameter!$B$6,"Dauer prüfen",IF(COUNTIFS($B$4:$B$103,B20,$G$4:$G$103,G20,$L$4:$L$103,"&lt;&gt;Entfällt")&gt;Parameter!$B$7,"Belegung prüfen","OK")))))))</f>
        <v/>
      </c>
    </row>
    <row r="21" ht="21" customHeight="1">
      <c r="A21" s="20" t="n"/>
      <c r="B21" s="43" t="n"/>
      <c r="C21" s="20" t="n"/>
      <c r="D21" s="20" t="n"/>
      <c r="E21" s="22" t="n"/>
      <c r="F21" s="22" t="n"/>
      <c r="G21" s="23" t="n"/>
      <c r="H21" s="23" t="n"/>
      <c r="I21" s="27">
        <f>IF(OR(B21="",E21="",F21=""),"",MOD(F21-E21,1)*24)</f>
        <v/>
      </c>
      <c r="J21" s="45">
        <f>IF(D21="","",IFERROR(VLOOKUP(D21,Parameter!$F$4:$G$7,2,FALSE),""))</f>
        <v/>
      </c>
      <c r="K21" s="45">
        <f>IF(OR(I21="",J21=""),"",I21*J21)</f>
        <v/>
      </c>
      <c r="L21" s="20" t="n"/>
      <c r="M21" s="29">
        <f>IF(COUNTA(B21:H21,L21)=0,"",IF(A21="","Dienst-ID fehlt",IF(OR(B21="",C21="",D21="",E21="",F21="",G21="",H21="",L21=""),"Angaben fehlen",IF(E21=F21,"Zeitfenster prüfen",IF(G21=H21,"Ersatz identisch",IF(I21&gt;Parameter!$B$6,"Dauer prüfen",IF(COUNTIFS($B$4:$B$103,B21,$G$4:$G$103,G21,$L$4:$L$103,"&lt;&gt;Entfällt")&gt;Parameter!$B$7,"Belegung prüfen","OK")))))))</f>
        <v/>
      </c>
    </row>
    <row r="22" ht="21" customHeight="1">
      <c r="A22" s="20" t="n"/>
      <c r="B22" s="43" t="n"/>
      <c r="C22" s="20" t="n"/>
      <c r="D22" s="20" t="n"/>
      <c r="E22" s="22" t="n"/>
      <c r="F22" s="22" t="n"/>
      <c r="G22" s="23" t="n"/>
      <c r="H22" s="23" t="n"/>
      <c r="I22" s="24">
        <f>IF(OR(B22="",E22="",F22=""),"",MOD(F22-E22,1)*24)</f>
        <v/>
      </c>
      <c r="J22" s="44">
        <f>IF(D22="","",IFERROR(VLOOKUP(D22,Parameter!$F$4:$G$7,2,FALSE),""))</f>
        <v/>
      </c>
      <c r="K22" s="44">
        <f>IF(OR(I22="",J22=""),"",I22*J22)</f>
        <v/>
      </c>
      <c r="L22" s="20" t="n"/>
      <c r="M22" s="26">
        <f>IF(COUNTA(B22:H22,L22)=0,"",IF(A22="","Dienst-ID fehlt",IF(OR(B22="",C22="",D22="",E22="",F22="",G22="",H22="",L22=""),"Angaben fehlen",IF(E22=F22,"Zeitfenster prüfen",IF(G22=H22,"Ersatz identisch",IF(I22&gt;Parameter!$B$6,"Dauer prüfen",IF(COUNTIFS($B$4:$B$103,B22,$G$4:$G$103,G22,$L$4:$L$103,"&lt;&gt;Entfällt")&gt;Parameter!$B$7,"Belegung prüfen","OK")))))))</f>
        <v/>
      </c>
    </row>
    <row r="23" ht="21" customHeight="1">
      <c r="A23" s="20" t="n"/>
      <c r="B23" s="43" t="n"/>
      <c r="C23" s="20" t="n"/>
      <c r="D23" s="20" t="n"/>
      <c r="E23" s="22" t="n"/>
      <c r="F23" s="22" t="n"/>
      <c r="G23" s="23" t="n"/>
      <c r="H23" s="23" t="n"/>
      <c r="I23" s="27">
        <f>IF(OR(B23="",E23="",F23=""),"",MOD(F23-E23,1)*24)</f>
        <v/>
      </c>
      <c r="J23" s="45">
        <f>IF(D23="","",IFERROR(VLOOKUP(D23,Parameter!$F$4:$G$7,2,FALSE),""))</f>
        <v/>
      </c>
      <c r="K23" s="45">
        <f>IF(OR(I23="",J23=""),"",I23*J23)</f>
        <v/>
      </c>
      <c r="L23" s="20" t="n"/>
      <c r="M23" s="29">
        <f>IF(COUNTA(B23:H23,L23)=0,"",IF(A23="","Dienst-ID fehlt",IF(OR(B23="",C23="",D23="",E23="",F23="",G23="",H23="",L23=""),"Angaben fehlen",IF(E23=F23,"Zeitfenster prüfen",IF(G23=H23,"Ersatz identisch",IF(I23&gt;Parameter!$B$6,"Dauer prüfen",IF(COUNTIFS($B$4:$B$103,B23,$G$4:$G$103,G23,$L$4:$L$103,"&lt;&gt;Entfällt")&gt;Parameter!$B$7,"Belegung prüfen","OK")))))))</f>
        <v/>
      </c>
    </row>
    <row r="24" ht="21" customHeight="1">
      <c r="A24" s="20" t="n"/>
      <c r="B24" s="43" t="n"/>
      <c r="C24" s="20" t="n"/>
      <c r="D24" s="20" t="n"/>
      <c r="E24" s="22" t="n"/>
      <c r="F24" s="22" t="n"/>
      <c r="G24" s="23" t="n"/>
      <c r="H24" s="23" t="n"/>
      <c r="I24" s="24">
        <f>IF(OR(B24="",E24="",F24=""),"",MOD(F24-E24,1)*24)</f>
        <v/>
      </c>
      <c r="J24" s="44">
        <f>IF(D24="","",IFERROR(VLOOKUP(D24,Parameter!$F$4:$G$7,2,FALSE),""))</f>
        <v/>
      </c>
      <c r="K24" s="44">
        <f>IF(OR(I24="",J24=""),"",I24*J24)</f>
        <v/>
      </c>
      <c r="L24" s="20" t="n"/>
      <c r="M24" s="26">
        <f>IF(COUNTA(B24:H24,L24)=0,"",IF(A24="","Dienst-ID fehlt",IF(OR(B24="",C24="",D24="",E24="",F24="",G24="",H24="",L24=""),"Angaben fehlen",IF(E24=F24,"Zeitfenster prüfen",IF(G24=H24,"Ersatz identisch",IF(I24&gt;Parameter!$B$6,"Dauer prüfen",IF(COUNTIFS($B$4:$B$103,B24,$G$4:$G$103,G24,$L$4:$L$103,"&lt;&gt;Entfällt")&gt;Parameter!$B$7,"Belegung prüfen","OK")))))))</f>
        <v/>
      </c>
    </row>
    <row r="25" ht="21" customHeight="1">
      <c r="A25" s="20" t="n"/>
      <c r="B25" s="43" t="n"/>
      <c r="C25" s="20" t="n"/>
      <c r="D25" s="20" t="n"/>
      <c r="E25" s="22" t="n"/>
      <c r="F25" s="22" t="n"/>
      <c r="G25" s="23" t="n"/>
      <c r="H25" s="23" t="n"/>
      <c r="I25" s="27">
        <f>IF(OR(B25="",E25="",F25=""),"",MOD(F25-E25,1)*24)</f>
        <v/>
      </c>
      <c r="J25" s="45">
        <f>IF(D25="","",IFERROR(VLOOKUP(D25,Parameter!$F$4:$G$7,2,FALSE),""))</f>
        <v/>
      </c>
      <c r="K25" s="45">
        <f>IF(OR(I25="",J25=""),"",I25*J25)</f>
        <v/>
      </c>
      <c r="L25" s="20" t="n"/>
      <c r="M25" s="29">
        <f>IF(COUNTA(B25:H25,L25)=0,"",IF(A25="","Dienst-ID fehlt",IF(OR(B25="",C25="",D25="",E25="",F25="",G25="",H25="",L25=""),"Angaben fehlen",IF(E25=F25,"Zeitfenster prüfen",IF(G25=H25,"Ersatz identisch",IF(I25&gt;Parameter!$B$6,"Dauer prüfen",IF(COUNTIFS($B$4:$B$103,B25,$G$4:$G$103,G25,$L$4:$L$103,"&lt;&gt;Entfällt")&gt;Parameter!$B$7,"Belegung prüfen","OK")))))))</f>
        <v/>
      </c>
    </row>
    <row r="26" ht="21" customHeight="1">
      <c r="A26" s="20" t="n"/>
      <c r="B26" s="43" t="n"/>
      <c r="C26" s="20" t="n"/>
      <c r="D26" s="20" t="n"/>
      <c r="E26" s="22" t="n"/>
      <c r="F26" s="22" t="n"/>
      <c r="G26" s="23" t="n"/>
      <c r="H26" s="23" t="n"/>
      <c r="I26" s="24">
        <f>IF(OR(B26="",E26="",F26=""),"",MOD(F26-E26,1)*24)</f>
        <v/>
      </c>
      <c r="J26" s="44">
        <f>IF(D26="","",IFERROR(VLOOKUP(D26,Parameter!$F$4:$G$7,2,FALSE),""))</f>
        <v/>
      </c>
      <c r="K26" s="44">
        <f>IF(OR(I26="",J26=""),"",I26*J26)</f>
        <v/>
      </c>
      <c r="L26" s="20" t="n"/>
      <c r="M26" s="26">
        <f>IF(COUNTA(B26:H26,L26)=0,"",IF(A26="","Dienst-ID fehlt",IF(OR(B26="",C26="",D26="",E26="",F26="",G26="",H26="",L26=""),"Angaben fehlen",IF(E26=F26,"Zeitfenster prüfen",IF(G26=H26,"Ersatz identisch",IF(I26&gt;Parameter!$B$6,"Dauer prüfen",IF(COUNTIFS($B$4:$B$103,B26,$G$4:$G$103,G26,$L$4:$L$103,"&lt;&gt;Entfällt")&gt;Parameter!$B$7,"Belegung prüfen","OK")))))))</f>
        <v/>
      </c>
    </row>
    <row r="27" ht="21" customHeight="1">
      <c r="A27" s="20" t="n"/>
      <c r="B27" s="43" t="n"/>
      <c r="C27" s="20" t="n"/>
      <c r="D27" s="20" t="n"/>
      <c r="E27" s="22" t="n"/>
      <c r="F27" s="22" t="n"/>
      <c r="G27" s="23" t="n"/>
      <c r="H27" s="23" t="n"/>
      <c r="I27" s="27">
        <f>IF(OR(B27="",E27="",F27=""),"",MOD(F27-E27,1)*24)</f>
        <v/>
      </c>
      <c r="J27" s="45">
        <f>IF(D27="","",IFERROR(VLOOKUP(D27,Parameter!$F$4:$G$7,2,FALSE),""))</f>
        <v/>
      </c>
      <c r="K27" s="45">
        <f>IF(OR(I27="",J27=""),"",I27*J27)</f>
        <v/>
      </c>
      <c r="L27" s="20" t="n"/>
      <c r="M27" s="29">
        <f>IF(COUNTA(B27:H27,L27)=0,"",IF(A27="","Dienst-ID fehlt",IF(OR(B27="",C27="",D27="",E27="",F27="",G27="",H27="",L27=""),"Angaben fehlen",IF(E27=F27,"Zeitfenster prüfen",IF(G27=H27,"Ersatz identisch",IF(I27&gt;Parameter!$B$6,"Dauer prüfen",IF(COUNTIFS($B$4:$B$103,B27,$G$4:$G$103,G27,$L$4:$L$103,"&lt;&gt;Entfällt")&gt;Parameter!$B$7,"Belegung prüfen","OK")))))))</f>
        <v/>
      </c>
    </row>
    <row r="28" ht="21" customHeight="1">
      <c r="A28" s="20" t="n"/>
      <c r="B28" s="43" t="n"/>
      <c r="C28" s="20" t="n"/>
      <c r="D28" s="20" t="n"/>
      <c r="E28" s="22" t="n"/>
      <c r="F28" s="22" t="n"/>
      <c r="G28" s="23" t="n"/>
      <c r="H28" s="23" t="n"/>
      <c r="I28" s="24">
        <f>IF(OR(B28="",E28="",F28=""),"",MOD(F28-E28,1)*24)</f>
        <v/>
      </c>
      <c r="J28" s="44">
        <f>IF(D28="","",IFERROR(VLOOKUP(D28,Parameter!$F$4:$G$7,2,FALSE),""))</f>
        <v/>
      </c>
      <c r="K28" s="44">
        <f>IF(OR(I28="",J28=""),"",I28*J28)</f>
        <v/>
      </c>
      <c r="L28" s="20" t="n"/>
      <c r="M28" s="26">
        <f>IF(COUNTA(B28:H28,L28)=0,"",IF(A28="","Dienst-ID fehlt",IF(OR(B28="",C28="",D28="",E28="",F28="",G28="",H28="",L28=""),"Angaben fehlen",IF(E28=F28,"Zeitfenster prüfen",IF(G28=H28,"Ersatz identisch",IF(I28&gt;Parameter!$B$6,"Dauer prüfen",IF(COUNTIFS($B$4:$B$103,B28,$G$4:$G$103,G28,$L$4:$L$103,"&lt;&gt;Entfällt")&gt;Parameter!$B$7,"Belegung prüfen","OK")))))))</f>
        <v/>
      </c>
    </row>
    <row r="29" ht="21" customHeight="1">
      <c r="A29" s="20" t="n"/>
      <c r="B29" s="43" t="n"/>
      <c r="C29" s="20" t="n"/>
      <c r="D29" s="20" t="n"/>
      <c r="E29" s="22" t="n"/>
      <c r="F29" s="22" t="n"/>
      <c r="G29" s="23" t="n"/>
      <c r="H29" s="23" t="n"/>
      <c r="I29" s="27">
        <f>IF(OR(B29="",E29="",F29=""),"",MOD(F29-E29,1)*24)</f>
        <v/>
      </c>
      <c r="J29" s="45">
        <f>IF(D29="","",IFERROR(VLOOKUP(D29,Parameter!$F$4:$G$7,2,FALSE),""))</f>
        <v/>
      </c>
      <c r="K29" s="45">
        <f>IF(OR(I29="",J29=""),"",I29*J29)</f>
        <v/>
      </c>
      <c r="L29" s="20" t="n"/>
      <c r="M29" s="29">
        <f>IF(COUNTA(B29:H29,L29)=0,"",IF(A29="","Dienst-ID fehlt",IF(OR(B29="",C29="",D29="",E29="",F29="",G29="",H29="",L29=""),"Angaben fehlen",IF(E29=F29,"Zeitfenster prüfen",IF(G29=H29,"Ersatz identisch",IF(I29&gt;Parameter!$B$6,"Dauer prüfen",IF(COUNTIFS($B$4:$B$103,B29,$G$4:$G$103,G29,$L$4:$L$103,"&lt;&gt;Entfällt")&gt;Parameter!$B$7,"Belegung prüfen","OK")))))))</f>
        <v/>
      </c>
    </row>
    <row r="30" ht="21" customHeight="1">
      <c r="A30" s="20" t="n"/>
      <c r="B30" s="43" t="n"/>
      <c r="C30" s="20" t="n"/>
      <c r="D30" s="20" t="n"/>
      <c r="E30" s="22" t="n"/>
      <c r="F30" s="22" t="n"/>
      <c r="G30" s="23" t="n"/>
      <c r="H30" s="23" t="n"/>
      <c r="I30" s="24">
        <f>IF(OR(B30="",E30="",F30=""),"",MOD(F30-E30,1)*24)</f>
        <v/>
      </c>
      <c r="J30" s="44">
        <f>IF(D30="","",IFERROR(VLOOKUP(D30,Parameter!$F$4:$G$7,2,FALSE),""))</f>
        <v/>
      </c>
      <c r="K30" s="44">
        <f>IF(OR(I30="",J30=""),"",I30*J30)</f>
        <v/>
      </c>
      <c r="L30" s="20" t="n"/>
      <c r="M30" s="26">
        <f>IF(COUNTA(B30:H30,L30)=0,"",IF(A30="","Dienst-ID fehlt",IF(OR(B30="",C30="",D30="",E30="",F30="",G30="",H30="",L30=""),"Angaben fehlen",IF(E30=F30,"Zeitfenster prüfen",IF(G30=H30,"Ersatz identisch",IF(I30&gt;Parameter!$B$6,"Dauer prüfen",IF(COUNTIFS($B$4:$B$103,B30,$G$4:$G$103,G30,$L$4:$L$103,"&lt;&gt;Entfällt")&gt;Parameter!$B$7,"Belegung prüfen","OK")))))))</f>
        <v/>
      </c>
    </row>
    <row r="31" ht="21" customHeight="1">
      <c r="A31" s="20" t="n"/>
      <c r="B31" s="43" t="n"/>
      <c r="C31" s="20" t="n"/>
      <c r="D31" s="20" t="n"/>
      <c r="E31" s="22" t="n"/>
      <c r="F31" s="22" t="n"/>
      <c r="G31" s="23" t="n"/>
      <c r="H31" s="23" t="n"/>
      <c r="I31" s="27">
        <f>IF(OR(B31="",E31="",F31=""),"",MOD(F31-E31,1)*24)</f>
        <v/>
      </c>
      <c r="J31" s="45">
        <f>IF(D31="","",IFERROR(VLOOKUP(D31,Parameter!$F$4:$G$7,2,FALSE),""))</f>
        <v/>
      </c>
      <c r="K31" s="45">
        <f>IF(OR(I31="",J31=""),"",I31*J31)</f>
        <v/>
      </c>
      <c r="L31" s="20" t="n"/>
      <c r="M31" s="29">
        <f>IF(COUNTA(B31:H31,L31)=0,"",IF(A31="","Dienst-ID fehlt",IF(OR(B31="",C31="",D31="",E31="",F31="",G31="",H31="",L31=""),"Angaben fehlen",IF(E31=F31,"Zeitfenster prüfen",IF(G31=H31,"Ersatz identisch",IF(I31&gt;Parameter!$B$6,"Dauer prüfen",IF(COUNTIFS($B$4:$B$103,B31,$G$4:$G$103,G31,$L$4:$L$103,"&lt;&gt;Entfällt")&gt;Parameter!$B$7,"Belegung prüfen","OK")))))))</f>
        <v/>
      </c>
    </row>
    <row r="32" ht="21" customHeight="1">
      <c r="A32" s="20" t="n"/>
      <c r="B32" s="43" t="n"/>
      <c r="C32" s="20" t="n"/>
      <c r="D32" s="20" t="n"/>
      <c r="E32" s="22" t="n"/>
      <c r="F32" s="22" t="n"/>
      <c r="G32" s="23" t="n"/>
      <c r="H32" s="23" t="n"/>
      <c r="I32" s="24">
        <f>IF(OR(B32="",E32="",F32=""),"",MOD(F32-E32,1)*24)</f>
        <v/>
      </c>
      <c r="J32" s="44">
        <f>IF(D32="","",IFERROR(VLOOKUP(D32,Parameter!$F$4:$G$7,2,FALSE),""))</f>
        <v/>
      </c>
      <c r="K32" s="44">
        <f>IF(OR(I32="",J32=""),"",I32*J32)</f>
        <v/>
      </c>
      <c r="L32" s="20" t="n"/>
      <c r="M32" s="26">
        <f>IF(COUNTA(B32:H32,L32)=0,"",IF(A32="","Dienst-ID fehlt",IF(OR(B32="",C32="",D32="",E32="",F32="",G32="",H32="",L32=""),"Angaben fehlen",IF(E32=F32,"Zeitfenster prüfen",IF(G32=H32,"Ersatz identisch",IF(I32&gt;Parameter!$B$6,"Dauer prüfen",IF(COUNTIFS($B$4:$B$103,B32,$G$4:$G$103,G32,$L$4:$L$103,"&lt;&gt;Entfällt")&gt;Parameter!$B$7,"Belegung prüfen","OK")))))))</f>
        <v/>
      </c>
    </row>
    <row r="33" ht="21" customHeight="1">
      <c r="A33" s="20" t="n"/>
      <c r="B33" s="43" t="n"/>
      <c r="C33" s="20" t="n"/>
      <c r="D33" s="20" t="n"/>
      <c r="E33" s="22" t="n"/>
      <c r="F33" s="22" t="n"/>
      <c r="G33" s="23" t="n"/>
      <c r="H33" s="23" t="n"/>
      <c r="I33" s="27">
        <f>IF(OR(B33="",E33="",F33=""),"",MOD(F33-E33,1)*24)</f>
        <v/>
      </c>
      <c r="J33" s="45">
        <f>IF(D33="","",IFERROR(VLOOKUP(D33,Parameter!$F$4:$G$7,2,FALSE),""))</f>
        <v/>
      </c>
      <c r="K33" s="45">
        <f>IF(OR(I33="",J33=""),"",I33*J33)</f>
        <v/>
      </c>
      <c r="L33" s="20" t="n"/>
      <c r="M33" s="29">
        <f>IF(COUNTA(B33:H33,L33)=0,"",IF(A33="","Dienst-ID fehlt",IF(OR(B33="",C33="",D33="",E33="",F33="",G33="",H33="",L33=""),"Angaben fehlen",IF(E33=F33,"Zeitfenster prüfen",IF(G33=H33,"Ersatz identisch",IF(I33&gt;Parameter!$B$6,"Dauer prüfen",IF(COUNTIFS($B$4:$B$103,B33,$G$4:$G$103,G33,$L$4:$L$103,"&lt;&gt;Entfällt")&gt;Parameter!$B$7,"Belegung prüfen","OK")))))))</f>
        <v/>
      </c>
    </row>
    <row r="34" ht="21" customHeight="1">
      <c r="A34" s="20" t="n"/>
      <c r="B34" s="43" t="n"/>
      <c r="C34" s="20" t="n"/>
      <c r="D34" s="20" t="n"/>
      <c r="E34" s="22" t="n"/>
      <c r="F34" s="22" t="n"/>
      <c r="G34" s="23" t="n"/>
      <c r="H34" s="23" t="n"/>
      <c r="I34" s="24">
        <f>IF(OR(B34="",E34="",F34=""),"",MOD(F34-E34,1)*24)</f>
        <v/>
      </c>
      <c r="J34" s="44">
        <f>IF(D34="","",IFERROR(VLOOKUP(D34,Parameter!$F$4:$G$7,2,FALSE),""))</f>
        <v/>
      </c>
      <c r="K34" s="44">
        <f>IF(OR(I34="",J34=""),"",I34*J34)</f>
        <v/>
      </c>
      <c r="L34" s="20" t="n"/>
      <c r="M34" s="26">
        <f>IF(COUNTA(B34:H34,L34)=0,"",IF(A34="","Dienst-ID fehlt",IF(OR(B34="",C34="",D34="",E34="",F34="",G34="",H34="",L34=""),"Angaben fehlen",IF(E34=F34,"Zeitfenster prüfen",IF(G34=H34,"Ersatz identisch",IF(I34&gt;Parameter!$B$6,"Dauer prüfen",IF(COUNTIFS($B$4:$B$103,B34,$G$4:$G$103,G34,$L$4:$L$103,"&lt;&gt;Entfällt")&gt;Parameter!$B$7,"Belegung prüfen","OK")))))))</f>
        <v/>
      </c>
    </row>
    <row r="35" ht="21" customHeight="1">
      <c r="A35" s="20" t="n"/>
      <c r="B35" s="43" t="n"/>
      <c r="C35" s="20" t="n"/>
      <c r="D35" s="20" t="n"/>
      <c r="E35" s="22" t="n"/>
      <c r="F35" s="22" t="n"/>
      <c r="G35" s="23" t="n"/>
      <c r="H35" s="23" t="n"/>
      <c r="I35" s="27">
        <f>IF(OR(B35="",E35="",F35=""),"",MOD(F35-E35,1)*24)</f>
        <v/>
      </c>
      <c r="J35" s="45">
        <f>IF(D35="","",IFERROR(VLOOKUP(D35,Parameter!$F$4:$G$7,2,FALSE),""))</f>
        <v/>
      </c>
      <c r="K35" s="45">
        <f>IF(OR(I35="",J35=""),"",I35*J35)</f>
        <v/>
      </c>
      <c r="L35" s="20" t="n"/>
      <c r="M35" s="29">
        <f>IF(COUNTA(B35:H35,L35)=0,"",IF(A35="","Dienst-ID fehlt",IF(OR(B35="",C35="",D35="",E35="",F35="",G35="",H35="",L35=""),"Angaben fehlen",IF(E35=F35,"Zeitfenster prüfen",IF(G35=H35,"Ersatz identisch",IF(I35&gt;Parameter!$B$6,"Dauer prüfen",IF(COUNTIFS($B$4:$B$103,B35,$G$4:$G$103,G35,$L$4:$L$103,"&lt;&gt;Entfällt")&gt;Parameter!$B$7,"Belegung prüfen","OK")))))))</f>
        <v/>
      </c>
    </row>
    <row r="36" ht="21" customHeight="1">
      <c r="A36" s="20" t="n"/>
      <c r="B36" s="43" t="n"/>
      <c r="C36" s="20" t="n"/>
      <c r="D36" s="20" t="n"/>
      <c r="E36" s="22" t="n"/>
      <c r="F36" s="22" t="n"/>
      <c r="G36" s="23" t="n"/>
      <c r="H36" s="23" t="n"/>
      <c r="I36" s="24">
        <f>IF(OR(B36="",E36="",F36=""),"",MOD(F36-E36,1)*24)</f>
        <v/>
      </c>
      <c r="J36" s="44">
        <f>IF(D36="","",IFERROR(VLOOKUP(D36,Parameter!$F$4:$G$7,2,FALSE),""))</f>
        <v/>
      </c>
      <c r="K36" s="44">
        <f>IF(OR(I36="",J36=""),"",I36*J36)</f>
        <v/>
      </c>
      <c r="L36" s="20" t="n"/>
      <c r="M36" s="26">
        <f>IF(COUNTA(B36:H36,L36)=0,"",IF(A36="","Dienst-ID fehlt",IF(OR(B36="",C36="",D36="",E36="",F36="",G36="",H36="",L36=""),"Angaben fehlen",IF(E36=F36,"Zeitfenster prüfen",IF(G36=H36,"Ersatz identisch",IF(I36&gt;Parameter!$B$6,"Dauer prüfen",IF(COUNTIFS($B$4:$B$103,B36,$G$4:$G$103,G36,$L$4:$L$103,"&lt;&gt;Entfällt")&gt;Parameter!$B$7,"Belegung prüfen","OK")))))))</f>
        <v/>
      </c>
    </row>
    <row r="37" ht="21" customHeight="1">
      <c r="A37" s="20" t="n"/>
      <c r="B37" s="43" t="n"/>
      <c r="C37" s="20" t="n"/>
      <c r="D37" s="20" t="n"/>
      <c r="E37" s="22" t="n"/>
      <c r="F37" s="22" t="n"/>
      <c r="G37" s="23" t="n"/>
      <c r="H37" s="23" t="n"/>
      <c r="I37" s="27">
        <f>IF(OR(B37="",E37="",F37=""),"",MOD(F37-E37,1)*24)</f>
        <v/>
      </c>
      <c r="J37" s="45">
        <f>IF(D37="","",IFERROR(VLOOKUP(D37,Parameter!$F$4:$G$7,2,FALSE),""))</f>
        <v/>
      </c>
      <c r="K37" s="45">
        <f>IF(OR(I37="",J37=""),"",I37*J37)</f>
        <v/>
      </c>
      <c r="L37" s="20" t="n"/>
      <c r="M37" s="29">
        <f>IF(COUNTA(B37:H37,L37)=0,"",IF(A37="","Dienst-ID fehlt",IF(OR(B37="",C37="",D37="",E37="",F37="",G37="",H37="",L37=""),"Angaben fehlen",IF(E37=F37,"Zeitfenster prüfen",IF(G37=H37,"Ersatz identisch",IF(I37&gt;Parameter!$B$6,"Dauer prüfen",IF(COUNTIFS($B$4:$B$103,B37,$G$4:$G$103,G37,$L$4:$L$103,"&lt;&gt;Entfällt")&gt;Parameter!$B$7,"Belegung prüfen","OK")))))))</f>
        <v/>
      </c>
    </row>
    <row r="38" ht="21" customHeight="1">
      <c r="A38" s="20" t="n"/>
      <c r="B38" s="43" t="n"/>
      <c r="C38" s="20" t="n"/>
      <c r="D38" s="20" t="n"/>
      <c r="E38" s="22" t="n"/>
      <c r="F38" s="22" t="n"/>
      <c r="G38" s="23" t="n"/>
      <c r="H38" s="23" t="n"/>
      <c r="I38" s="24">
        <f>IF(OR(B38="",E38="",F38=""),"",MOD(F38-E38,1)*24)</f>
        <v/>
      </c>
      <c r="J38" s="44">
        <f>IF(D38="","",IFERROR(VLOOKUP(D38,Parameter!$F$4:$G$7,2,FALSE),""))</f>
        <v/>
      </c>
      <c r="K38" s="44">
        <f>IF(OR(I38="",J38=""),"",I38*J38)</f>
        <v/>
      </c>
      <c r="L38" s="20" t="n"/>
      <c r="M38" s="26">
        <f>IF(COUNTA(B38:H38,L38)=0,"",IF(A38="","Dienst-ID fehlt",IF(OR(B38="",C38="",D38="",E38="",F38="",G38="",H38="",L38=""),"Angaben fehlen",IF(E38=F38,"Zeitfenster prüfen",IF(G38=H38,"Ersatz identisch",IF(I38&gt;Parameter!$B$6,"Dauer prüfen",IF(COUNTIFS($B$4:$B$103,B38,$G$4:$G$103,G38,$L$4:$L$103,"&lt;&gt;Entfällt")&gt;Parameter!$B$7,"Belegung prüfen","OK")))))))</f>
        <v/>
      </c>
    </row>
    <row r="39" ht="21" customHeight="1">
      <c r="A39" s="20" t="n"/>
      <c r="B39" s="43" t="n"/>
      <c r="C39" s="20" t="n"/>
      <c r="D39" s="20" t="n"/>
      <c r="E39" s="22" t="n"/>
      <c r="F39" s="22" t="n"/>
      <c r="G39" s="23" t="n"/>
      <c r="H39" s="23" t="n"/>
      <c r="I39" s="27">
        <f>IF(OR(B39="",E39="",F39=""),"",MOD(F39-E39,1)*24)</f>
        <v/>
      </c>
      <c r="J39" s="45">
        <f>IF(D39="","",IFERROR(VLOOKUP(D39,Parameter!$F$4:$G$7,2,FALSE),""))</f>
        <v/>
      </c>
      <c r="K39" s="45">
        <f>IF(OR(I39="",J39=""),"",I39*J39)</f>
        <v/>
      </c>
      <c r="L39" s="20" t="n"/>
      <c r="M39" s="29">
        <f>IF(COUNTA(B39:H39,L39)=0,"",IF(A39="","Dienst-ID fehlt",IF(OR(B39="",C39="",D39="",E39="",F39="",G39="",H39="",L39=""),"Angaben fehlen",IF(E39=F39,"Zeitfenster prüfen",IF(G39=H39,"Ersatz identisch",IF(I39&gt;Parameter!$B$6,"Dauer prüfen",IF(COUNTIFS($B$4:$B$103,B39,$G$4:$G$103,G39,$L$4:$L$103,"&lt;&gt;Entfällt")&gt;Parameter!$B$7,"Belegung prüfen","OK")))))))</f>
        <v/>
      </c>
    </row>
    <row r="40" ht="21" customHeight="1">
      <c r="A40" s="20" t="n"/>
      <c r="B40" s="43" t="n"/>
      <c r="C40" s="20" t="n"/>
      <c r="D40" s="20" t="n"/>
      <c r="E40" s="22" t="n"/>
      <c r="F40" s="22" t="n"/>
      <c r="G40" s="23" t="n"/>
      <c r="H40" s="23" t="n"/>
      <c r="I40" s="24">
        <f>IF(OR(B40="",E40="",F40=""),"",MOD(F40-E40,1)*24)</f>
        <v/>
      </c>
      <c r="J40" s="44">
        <f>IF(D40="","",IFERROR(VLOOKUP(D40,Parameter!$F$4:$G$7,2,FALSE),""))</f>
        <v/>
      </c>
      <c r="K40" s="44">
        <f>IF(OR(I40="",J40=""),"",I40*J40)</f>
        <v/>
      </c>
      <c r="L40" s="20" t="n"/>
      <c r="M40" s="26">
        <f>IF(COUNTA(B40:H40,L40)=0,"",IF(A40="","Dienst-ID fehlt",IF(OR(B40="",C40="",D40="",E40="",F40="",G40="",H40="",L40=""),"Angaben fehlen",IF(E40=F40,"Zeitfenster prüfen",IF(G40=H40,"Ersatz identisch",IF(I40&gt;Parameter!$B$6,"Dauer prüfen",IF(COUNTIFS($B$4:$B$103,B40,$G$4:$G$103,G40,$L$4:$L$103,"&lt;&gt;Entfällt")&gt;Parameter!$B$7,"Belegung prüfen","OK")))))))</f>
        <v/>
      </c>
    </row>
    <row r="41" ht="21" customHeight="1">
      <c r="A41" s="20" t="n"/>
      <c r="B41" s="43" t="n"/>
      <c r="C41" s="20" t="n"/>
      <c r="D41" s="20" t="n"/>
      <c r="E41" s="22" t="n"/>
      <c r="F41" s="22" t="n"/>
      <c r="G41" s="23" t="n"/>
      <c r="H41" s="23" t="n"/>
      <c r="I41" s="27">
        <f>IF(OR(B41="",E41="",F41=""),"",MOD(F41-E41,1)*24)</f>
        <v/>
      </c>
      <c r="J41" s="45">
        <f>IF(D41="","",IFERROR(VLOOKUP(D41,Parameter!$F$4:$G$7,2,FALSE),""))</f>
        <v/>
      </c>
      <c r="K41" s="45">
        <f>IF(OR(I41="",J41=""),"",I41*J41)</f>
        <v/>
      </c>
      <c r="L41" s="20" t="n"/>
      <c r="M41" s="29">
        <f>IF(COUNTA(B41:H41,L41)=0,"",IF(A41="","Dienst-ID fehlt",IF(OR(B41="",C41="",D41="",E41="",F41="",G41="",H41="",L41=""),"Angaben fehlen",IF(E41=F41,"Zeitfenster prüfen",IF(G41=H41,"Ersatz identisch",IF(I41&gt;Parameter!$B$6,"Dauer prüfen",IF(COUNTIFS($B$4:$B$103,B41,$G$4:$G$103,G41,$L$4:$L$103,"&lt;&gt;Entfällt")&gt;Parameter!$B$7,"Belegung prüfen","OK")))))))</f>
        <v/>
      </c>
    </row>
    <row r="42" ht="21" customHeight="1">
      <c r="A42" s="20" t="n"/>
      <c r="B42" s="43" t="n"/>
      <c r="C42" s="20" t="n"/>
      <c r="D42" s="20" t="n"/>
      <c r="E42" s="22" t="n"/>
      <c r="F42" s="22" t="n"/>
      <c r="G42" s="23" t="n"/>
      <c r="H42" s="23" t="n"/>
      <c r="I42" s="24">
        <f>IF(OR(B42="",E42="",F42=""),"",MOD(F42-E42,1)*24)</f>
        <v/>
      </c>
      <c r="J42" s="44">
        <f>IF(D42="","",IFERROR(VLOOKUP(D42,Parameter!$F$4:$G$7,2,FALSE),""))</f>
        <v/>
      </c>
      <c r="K42" s="44">
        <f>IF(OR(I42="",J42=""),"",I42*J42)</f>
        <v/>
      </c>
      <c r="L42" s="20" t="n"/>
      <c r="M42" s="26">
        <f>IF(COUNTA(B42:H42,L42)=0,"",IF(A42="","Dienst-ID fehlt",IF(OR(B42="",C42="",D42="",E42="",F42="",G42="",H42="",L42=""),"Angaben fehlen",IF(E42=F42,"Zeitfenster prüfen",IF(G42=H42,"Ersatz identisch",IF(I42&gt;Parameter!$B$6,"Dauer prüfen",IF(COUNTIFS($B$4:$B$103,B42,$G$4:$G$103,G42,$L$4:$L$103,"&lt;&gt;Entfällt")&gt;Parameter!$B$7,"Belegung prüfen","OK")))))))</f>
        <v/>
      </c>
    </row>
    <row r="43" ht="21" customHeight="1">
      <c r="A43" s="20" t="n"/>
      <c r="B43" s="43" t="n"/>
      <c r="C43" s="20" t="n"/>
      <c r="D43" s="20" t="n"/>
      <c r="E43" s="22" t="n"/>
      <c r="F43" s="22" t="n"/>
      <c r="G43" s="23" t="n"/>
      <c r="H43" s="23" t="n"/>
      <c r="I43" s="27">
        <f>IF(OR(B43="",E43="",F43=""),"",MOD(F43-E43,1)*24)</f>
        <v/>
      </c>
      <c r="J43" s="45">
        <f>IF(D43="","",IFERROR(VLOOKUP(D43,Parameter!$F$4:$G$7,2,FALSE),""))</f>
        <v/>
      </c>
      <c r="K43" s="45">
        <f>IF(OR(I43="",J43=""),"",I43*J43)</f>
        <v/>
      </c>
      <c r="L43" s="20" t="n"/>
      <c r="M43" s="29">
        <f>IF(COUNTA(B43:H43,L43)=0,"",IF(A43="","Dienst-ID fehlt",IF(OR(B43="",C43="",D43="",E43="",F43="",G43="",H43="",L43=""),"Angaben fehlen",IF(E43=F43,"Zeitfenster prüfen",IF(G43=H43,"Ersatz identisch",IF(I43&gt;Parameter!$B$6,"Dauer prüfen",IF(COUNTIFS($B$4:$B$103,B43,$G$4:$G$103,G43,$L$4:$L$103,"&lt;&gt;Entfällt")&gt;Parameter!$B$7,"Belegung prüfen","OK")))))))</f>
        <v/>
      </c>
    </row>
    <row r="44" ht="21" customHeight="1">
      <c r="A44" s="20" t="n"/>
      <c r="B44" s="43" t="n"/>
      <c r="C44" s="20" t="n"/>
      <c r="D44" s="20" t="n"/>
      <c r="E44" s="22" t="n"/>
      <c r="F44" s="22" t="n"/>
      <c r="G44" s="23" t="n"/>
      <c r="H44" s="23" t="n"/>
      <c r="I44" s="24">
        <f>IF(OR(B44="",E44="",F44=""),"",MOD(F44-E44,1)*24)</f>
        <v/>
      </c>
      <c r="J44" s="44">
        <f>IF(D44="","",IFERROR(VLOOKUP(D44,Parameter!$F$4:$G$7,2,FALSE),""))</f>
        <v/>
      </c>
      <c r="K44" s="44">
        <f>IF(OR(I44="",J44=""),"",I44*J44)</f>
        <v/>
      </c>
      <c r="L44" s="20" t="n"/>
      <c r="M44" s="26">
        <f>IF(COUNTA(B44:H44,L44)=0,"",IF(A44="","Dienst-ID fehlt",IF(OR(B44="",C44="",D44="",E44="",F44="",G44="",H44="",L44=""),"Angaben fehlen",IF(E44=F44,"Zeitfenster prüfen",IF(G44=H44,"Ersatz identisch",IF(I44&gt;Parameter!$B$6,"Dauer prüfen",IF(COUNTIFS($B$4:$B$103,B44,$G$4:$G$103,G44,$L$4:$L$103,"&lt;&gt;Entfällt")&gt;Parameter!$B$7,"Belegung prüfen","OK")))))))</f>
        <v/>
      </c>
    </row>
    <row r="45" ht="21" customHeight="1">
      <c r="A45" s="20" t="n"/>
      <c r="B45" s="43" t="n"/>
      <c r="C45" s="20" t="n"/>
      <c r="D45" s="20" t="n"/>
      <c r="E45" s="22" t="n"/>
      <c r="F45" s="22" t="n"/>
      <c r="G45" s="23" t="n"/>
      <c r="H45" s="23" t="n"/>
      <c r="I45" s="27">
        <f>IF(OR(B45="",E45="",F45=""),"",MOD(F45-E45,1)*24)</f>
        <v/>
      </c>
      <c r="J45" s="45">
        <f>IF(D45="","",IFERROR(VLOOKUP(D45,Parameter!$F$4:$G$7,2,FALSE),""))</f>
        <v/>
      </c>
      <c r="K45" s="45">
        <f>IF(OR(I45="",J45=""),"",I45*J45)</f>
        <v/>
      </c>
      <c r="L45" s="20" t="n"/>
      <c r="M45" s="29">
        <f>IF(COUNTA(B45:H45,L45)=0,"",IF(A45="","Dienst-ID fehlt",IF(OR(B45="",C45="",D45="",E45="",F45="",G45="",H45="",L45=""),"Angaben fehlen",IF(E45=F45,"Zeitfenster prüfen",IF(G45=H45,"Ersatz identisch",IF(I45&gt;Parameter!$B$6,"Dauer prüfen",IF(COUNTIFS($B$4:$B$103,B45,$G$4:$G$103,G45,$L$4:$L$103,"&lt;&gt;Entfällt")&gt;Parameter!$B$7,"Belegung prüfen","OK")))))))</f>
        <v/>
      </c>
    </row>
    <row r="46" ht="21" customHeight="1">
      <c r="A46" s="20" t="n"/>
      <c r="B46" s="43" t="n"/>
      <c r="C46" s="20" t="n"/>
      <c r="D46" s="20" t="n"/>
      <c r="E46" s="22" t="n"/>
      <c r="F46" s="22" t="n"/>
      <c r="G46" s="23" t="n"/>
      <c r="H46" s="23" t="n"/>
      <c r="I46" s="24">
        <f>IF(OR(B46="",E46="",F46=""),"",MOD(F46-E46,1)*24)</f>
        <v/>
      </c>
      <c r="J46" s="44">
        <f>IF(D46="","",IFERROR(VLOOKUP(D46,Parameter!$F$4:$G$7,2,FALSE),""))</f>
        <v/>
      </c>
      <c r="K46" s="44">
        <f>IF(OR(I46="",J46=""),"",I46*J46)</f>
        <v/>
      </c>
      <c r="L46" s="20" t="n"/>
      <c r="M46" s="26">
        <f>IF(COUNTA(B46:H46,L46)=0,"",IF(A46="","Dienst-ID fehlt",IF(OR(B46="",C46="",D46="",E46="",F46="",G46="",H46="",L46=""),"Angaben fehlen",IF(E46=F46,"Zeitfenster prüfen",IF(G46=H46,"Ersatz identisch",IF(I46&gt;Parameter!$B$6,"Dauer prüfen",IF(COUNTIFS($B$4:$B$103,B46,$G$4:$G$103,G46,$L$4:$L$103,"&lt;&gt;Entfällt")&gt;Parameter!$B$7,"Belegung prüfen","OK")))))))</f>
        <v/>
      </c>
    </row>
    <row r="47" ht="21" customHeight="1">
      <c r="A47" s="20" t="n"/>
      <c r="B47" s="43" t="n"/>
      <c r="C47" s="20" t="n"/>
      <c r="D47" s="20" t="n"/>
      <c r="E47" s="22" t="n"/>
      <c r="F47" s="22" t="n"/>
      <c r="G47" s="23" t="n"/>
      <c r="H47" s="23" t="n"/>
      <c r="I47" s="27">
        <f>IF(OR(B47="",E47="",F47=""),"",MOD(F47-E47,1)*24)</f>
        <v/>
      </c>
      <c r="J47" s="45">
        <f>IF(D47="","",IFERROR(VLOOKUP(D47,Parameter!$F$4:$G$7,2,FALSE),""))</f>
        <v/>
      </c>
      <c r="K47" s="45">
        <f>IF(OR(I47="",J47=""),"",I47*J47)</f>
        <v/>
      </c>
      <c r="L47" s="20" t="n"/>
      <c r="M47" s="29">
        <f>IF(COUNTA(B47:H47,L47)=0,"",IF(A47="","Dienst-ID fehlt",IF(OR(B47="",C47="",D47="",E47="",F47="",G47="",H47="",L47=""),"Angaben fehlen",IF(E47=F47,"Zeitfenster prüfen",IF(G47=H47,"Ersatz identisch",IF(I47&gt;Parameter!$B$6,"Dauer prüfen",IF(COUNTIFS($B$4:$B$103,B47,$G$4:$G$103,G47,$L$4:$L$103,"&lt;&gt;Entfällt")&gt;Parameter!$B$7,"Belegung prüfen","OK")))))))</f>
        <v/>
      </c>
    </row>
    <row r="48" ht="21" customHeight="1">
      <c r="A48" s="20" t="n"/>
      <c r="B48" s="43" t="n"/>
      <c r="C48" s="20" t="n"/>
      <c r="D48" s="20" t="n"/>
      <c r="E48" s="22" t="n"/>
      <c r="F48" s="22" t="n"/>
      <c r="G48" s="23" t="n"/>
      <c r="H48" s="23" t="n"/>
      <c r="I48" s="24">
        <f>IF(OR(B48="",E48="",F48=""),"",MOD(F48-E48,1)*24)</f>
        <v/>
      </c>
      <c r="J48" s="44">
        <f>IF(D48="","",IFERROR(VLOOKUP(D48,Parameter!$F$4:$G$7,2,FALSE),""))</f>
        <v/>
      </c>
      <c r="K48" s="44">
        <f>IF(OR(I48="",J48=""),"",I48*J48)</f>
        <v/>
      </c>
      <c r="L48" s="20" t="n"/>
      <c r="M48" s="26">
        <f>IF(COUNTA(B48:H48,L48)=0,"",IF(A48="","Dienst-ID fehlt",IF(OR(B48="",C48="",D48="",E48="",F48="",G48="",H48="",L48=""),"Angaben fehlen",IF(E48=F48,"Zeitfenster prüfen",IF(G48=H48,"Ersatz identisch",IF(I48&gt;Parameter!$B$6,"Dauer prüfen",IF(COUNTIFS($B$4:$B$103,B48,$G$4:$G$103,G48,$L$4:$L$103,"&lt;&gt;Entfällt")&gt;Parameter!$B$7,"Belegung prüfen","OK")))))))</f>
        <v/>
      </c>
    </row>
    <row r="49" ht="21" customHeight="1">
      <c r="A49" s="20" t="n"/>
      <c r="B49" s="43" t="n"/>
      <c r="C49" s="20" t="n"/>
      <c r="D49" s="20" t="n"/>
      <c r="E49" s="22" t="n"/>
      <c r="F49" s="22" t="n"/>
      <c r="G49" s="23" t="n"/>
      <c r="H49" s="23" t="n"/>
      <c r="I49" s="27">
        <f>IF(OR(B49="",E49="",F49=""),"",MOD(F49-E49,1)*24)</f>
        <v/>
      </c>
      <c r="J49" s="45">
        <f>IF(D49="","",IFERROR(VLOOKUP(D49,Parameter!$F$4:$G$7,2,FALSE),""))</f>
        <v/>
      </c>
      <c r="K49" s="45">
        <f>IF(OR(I49="",J49=""),"",I49*J49)</f>
        <v/>
      </c>
      <c r="L49" s="20" t="n"/>
      <c r="M49" s="29">
        <f>IF(COUNTA(B49:H49,L49)=0,"",IF(A49="","Dienst-ID fehlt",IF(OR(B49="",C49="",D49="",E49="",F49="",G49="",H49="",L49=""),"Angaben fehlen",IF(E49=F49,"Zeitfenster prüfen",IF(G49=H49,"Ersatz identisch",IF(I49&gt;Parameter!$B$6,"Dauer prüfen",IF(COUNTIFS($B$4:$B$103,B49,$G$4:$G$103,G49,$L$4:$L$103,"&lt;&gt;Entfällt")&gt;Parameter!$B$7,"Belegung prüfen","OK")))))))</f>
        <v/>
      </c>
    </row>
    <row r="50" ht="21" customHeight="1">
      <c r="A50" s="20" t="n"/>
      <c r="B50" s="43" t="n"/>
      <c r="C50" s="20" t="n"/>
      <c r="D50" s="20" t="n"/>
      <c r="E50" s="22" t="n"/>
      <c r="F50" s="22" t="n"/>
      <c r="G50" s="23" t="n"/>
      <c r="H50" s="23" t="n"/>
      <c r="I50" s="24">
        <f>IF(OR(B50="",E50="",F50=""),"",MOD(F50-E50,1)*24)</f>
        <v/>
      </c>
      <c r="J50" s="44">
        <f>IF(D50="","",IFERROR(VLOOKUP(D50,Parameter!$F$4:$G$7,2,FALSE),""))</f>
        <v/>
      </c>
      <c r="K50" s="44">
        <f>IF(OR(I50="",J50=""),"",I50*J50)</f>
        <v/>
      </c>
      <c r="L50" s="20" t="n"/>
      <c r="M50" s="26">
        <f>IF(COUNTA(B50:H50,L50)=0,"",IF(A50="","Dienst-ID fehlt",IF(OR(B50="",C50="",D50="",E50="",F50="",G50="",H50="",L50=""),"Angaben fehlen",IF(E50=F50,"Zeitfenster prüfen",IF(G50=H50,"Ersatz identisch",IF(I50&gt;Parameter!$B$6,"Dauer prüfen",IF(COUNTIFS($B$4:$B$103,B50,$G$4:$G$103,G50,$L$4:$L$103,"&lt;&gt;Entfällt")&gt;Parameter!$B$7,"Belegung prüfen","OK")))))))</f>
        <v/>
      </c>
    </row>
    <row r="51" ht="21" customHeight="1">
      <c r="A51" s="20" t="n"/>
      <c r="B51" s="43" t="n"/>
      <c r="C51" s="20" t="n"/>
      <c r="D51" s="20" t="n"/>
      <c r="E51" s="22" t="n"/>
      <c r="F51" s="22" t="n"/>
      <c r="G51" s="23" t="n"/>
      <c r="H51" s="23" t="n"/>
      <c r="I51" s="27">
        <f>IF(OR(B51="",E51="",F51=""),"",MOD(F51-E51,1)*24)</f>
        <v/>
      </c>
      <c r="J51" s="45">
        <f>IF(D51="","",IFERROR(VLOOKUP(D51,Parameter!$F$4:$G$7,2,FALSE),""))</f>
        <v/>
      </c>
      <c r="K51" s="45">
        <f>IF(OR(I51="",J51=""),"",I51*J51)</f>
        <v/>
      </c>
      <c r="L51" s="20" t="n"/>
      <c r="M51" s="29">
        <f>IF(COUNTA(B51:H51,L51)=0,"",IF(A51="","Dienst-ID fehlt",IF(OR(B51="",C51="",D51="",E51="",F51="",G51="",H51="",L51=""),"Angaben fehlen",IF(E51=F51,"Zeitfenster prüfen",IF(G51=H51,"Ersatz identisch",IF(I51&gt;Parameter!$B$6,"Dauer prüfen",IF(COUNTIFS($B$4:$B$103,B51,$G$4:$G$103,G51,$L$4:$L$103,"&lt;&gt;Entfällt")&gt;Parameter!$B$7,"Belegung prüfen","OK")))))))</f>
        <v/>
      </c>
    </row>
    <row r="52" ht="21" customHeight="1">
      <c r="A52" s="20" t="n"/>
      <c r="B52" s="43" t="n"/>
      <c r="C52" s="20" t="n"/>
      <c r="D52" s="20" t="n"/>
      <c r="E52" s="22" t="n"/>
      <c r="F52" s="22" t="n"/>
      <c r="G52" s="23" t="n"/>
      <c r="H52" s="23" t="n"/>
      <c r="I52" s="24">
        <f>IF(OR(B52="",E52="",F52=""),"",MOD(F52-E52,1)*24)</f>
        <v/>
      </c>
      <c r="J52" s="44">
        <f>IF(D52="","",IFERROR(VLOOKUP(D52,Parameter!$F$4:$G$7,2,FALSE),""))</f>
        <v/>
      </c>
      <c r="K52" s="44">
        <f>IF(OR(I52="",J52=""),"",I52*J52)</f>
        <v/>
      </c>
      <c r="L52" s="20" t="n"/>
      <c r="M52" s="26">
        <f>IF(COUNTA(B52:H52,L52)=0,"",IF(A52="","Dienst-ID fehlt",IF(OR(B52="",C52="",D52="",E52="",F52="",G52="",H52="",L52=""),"Angaben fehlen",IF(E52=F52,"Zeitfenster prüfen",IF(G52=H52,"Ersatz identisch",IF(I52&gt;Parameter!$B$6,"Dauer prüfen",IF(COUNTIFS($B$4:$B$103,B52,$G$4:$G$103,G52,$L$4:$L$103,"&lt;&gt;Entfällt")&gt;Parameter!$B$7,"Belegung prüfen","OK")))))))</f>
        <v/>
      </c>
    </row>
    <row r="53" ht="21" customHeight="1">
      <c r="A53" s="20" t="n"/>
      <c r="B53" s="43" t="n"/>
      <c r="C53" s="20" t="n"/>
      <c r="D53" s="20" t="n"/>
      <c r="E53" s="22" t="n"/>
      <c r="F53" s="22" t="n"/>
      <c r="G53" s="23" t="n"/>
      <c r="H53" s="23" t="n"/>
      <c r="I53" s="27">
        <f>IF(OR(B53="",E53="",F53=""),"",MOD(F53-E53,1)*24)</f>
        <v/>
      </c>
      <c r="J53" s="45">
        <f>IF(D53="","",IFERROR(VLOOKUP(D53,Parameter!$F$4:$G$7,2,FALSE),""))</f>
        <v/>
      </c>
      <c r="K53" s="45">
        <f>IF(OR(I53="",J53=""),"",I53*J53)</f>
        <v/>
      </c>
      <c r="L53" s="20" t="n"/>
      <c r="M53" s="29">
        <f>IF(COUNTA(B53:H53,L53)=0,"",IF(A53="","Dienst-ID fehlt",IF(OR(B53="",C53="",D53="",E53="",F53="",G53="",H53="",L53=""),"Angaben fehlen",IF(E53=F53,"Zeitfenster prüfen",IF(G53=H53,"Ersatz identisch",IF(I53&gt;Parameter!$B$6,"Dauer prüfen",IF(COUNTIFS($B$4:$B$103,B53,$G$4:$G$103,G53,$L$4:$L$103,"&lt;&gt;Entfällt")&gt;Parameter!$B$7,"Belegung prüfen","OK")))))))</f>
        <v/>
      </c>
    </row>
    <row r="54" ht="21" customHeight="1">
      <c r="A54" s="20" t="n"/>
      <c r="B54" s="43" t="n"/>
      <c r="C54" s="20" t="n"/>
      <c r="D54" s="20" t="n"/>
      <c r="E54" s="22" t="n"/>
      <c r="F54" s="22" t="n"/>
      <c r="G54" s="23" t="n"/>
      <c r="H54" s="23" t="n"/>
      <c r="I54" s="24">
        <f>IF(OR(B54="",E54="",F54=""),"",MOD(F54-E54,1)*24)</f>
        <v/>
      </c>
      <c r="J54" s="44">
        <f>IF(D54="","",IFERROR(VLOOKUP(D54,Parameter!$F$4:$G$7,2,FALSE),""))</f>
        <v/>
      </c>
      <c r="K54" s="44">
        <f>IF(OR(I54="",J54=""),"",I54*J54)</f>
        <v/>
      </c>
      <c r="L54" s="20" t="n"/>
      <c r="M54" s="26">
        <f>IF(COUNTA(B54:H54,L54)=0,"",IF(A54="","Dienst-ID fehlt",IF(OR(B54="",C54="",D54="",E54="",F54="",G54="",H54="",L54=""),"Angaben fehlen",IF(E54=F54,"Zeitfenster prüfen",IF(G54=H54,"Ersatz identisch",IF(I54&gt;Parameter!$B$6,"Dauer prüfen",IF(COUNTIFS($B$4:$B$103,B54,$G$4:$G$103,G54,$L$4:$L$103,"&lt;&gt;Entfällt")&gt;Parameter!$B$7,"Belegung prüfen","OK")))))))</f>
        <v/>
      </c>
    </row>
    <row r="55" ht="21" customHeight="1">
      <c r="A55" s="20" t="n"/>
      <c r="B55" s="43" t="n"/>
      <c r="C55" s="20" t="n"/>
      <c r="D55" s="20" t="n"/>
      <c r="E55" s="22" t="n"/>
      <c r="F55" s="22" t="n"/>
      <c r="G55" s="23" t="n"/>
      <c r="H55" s="23" t="n"/>
      <c r="I55" s="27">
        <f>IF(OR(B55="",E55="",F55=""),"",MOD(F55-E55,1)*24)</f>
        <v/>
      </c>
      <c r="J55" s="45">
        <f>IF(D55="","",IFERROR(VLOOKUP(D55,Parameter!$F$4:$G$7,2,FALSE),""))</f>
        <v/>
      </c>
      <c r="K55" s="45">
        <f>IF(OR(I55="",J55=""),"",I55*J55)</f>
        <v/>
      </c>
      <c r="L55" s="20" t="n"/>
      <c r="M55" s="29">
        <f>IF(COUNTA(B55:H55,L55)=0,"",IF(A55="","Dienst-ID fehlt",IF(OR(B55="",C55="",D55="",E55="",F55="",G55="",H55="",L55=""),"Angaben fehlen",IF(E55=F55,"Zeitfenster prüfen",IF(G55=H55,"Ersatz identisch",IF(I55&gt;Parameter!$B$6,"Dauer prüfen",IF(COUNTIFS($B$4:$B$103,B55,$G$4:$G$103,G55,$L$4:$L$103,"&lt;&gt;Entfällt")&gt;Parameter!$B$7,"Belegung prüfen","OK")))))))</f>
        <v/>
      </c>
    </row>
    <row r="56" ht="21" customHeight="1">
      <c r="A56" s="20" t="n"/>
      <c r="B56" s="43" t="n"/>
      <c r="C56" s="20" t="n"/>
      <c r="D56" s="20" t="n"/>
      <c r="E56" s="22" t="n"/>
      <c r="F56" s="22" t="n"/>
      <c r="G56" s="23" t="n"/>
      <c r="H56" s="23" t="n"/>
      <c r="I56" s="24">
        <f>IF(OR(B56="",E56="",F56=""),"",MOD(F56-E56,1)*24)</f>
        <v/>
      </c>
      <c r="J56" s="44">
        <f>IF(D56="","",IFERROR(VLOOKUP(D56,Parameter!$F$4:$G$7,2,FALSE),""))</f>
        <v/>
      </c>
      <c r="K56" s="44">
        <f>IF(OR(I56="",J56=""),"",I56*J56)</f>
        <v/>
      </c>
      <c r="L56" s="20" t="n"/>
      <c r="M56" s="26">
        <f>IF(COUNTA(B56:H56,L56)=0,"",IF(A56="","Dienst-ID fehlt",IF(OR(B56="",C56="",D56="",E56="",F56="",G56="",H56="",L56=""),"Angaben fehlen",IF(E56=F56,"Zeitfenster prüfen",IF(G56=H56,"Ersatz identisch",IF(I56&gt;Parameter!$B$6,"Dauer prüfen",IF(COUNTIFS($B$4:$B$103,B56,$G$4:$G$103,G56,$L$4:$L$103,"&lt;&gt;Entfällt")&gt;Parameter!$B$7,"Belegung prüfen","OK")))))))</f>
        <v/>
      </c>
    </row>
    <row r="57" ht="21" customHeight="1">
      <c r="A57" s="20" t="n"/>
      <c r="B57" s="43" t="n"/>
      <c r="C57" s="20" t="n"/>
      <c r="D57" s="20" t="n"/>
      <c r="E57" s="22" t="n"/>
      <c r="F57" s="22" t="n"/>
      <c r="G57" s="23" t="n"/>
      <c r="H57" s="23" t="n"/>
      <c r="I57" s="27">
        <f>IF(OR(B57="",E57="",F57=""),"",MOD(F57-E57,1)*24)</f>
        <v/>
      </c>
      <c r="J57" s="45">
        <f>IF(D57="","",IFERROR(VLOOKUP(D57,Parameter!$F$4:$G$7,2,FALSE),""))</f>
        <v/>
      </c>
      <c r="K57" s="45">
        <f>IF(OR(I57="",J57=""),"",I57*J57)</f>
        <v/>
      </c>
      <c r="L57" s="20" t="n"/>
      <c r="M57" s="29">
        <f>IF(COUNTA(B57:H57,L57)=0,"",IF(A57="","Dienst-ID fehlt",IF(OR(B57="",C57="",D57="",E57="",F57="",G57="",H57="",L57=""),"Angaben fehlen",IF(E57=F57,"Zeitfenster prüfen",IF(G57=H57,"Ersatz identisch",IF(I57&gt;Parameter!$B$6,"Dauer prüfen",IF(COUNTIFS($B$4:$B$103,B57,$G$4:$G$103,G57,$L$4:$L$103,"&lt;&gt;Entfällt")&gt;Parameter!$B$7,"Belegung prüfen","OK")))))))</f>
        <v/>
      </c>
    </row>
    <row r="58" ht="21" customHeight="1">
      <c r="A58" s="20" t="n"/>
      <c r="B58" s="43" t="n"/>
      <c r="C58" s="20" t="n"/>
      <c r="D58" s="20" t="n"/>
      <c r="E58" s="22" t="n"/>
      <c r="F58" s="22" t="n"/>
      <c r="G58" s="23" t="n"/>
      <c r="H58" s="23" t="n"/>
      <c r="I58" s="24">
        <f>IF(OR(B58="",E58="",F58=""),"",MOD(F58-E58,1)*24)</f>
        <v/>
      </c>
      <c r="J58" s="44">
        <f>IF(D58="","",IFERROR(VLOOKUP(D58,Parameter!$F$4:$G$7,2,FALSE),""))</f>
        <v/>
      </c>
      <c r="K58" s="44">
        <f>IF(OR(I58="",J58=""),"",I58*J58)</f>
        <v/>
      </c>
      <c r="L58" s="20" t="n"/>
      <c r="M58" s="26">
        <f>IF(COUNTA(B58:H58,L58)=0,"",IF(A58="","Dienst-ID fehlt",IF(OR(B58="",C58="",D58="",E58="",F58="",G58="",H58="",L58=""),"Angaben fehlen",IF(E58=F58,"Zeitfenster prüfen",IF(G58=H58,"Ersatz identisch",IF(I58&gt;Parameter!$B$6,"Dauer prüfen",IF(COUNTIFS($B$4:$B$103,B58,$G$4:$G$103,G58,$L$4:$L$103,"&lt;&gt;Entfällt")&gt;Parameter!$B$7,"Belegung prüfen","OK")))))))</f>
        <v/>
      </c>
    </row>
    <row r="59" ht="21" customHeight="1">
      <c r="A59" s="20" t="n"/>
      <c r="B59" s="43" t="n"/>
      <c r="C59" s="20" t="n"/>
      <c r="D59" s="20" t="n"/>
      <c r="E59" s="22" t="n"/>
      <c r="F59" s="22" t="n"/>
      <c r="G59" s="23" t="n"/>
      <c r="H59" s="23" t="n"/>
      <c r="I59" s="27">
        <f>IF(OR(B59="",E59="",F59=""),"",MOD(F59-E59,1)*24)</f>
        <v/>
      </c>
      <c r="J59" s="45">
        <f>IF(D59="","",IFERROR(VLOOKUP(D59,Parameter!$F$4:$G$7,2,FALSE),""))</f>
        <v/>
      </c>
      <c r="K59" s="45">
        <f>IF(OR(I59="",J59=""),"",I59*J59)</f>
        <v/>
      </c>
      <c r="L59" s="20" t="n"/>
      <c r="M59" s="29">
        <f>IF(COUNTA(B59:H59,L59)=0,"",IF(A59="","Dienst-ID fehlt",IF(OR(B59="",C59="",D59="",E59="",F59="",G59="",H59="",L59=""),"Angaben fehlen",IF(E59=F59,"Zeitfenster prüfen",IF(G59=H59,"Ersatz identisch",IF(I59&gt;Parameter!$B$6,"Dauer prüfen",IF(COUNTIFS($B$4:$B$103,B59,$G$4:$G$103,G59,$L$4:$L$103,"&lt;&gt;Entfällt")&gt;Parameter!$B$7,"Belegung prüfen","OK")))))))</f>
        <v/>
      </c>
    </row>
    <row r="60" ht="21" customHeight="1">
      <c r="A60" s="20" t="n"/>
      <c r="B60" s="43" t="n"/>
      <c r="C60" s="20" t="n"/>
      <c r="D60" s="20" t="n"/>
      <c r="E60" s="22" t="n"/>
      <c r="F60" s="22" t="n"/>
      <c r="G60" s="23" t="n"/>
      <c r="H60" s="23" t="n"/>
      <c r="I60" s="24">
        <f>IF(OR(B60="",E60="",F60=""),"",MOD(F60-E60,1)*24)</f>
        <v/>
      </c>
      <c r="J60" s="44">
        <f>IF(D60="","",IFERROR(VLOOKUP(D60,Parameter!$F$4:$G$7,2,FALSE),""))</f>
        <v/>
      </c>
      <c r="K60" s="44">
        <f>IF(OR(I60="",J60=""),"",I60*J60)</f>
        <v/>
      </c>
      <c r="L60" s="20" t="n"/>
      <c r="M60" s="26">
        <f>IF(COUNTA(B60:H60,L60)=0,"",IF(A60="","Dienst-ID fehlt",IF(OR(B60="",C60="",D60="",E60="",F60="",G60="",H60="",L60=""),"Angaben fehlen",IF(E60=F60,"Zeitfenster prüfen",IF(G60=H60,"Ersatz identisch",IF(I60&gt;Parameter!$B$6,"Dauer prüfen",IF(COUNTIFS($B$4:$B$103,B60,$G$4:$G$103,G60,$L$4:$L$103,"&lt;&gt;Entfällt")&gt;Parameter!$B$7,"Belegung prüfen","OK")))))))</f>
        <v/>
      </c>
    </row>
    <row r="61" ht="21" customHeight="1">
      <c r="A61" s="20" t="n"/>
      <c r="B61" s="43" t="n"/>
      <c r="C61" s="20" t="n"/>
      <c r="D61" s="20" t="n"/>
      <c r="E61" s="22" t="n"/>
      <c r="F61" s="22" t="n"/>
      <c r="G61" s="23" t="n"/>
      <c r="H61" s="23" t="n"/>
      <c r="I61" s="27">
        <f>IF(OR(B61="",E61="",F61=""),"",MOD(F61-E61,1)*24)</f>
        <v/>
      </c>
      <c r="J61" s="45">
        <f>IF(D61="","",IFERROR(VLOOKUP(D61,Parameter!$F$4:$G$7,2,FALSE),""))</f>
        <v/>
      </c>
      <c r="K61" s="45">
        <f>IF(OR(I61="",J61=""),"",I61*J61)</f>
        <v/>
      </c>
      <c r="L61" s="20" t="n"/>
      <c r="M61" s="29">
        <f>IF(COUNTA(B61:H61,L61)=0,"",IF(A61="","Dienst-ID fehlt",IF(OR(B61="",C61="",D61="",E61="",F61="",G61="",H61="",L61=""),"Angaben fehlen",IF(E61=F61,"Zeitfenster prüfen",IF(G61=H61,"Ersatz identisch",IF(I61&gt;Parameter!$B$6,"Dauer prüfen",IF(COUNTIFS($B$4:$B$103,B61,$G$4:$G$103,G61,$L$4:$L$103,"&lt;&gt;Entfällt")&gt;Parameter!$B$7,"Belegung prüfen","OK")))))))</f>
        <v/>
      </c>
    </row>
    <row r="62" ht="21" customHeight="1">
      <c r="A62" s="20" t="n"/>
      <c r="B62" s="43" t="n"/>
      <c r="C62" s="20" t="n"/>
      <c r="D62" s="20" t="n"/>
      <c r="E62" s="22" t="n"/>
      <c r="F62" s="22" t="n"/>
      <c r="G62" s="23" t="n"/>
      <c r="H62" s="23" t="n"/>
      <c r="I62" s="24">
        <f>IF(OR(B62="",E62="",F62=""),"",MOD(F62-E62,1)*24)</f>
        <v/>
      </c>
      <c r="J62" s="44">
        <f>IF(D62="","",IFERROR(VLOOKUP(D62,Parameter!$F$4:$G$7,2,FALSE),""))</f>
        <v/>
      </c>
      <c r="K62" s="44">
        <f>IF(OR(I62="",J62=""),"",I62*J62)</f>
        <v/>
      </c>
      <c r="L62" s="20" t="n"/>
      <c r="M62" s="26">
        <f>IF(COUNTA(B62:H62,L62)=0,"",IF(A62="","Dienst-ID fehlt",IF(OR(B62="",C62="",D62="",E62="",F62="",G62="",H62="",L62=""),"Angaben fehlen",IF(E62=F62,"Zeitfenster prüfen",IF(G62=H62,"Ersatz identisch",IF(I62&gt;Parameter!$B$6,"Dauer prüfen",IF(COUNTIFS($B$4:$B$103,B62,$G$4:$G$103,G62,$L$4:$L$103,"&lt;&gt;Entfällt")&gt;Parameter!$B$7,"Belegung prüfen","OK")))))))</f>
        <v/>
      </c>
    </row>
    <row r="63" ht="21" customHeight="1">
      <c r="A63" s="20" t="n"/>
      <c r="B63" s="43" t="n"/>
      <c r="C63" s="20" t="n"/>
      <c r="D63" s="20" t="n"/>
      <c r="E63" s="22" t="n"/>
      <c r="F63" s="22" t="n"/>
      <c r="G63" s="23" t="n"/>
      <c r="H63" s="23" t="n"/>
      <c r="I63" s="27">
        <f>IF(OR(B63="",E63="",F63=""),"",MOD(F63-E63,1)*24)</f>
        <v/>
      </c>
      <c r="J63" s="45">
        <f>IF(D63="","",IFERROR(VLOOKUP(D63,Parameter!$F$4:$G$7,2,FALSE),""))</f>
        <v/>
      </c>
      <c r="K63" s="45">
        <f>IF(OR(I63="",J63=""),"",I63*J63)</f>
        <v/>
      </c>
      <c r="L63" s="20" t="n"/>
      <c r="M63" s="29">
        <f>IF(COUNTA(B63:H63,L63)=0,"",IF(A63="","Dienst-ID fehlt",IF(OR(B63="",C63="",D63="",E63="",F63="",G63="",H63="",L63=""),"Angaben fehlen",IF(E63=F63,"Zeitfenster prüfen",IF(G63=H63,"Ersatz identisch",IF(I63&gt;Parameter!$B$6,"Dauer prüfen",IF(COUNTIFS($B$4:$B$103,B63,$G$4:$G$103,G63,$L$4:$L$103,"&lt;&gt;Entfällt")&gt;Parameter!$B$7,"Belegung prüfen","OK")))))))</f>
        <v/>
      </c>
    </row>
    <row r="64" ht="21" customHeight="1">
      <c r="A64" s="20" t="n"/>
      <c r="B64" s="43" t="n"/>
      <c r="C64" s="20" t="n"/>
      <c r="D64" s="20" t="n"/>
      <c r="E64" s="22" t="n"/>
      <c r="F64" s="22" t="n"/>
      <c r="G64" s="23" t="n"/>
      <c r="H64" s="23" t="n"/>
      <c r="I64" s="24">
        <f>IF(OR(B64="",E64="",F64=""),"",MOD(F64-E64,1)*24)</f>
        <v/>
      </c>
      <c r="J64" s="44">
        <f>IF(D64="","",IFERROR(VLOOKUP(D64,Parameter!$F$4:$G$7,2,FALSE),""))</f>
        <v/>
      </c>
      <c r="K64" s="44">
        <f>IF(OR(I64="",J64=""),"",I64*J64)</f>
        <v/>
      </c>
      <c r="L64" s="20" t="n"/>
      <c r="M64" s="26">
        <f>IF(COUNTA(B64:H64,L64)=0,"",IF(A64="","Dienst-ID fehlt",IF(OR(B64="",C64="",D64="",E64="",F64="",G64="",H64="",L64=""),"Angaben fehlen",IF(E64=F64,"Zeitfenster prüfen",IF(G64=H64,"Ersatz identisch",IF(I64&gt;Parameter!$B$6,"Dauer prüfen",IF(COUNTIFS($B$4:$B$103,B64,$G$4:$G$103,G64,$L$4:$L$103,"&lt;&gt;Entfällt")&gt;Parameter!$B$7,"Belegung prüfen","OK")))))))</f>
        <v/>
      </c>
    </row>
    <row r="65" ht="21" customHeight="1">
      <c r="A65" s="20" t="n"/>
      <c r="B65" s="43" t="n"/>
      <c r="C65" s="20" t="n"/>
      <c r="D65" s="20" t="n"/>
      <c r="E65" s="22" t="n"/>
      <c r="F65" s="22" t="n"/>
      <c r="G65" s="23" t="n"/>
      <c r="H65" s="23" t="n"/>
      <c r="I65" s="27">
        <f>IF(OR(B65="",E65="",F65=""),"",MOD(F65-E65,1)*24)</f>
        <v/>
      </c>
      <c r="J65" s="45">
        <f>IF(D65="","",IFERROR(VLOOKUP(D65,Parameter!$F$4:$G$7,2,FALSE),""))</f>
        <v/>
      </c>
      <c r="K65" s="45">
        <f>IF(OR(I65="",J65=""),"",I65*J65)</f>
        <v/>
      </c>
      <c r="L65" s="20" t="n"/>
      <c r="M65" s="29">
        <f>IF(COUNTA(B65:H65,L65)=0,"",IF(A65="","Dienst-ID fehlt",IF(OR(B65="",C65="",D65="",E65="",F65="",G65="",H65="",L65=""),"Angaben fehlen",IF(E65=F65,"Zeitfenster prüfen",IF(G65=H65,"Ersatz identisch",IF(I65&gt;Parameter!$B$6,"Dauer prüfen",IF(COUNTIFS($B$4:$B$103,B65,$G$4:$G$103,G65,$L$4:$L$103,"&lt;&gt;Entfällt")&gt;Parameter!$B$7,"Belegung prüfen","OK")))))))</f>
        <v/>
      </c>
    </row>
    <row r="66" ht="21" customHeight="1">
      <c r="A66" s="20" t="n"/>
      <c r="B66" s="43" t="n"/>
      <c r="C66" s="20" t="n"/>
      <c r="D66" s="20" t="n"/>
      <c r="E66" s="22" t="n"/>
      <c r="F66" s="22" t="n"/>
      <c r="G66" s="23" t="n"/>
      <c r="H66" s="23" t="n"/>
      <c r="I66" s="24">
        <f>IF(OR(B66="",E66="",F66=""),"",MOD(F66-E66,1)*24)</f>
        <v/>
      </c>
      <c r="J66" s="44">
        <f>IF(D66="","",IFERROR(VLOOKUP(D66,Parameter!$F$4:$G$7,2,FALSE),""))</f>
        <v/>
      </c>
      <c r="K66" s="44">
        <f>IF(OR(I66="",J66=""),"",I66*J66)</f>
        <v/>
      </c>
      <c r="L66" s="20" t="n"/>
      <c r="M66" s="26">
        <f>IF(COUNTA(B66:H66,L66)=0,"",IF(A66="","Dienst-ID fehlt",IF(OR(B66="",C66="",D66="",E66="",F66="",G66="",H66="",L66=""),"Angaben fehlen",IF(E66=F66,"Zeitfenster prüfen",IF(G66=H66,"Ersatz identisch",IF(I66&gt;Parameter!$B$6,"Dauer prüfen",IF(COUNTIFS($B$4:$B$103,B66,$G$4:$G$103,G66,$L$4:$L$103,"&lt;&gt;Entfällt")&gt;Parameter!$B$7,"Belegung prüfen","OK")))))))</f>
        <v/>
      </c>
    </row>
    <row r="67" ht="21" customHeight="1">
      <c r="A67" s="20" t="n"/>
      <c r="B67" s="43" t="n"/>
      <c r="C67" s="20" t="n"/>
      <c r="D67" s="20" t="n"/>
      <c r="E67" s="22" t="n"/>
      <c r="F67" s="22" t="n"/>
      <c r="G67" s="23" t="n"/>
      <c r="H67" s="23" t="n"/>
      <c r="I67" s="27">
        <f>IF(OR(B67="",E67="",F67=""),"",MOD(F67-E67,1)*24)</f>
        <v/>
      </c>
      <c r="J67" s="45">
        <f>IF(D67="","",IFERROR(VLOOKUP(D67,Parameter!$F$4:$G$7,2,FALSE),""))</f>
        <v/>
      </c>
      <c r="K67" s="45">
        <f>IF(OR(I67="",J67=""),"",I67*J67)</f>
        <v/>
      </c>
      <c r="L67" s="20" t="n"/>
      <c r="M67" s="29">
        <f>IF(COUNTA(B67:H67,L67)=0,"",IF(A67="","Dienst-ID fehlt",IF(OR(B67="",C67="",D67="",E67="",F67="",G67="",H67="",L67=""),"Angaben fehlen",IF(E67=F67,"Zeitfenster prüfen",IF(G67=H67,"Ersatz identisch",IF(I67&gt;Parameter!$B$6,"Dauer prüfen",IF(COUNTIFS($B$4:$B$103,B67,$G$4:$G$103,G67,$L$4:$L$103,"&lt;&gt;Entfällt")&gt;Parameter!$B$7,"Belegung prüfen","OK")))))))</f>
        <v/>
      </c>
    </row>
    <row r="68" ht="21" customHeight="1">
      <c r="A68" s="20" t="n"/>
      <c r="B68" s="43" t="n"/>
      <c r="C68" s="20" t="n"/>
      <c r="D68" s="20" t="n"/>
      <c r="E68" s="22" t="n"/>
      <c r="F68" s="22" t="n"/>
      <c r="G68" s="23" t="n"/>
      <c r="H68" s="23" t="n"/>
      <c r="I68" s="24">
        <f>IF(OR(B68="",E68="",F68=""),"",MOD(F68-E68,1)*24)</f>
        <v/>
      </c>
      <c r="J68" s="44">
        <f>IF(D68="","",IFERROR(VLOOKUP(D68,Parameter!$F$4:$G$7,2,FALSE),""))</f>
        <v/>
      </c>
      <c r="K68" s="44">
        <f>IF(OR(I68="",J68=""),"",I68*J68)</f>
        <v/>
      </c>
      <c r="L68" s="20" t="n"/>
      <c r="M68" s="26">
        <f>IF(COUNTA(B68:H68,L68)=0,"",IF(A68="","Dienst-ID fehlt",IF(OR(B68="",C68="",D68="",E68="",F68="",G68="",H68="",L68=""),"Angaben fehlen",IF(E68=F68,"Zeitfenster prüfen",IF(G68=H68,"Ersatz identisch",IF(I68&gt;Parameter!$B$6,"Dauer prüfen",IF(COUNTIFS($B$4:$B$103,B68,$G$4:$G$103,G68,$L$4:$L$103,"&lt;&gt;Entfällt")&gt;Parameter!$B$7,"Belegung prüfen","OK")))))))</f>
        <v/>
      </c>
    </row>
    <row r="69" ht="21" customHeight="1">
      <c r="A69" s="20" t="n"/>
      <c r="B69" s="43" t="n"/>
      <c r="C69" s="20" t="n"/>
      <c r="D69" s="20" t="n"/>
      <c r="E69" s="22" t="n"/>
      <c r="F69" s="22" t="n"/>
      <c r="G69" s="23" t="n"/>
      <c r="H69" s="23" t="n"/>
      <c r="I69" s="27">
        <f>IF(OR(B69="",E69="",F69=""),"",MOD(F69-E69,1)*24)</f>
        <v/>
      </c>
      <c r="J69" s="45">
        <f>IF(D69="","",IFERROR(VLOOKUP(D69,Parameter!$F$4:$G$7,2,FALSE),""))</f>
        <v/>
      </c>
      <c r="K69" s="45">
        <f>IF(OR(I69="",J69=""),"",I69*J69)</f>
        <v/>
      </c>
      <c r="L69" s="20" t="n"/>
      <c r="M69" s="29">
        <f>IF(COUNTA(B69:H69,L69)=0,"",IF(A69="","Dienst-ID fehlt",IF(OR(B69="",C69="",D69="",E69="",F69="",G69="",H69="",L69=""),"Angaben fehlen",IF(E69=F69,"Zeitfenster prüfen",IF(G69=H69,"Ersatz identisch",IF(I69&gt;Parameter!$B$6,"Dauer prüfen",IF(COUNTIFS($B$4:$B$103,B69,$G$4:$G$103,G69,$L$4:$L$103,"&lt;&gt;Entfällt")&gt;Parameter!$B$7,"Belegung prüfen","OK")))))))</f>
        <v/>
      </c>
    </row>
    <row r="70" ht="21" customHeight="1">
      <c r="A70" s="20" t="n"/>
      <c r="B70" s="43" t="n"/>
      <c r="C70" s="20" t="n"/>
      <c r="D70" s="20" t="n"/>
      <c r="E70" s="22" t="n"/>
      <c r="F70" s="22" t="n"/>
      <c r="G70" s="23" t="n"/>
      <c r="H70" s="23" t="n"/>
      <c r="I70" s="24">
        <f>IF(OR(B70="",E70="",F70=""),"",MOD(F70-E70,1)*24)</f>
        <v/>
      </c>
      <c r="J70" s="44">
        <f>IF(D70="","",IFERROR(VLOOKUP(D70,Parameter!$F$4:$G$7,2,FALSE),""))</f>
        <v/>
      </c>
      <c r="K70" s="44">
        <f>IF(OR(I70="",J70=""),"",I70*J70)</f>
        <v/>
      </c>
      <c r="L70" s="20" t="n"/>
      <c r="M70" s="26">
        <f>IF(COUNTA(B70:H70,L70)=0,"",IF(A70="","Dienst-ID fehlt",IF(OR(B70="",C70="",D70="",E70="",F70="",G70="",H70="",L70=""),"Angaben fehlen",IF(E70=F70,"Zeitfenster prüfen",IF(G70=H70,"Ersatz identisch",IF(I70&gt;Parameter!$B$6,"Dauer prüfen",IF(COUNTIFS($B$4:$B$103,B70,$G$4:$G$103,G70,$L$4:$L$103,"&lt;&gt;Entfällt")&gt;Parameter!$B$7,"Belegung prüfen","OK")))))))</f>
        <v/>
      </c>
    </row>
    <row r="71" ht="21" customHeight="1">
      <c r="A71" s="20" t="n"/>
      <c r="B71" s="43" t="n"/>
      <c r="C71" s="20" t="n"/>
      <c r="D71" s="20" t="n"/>
      <c r="E71" s="22" t="n"/>
      <c r="F71" s="22" t="n"/>
      <c r="G71" s="23" t="n"/>
      <c r="H71" s="23" t="n"/>
      <c r="I71" s="27">
        <f>IF(OR(B71="",E71="",F71=""),"",MOD(F71-E71,1)*24)</f>
        <v/>
      </c>
      <c r="J71" s="45">
        <f>IF(D71="","",IFERROR(VLOOKUP(D71,Parameter!$F$4:$G$7,2,FALSE),""))</f>
        <v/>
      </c>
      <c r="K71" s="45">
        <f>IF(OR(I71="",J71=""),"",I71*J71)</f>
        <v/>
      </c>
      <c r="L71" s="20" t="n"/>
      <c r="M71" s="29">
        <f>IF(COUNTA(B71:H71,L71)=0,"",IF(A71="","Dienst-ID fehlt",IF(OR(B71="",C71="",D71="",E71="",F71="",G71="",H71="",L71=""),"Angaben fehlen",IF(E71=F71,"Zeitfenster prüfen",IF(G71=H71,"Ersatz identisch",IF(I71&gt;Parameter!$B$6,"Dauer prüfen",IF(COUNTIFS($B$4:$B$103,B71,$G$4:$G$103,G71,$L$4:$L$103,"&lt;&gt;Entfällt")&gt;Parameter!$B$7,"Belegung prüfen","OK")))))))</f>
        <v/>
      </c>
    </row>
    <row r="72" ht="21" customHeight="1">
      <c r="A72" s="20" t="n"/>
      <c r="B72" s="43" t="n"/>
      <c r="C72" s="20" t="n"/>
      <c r="D72" s="20" t="n"/>
      <c r="E72" s="22" t="n"/>
      <c r="F72" s="22" t="n"/>
      <c r="G72" s="23" t="n"/>
      <c r="H72" s="23" t="n"/>
      <c r="I72" s="24">
        <f>IF(OR(B72="",E72="",F72=""),"",MOD(F72-E72,1)*24)</f>
        <v/>
      </c>
      <c r="J72" s="44">
        <f>IF(D72="","",IFERROR(VLOOKUP(D72,Parameter!$F$4:$G$7,2,FALSE),""))</f>
        <v/>
      </c>
      <c r="K72" s="44">
        <f>IF(OR(I72="",J72=""),"",I72*J72)</f>
        <v/>
      </c>
      <c r="L72" s="20" t="n"/>
      <c r="M72" s="26">
        <f>IF(COUNTA(B72:H72,L72)=0,"",IF(A72="","Dienst-ID fehlt",IF(OR(B72="",C72="",D72="",E72="",F72="",G72="",H72="",L72=""),"Angaben fehlen",IF(E72=F72,"Zeitfenster prüfen",IF(G72=H72,"Ersatz identisch",IF(I72&gt;Parameter!$B$6,"Dauer prüfen",IF(COUNTIFS($B$4:$B$103,B72,$G$4:$G$103,G72,$L$4:$L$103,"&lt;&gt;Entfällt")&gt;Parameter!$B$7,"Belegung prüfen","OK")))))))</f>
        <v/>
      </c>
    </row>
    <row r="73" ht="21" customHeight="1">
      <c r="A73" s="20" t="n"/>
      <c r="B73" s="43" t="n"/>
      <c r="C73" s="20" t="n"/>
      <c r="D73" s="20" t="n"/>
      <c r="E73" s="22" t="n"/>
      <c r="F73" s="22" t="n"/>
      <c r="G73" s="23" t="n"/>
      <c r="H73" s="23" t="n"/>
      <c r="I73" s="27">
        <f>IF(OR(B73="",E73="",F73=""),"",MOD(F73-E73,1)*24)</f>
        <v/>
      </c>
      <c r="J73" s="45">
        <f>IF(D73="","",IFERROR(VLOOKUP(D73,Parameter!$F$4:$G$7,2,FALSE),""))</f>
        <v/>
      </c>
      <c r="K73" s="45">
        <f>IF(OR(I73="",J73=""),"",I73*J73)</f>
        <v/>
      </c>
      <c r="L73" s="20" t="n"/>
      <c r="M73" s="29">
        <f>IF(COUNTA(B73:H73,L73)=0,"",IF(A73="","Dienst-ID fehlt",IF(OR(B73="",C73="",D73="",E73="",F73="",G73="",H73="",L73=""),"Angaben fehlen",IF(E73=F73,"Zeitfenster prüfen",IF(G73=H73,"Ersatz identisch",IF(I73&gt;Parameter!$B$6,"Dauer prüfen",IF(COUNTIFS($B$4:$B$103,B73,$G$4:$G$103,G73,$L$4:$L$103,"&lt;&gt;Entfällt")&gt;Parameter!$B$7,"Belegung prüfen","OK")))))))</f>
        <v/>
      </c>
    </row>
    <row r="74" ht="21" customHeight="1">
      <c r="A74" s="20" t="n"/>
      <c r="B74" s="43" t="n"/>
      <c r="C74" s="20" t="n"/>
      <c r="D74" s="20" t="n"/>
      <c r="E74" s="22" t="n"/>
      <c r="F74" s="22" t="n"/>
      <c r="G74" s="23" t="n"/>
      <c r="H74" s="23" t="n"/>
      <c r="I74" s="24">
        <f>IF(OR(B74="",E74="",F74=""),"",MOD(F74-E74,1)*24)</f>
        <v/>
      </c>
      <c r="J74" s="44">
        <f>IF(D74="","",IFERROR(VLOOKUP(D74,Parameter!$F$4:$G$7,2,FALSE),""))</f>
        <v/>
      </c>
      <c r="K74" s="44">
        <f>IF(OR(I74="",J74=""),"",I74*J74)</f>
        <v/>
      </c>
      <c r="L74" s="20" t="n"/>
      <c r="M74" s="26">
        <f>IF(COUNTA(B74:H74,L74)=0,"",IF(A74="","Dienst-ID fehlt",IF(OR(B74="",C74="",D74="",E74="",F74="",G74="",H74="",L74=""),"Angaben fehlen",IF(E74=F74,"Zeitfenster prüfen",IF(G74=H74,"Ersatz identisch",IF(I74&gt;Parameter!$B$6,"Dauer prüfen",IF(COUNTIFS($B$4:$B$103,B74,$G$4:$G$103,G74,$L$4:$L$103,"&lt;&gt;Entfällt")&gt;Parameter!$B$7,"Belegung prüfen","OK")))))))</f>
        <v/>
      </c>
    </row>
    <row r="75" ht="21" customHeight="1">
      <c r="A75" s="20" t="n"/>
      <c r="B75" s="43" t="n"/>
      <c r="C75" s="20" t="n"/>
      <c r="D75" s="20" t="n"/>
      <c r="E75" s="22" t="n"/>
      <c r="F75" s="22" t="n"/>
      <c r="G75" s="23" t="n"/>
      <c r="H75" s="23" t="n"/>
      <c r="I75" s="27">
        <f>IF(OR(B75="",E75="",F75=""),"",MOD(F75-E75,1)*24)</f>
        <v/>
      </c>
      <c r="J75" s="45">
        <f>IF(D75="","",IFERROR(VLOOKUP(D75,Parameter!$F$4:$G$7,2,FALSE),""))</f>
        <v/>
      </c>
      <c r="K75" s="45">
        <f>IF(OR(I75="",J75=""),"",I75*J75)</f>
        <v/>
      </c>
      <c r="L75" s="20" t="n"/>
      <c r="M75" s="29">
        <f>IF(COUNTA(B75:H75,L75)=0,"",IF(A75="","Dienst-ID fehlt",IF(OR(B75="",C75="",D75="",E75="",F75="",G75="",H75="",L75=""),"Angaben fehlen",IF(E75=F75,"Zeitfenster prüfen",IF(G75=H75,"Ersatz identisch",IF(I75&gt;Parameter!$B$6,"Dauer prüfen",IF(COUNTIFS($B$4:$B$103,B75,$G$4:$G$103,G75,$L$4:$L$103,"&lt;&gt;Entfällt")&gt;Parameter!$B$7,"Belegung prüfen","OK")))))))</f>
        <v/>
      </c>
    </row>
    <row r="76" ht="21" customHeight="1">
      <c r="A76" s="20" t="n"/>
      <c r="B76" s="43" t="n"/>
      <c r="C76" s="20" t="n"/>
      <c r="D76" s="20" t="n"/>
      <c r="E76" s="22" t="n"/>
      <c r="F76" s="22" t="n"/>
      <c r="G76" s="23" t="n"/>
      <c r="H76" s="23" t="n"/>
      <c r="I76" s="24">
        <f>IF(OR(B76="",E76="",F76=""),"",MOD(F76-E76,1)*24)</f>
        <v/>
      </c>
      <c r="J76" s="44">
        <f>IF(D76="","",IFERROR(VLOOKUP(D76,Parameter!$F$4:$G$7,2,FALSE),""))</f>
        <v/>
      </c>
      <c r="K76" s="44">
        <f>IF(OR(I76="",J76=""),"",I76*J76)</f>
        <v/>
      </c>
      <c r="L76" s="20" t="n"/>
      <c r="M76" s="26">
        <f>IF(COUNTA(B76:H76,L76)=0,"",IF(A76="","Dienst-ID fehlt",IF(OR(B76="",C76="",D76="",E76="",F76="",G76="",H76="",L76=""),"Angaben fehlen",IF(E76=F76,"Zeitfenster prüfen",IF(G76=H76,"Ersatz identisch",IF(I76&gt;Parameter!$B$6,"Dauer prüfen",IF(COUNTIFS($B$4:$B$103,B76,$G$4:$G$103,G76,$L$4:$L$103,"&lt;&gt;Entfällt")&gt;Parameter!$B$7,"Belegung prüfen","OK")))))))</f>
        <v/>
      </c>
    </row>
    <row r="77" ht="21" customHeight="1">
      <c r="A77" s="20" t="n"/>
      <c r="B77" s="43" t="n"/>
      <c r="C77" s="20" t="n"/>
      <c r="D77" s="20" t="n"/>
      <c r="E77" s="22" t="n"/>
      <c r="F77" s="22" t="n"/>
      <c r="G77" s="23" t="n"/>
      <c r="H77" s="23" t="n"/>
      <c r="I77" s="27">
        <f>IF(OR(B77="",E77="",F77=""),"",MOD(F77-E77,1)*24)</f>
        <v/>
      </c>
      <c r="J77" s="45">
        <f>IF(D77="","",IFERROR(VLOOKUP(D77,Parameter!$F$4:$G$7,2,FALSE),""))</f>
        <v/>
      </c>
      <c r="K77" s="45">
        <f>IF(OR(I77="",J77=""),"",I77*J77)</f>
        <v/>
      </c>
      <c r="L77" s="20" t="n"/>
      <c r="M77" s="29">
        <f>IF(COUNTA(B77:H77,L77)=0,"",IF(A77="","Dienst-ID fehlt",IF(OR(B77="",C77="",D77="",E77="",F77="",G77="",H77="",L77=""),"Angaben fehlen",IF(E77=F77,"Zeitfenster prüfen",IF(G77=H77,"Ersatz identisch",IF(I77&gt;Parameter!$B$6,"Dauer prüfen",IF(COUNTIFS($B$4:$B$103,B77,$G$4:$G$103,G77,$L$4:$L$103,"&lt;&gt;Entfällt")&gt;Parameter!$B$7,"Belegung prüfen","OK")))))))</f>
        <v/>
      </c>
    </row>
    <row r="78" ht="21" customHeight="1">
      <c r="A78" s="20" t="n"/>
      <c r="B78" s="43" t="n"/>
      <c r="C78" s="20" t="n"/>
      <c r="D78" s="20" t="n"/>
      <c r="E78" s="22" t="n"/>
      <c r="F78" s="22" t="n"/>
      <c r="G78" s="23" t="n"/>
      <c r="H78" s="23" t="n"/>
      <c r="I78" s="24">
        <f>IF(OR(B78="",E78="",F78=""),"",MOD(F78-E78,1)*24)</f>
        <v/>
      </c>
      <c r="J78" s="44">
        <f>IF(D78="","",IFERROR(VLOOKUP(D78,Parameter!$F$4:$G$7,2,FALSE),""))</f>
        <v/>
      </c>
      <c r="K78" s="44">
        <f>IF(OR(I78="",J78=""),"",I78*J78)</f>
        <v/>
      </c>
      <c r="L78" s="20" t="n"/>
      <c r="M78" s="26">
        <f>IF(COUNTA(B78:H78,L78)=0,"",IF(A78="","Dienst-ID fehlt",IF(OR(B78="",C78="",D78="",E78="",F78="",G78="",H78="",L78=""),"Angaben fehlen",IF(E78=F78,"Zeitfenster prüfen",IF(G78=H78,"Ersatz identisch",IF(I78&gt;Parameter!$B$6,"Dauer prüfen",IF(COUNTIFS($B$4:$B$103,B78,$G$4:$G$103,G78,$L$4:$L$103,"&lt;&gt;Entfällt")&gt;Parameter!$B$7,"Belegung prüfen","OK")))))))</f>
        <v/>
      </c>
    </row>
    <row r="79" ht="21" customHeight="1">
      <c r="A79" s="20" t="n"/>
      <c r="B79" s="43" t="n"/>
      <c r="C79" s="20" t="n"/>
      <c r="D79" s="20" t="n"/>
      <c r="E79" s="22" t="n"/>
      <c r="F79" s="22" t="n"/>
      <c r="G79" s="23" t="n"/>
      <c r="H79" s="23" t="n"/>
      <c r="I79" s="27">
        <f>IF(OR(B79="",E79="",F79=""),"",MOD(F79-E79,1)*24)</f>
        <v/>
      </c>
      <c r="J79" s="45">
        <f>IF(D79="","",IFERROR(VLOOKUP(D79,Parameter!$F$4:$G$7,2,FALSE),""))</f>
        <v/>
      </c>
      <c r="K79" s="45">
        <f>IF(OR(I79="",J79=""),"",I79*J79)</f>
        <v/>
      </c>
      <c r="L79" s="20" t="n"/>
      <c r="M79" s="29">
        <f>IF(COUNTA(B79:H79,L79)=0,"",IF(A79="","Dienst-ID fehlt",IF(OR(B79="",C79="",D79="",E79="",F79="",G79="",H79="",L79=""),"Angaben fehlen",IF(E79=F79,"Zeitfenster prüfen",IF(G79=H79,"Ersatz identisch",IF(I79&gt;Parameter!$B$6,"Dauer prüfen",IF(COUNTIFS($B$4:$B$103,B79,$G$4:$G$103,G79,$L$4:$L$103,"&lt;&gt;Entfällt")&gt;Parameter!$B$7,"Belegung prüfen","OK")))))))</f>
        <v/>
      </c>
    </row>
    <row r="80" ht="21" customHeight="1">
      <c r="A80" s="20" t="n"/>
      <c r="B80" s="43" t="n"/>
      <c r="C80" s="20" t="n"/>
      <c r="D80" s="20" t="n"/>
      <c r="E80" s="22" t="n"/>
      <c r="F80" s="22" t="n"/>
      <c r="G80" s="23" t="n"/>
      <c r="H80" s="23" t="n"/>
      <c r="I80" s="24">
        <f>IF(OR(B80="",E80="",F80=""),"",MOD(F80-E80,1)*24)</f>
        <v/>
      </c>
      <c r="J80" s="44">
        <f>IF(D80="","",IFERROR(VLOOKUP(D80,Parameter!$F$4:$G$7,2,FALSE),""))</f>
        <v/>
      </c>
      <c r="K80" s="44">
        <f>IF(OR(I80="",J80=""),"",I80*J80)</f>
        <v/>
      </c>
      <c r="L80" s="20" t="n"/>
      <c r="M80" s="26">
        <f>IF(COUNTA(B80:H80,L80)=0,"",IF(A80="","Dienst-ID fehlt",IF(OR(B80="",C80="",D80="",E80="",F80="",G80="",H80="",L80=""),"Angaben fehlen",IF(E80=F80,"Zeitfenster prüfen",IF(G80=H80,"Ersatz identisch",IF(I80&gt;Parameter!$B$6,"Dauer prüfen",IF(COUNTIFS($B$4:$B$103,B80,$G$4:$G$103,G80,$L$4:$L$103,"&lt;&gt;Entfällt")&gt;Parameter!$B$7,"Belegung prüfen","OK")))))))</f>
        <v/>
      </c>
    </row>
    <row r="81" ht="21" customHeight="1">
      <c r="A81" s="20" t="n"/>
      <c r="B81" s="43" t="n"/>
      <c r="C81" s="20" t="n"/>
      <c r="D81" s="20" t="n"/>
      <c r="E81" s="22" t="n"/>
      <c r="F81" s="22" t="n"/>
      <c r="G81" s="23" t="n"/>
      <c r="H81" s="23" t="n"/>
      <c r="I81" s="27">
        <f>IF(OR(B81="",E81="",F81=""),"",MOD(F81-E81,1)*24)</f>
        <v/>
      </c>
      <c r="J81" s="45">
        <f>IF(D81="","",IFERROR(VLOOKUP(D81,Parameter!$F$4:$G$7,2,FALSE),""))</f>
        <v/>
      </c>
      <c r="K81" s="45">
        <f>IF(OR(I81="",J81=""),"",I81*J81)</f>
        <v/>
      </c>
      <c r="L81" s="20" t="n"/>
      <c r="M81" s="29">
        <f>IF(COUNTA(B81:H81,L81)=0,"",IF(A81="","Dienst-ID fehlt",IF(OR(B81="",C81="",D81="",E81="",F81="",G81="",H81="",L81=""),"Angaben fehlen",IF(E81=F81,"Zeitfenster prüfen",IF(G81=H81,"Ersatz identisch",IF(I81&gt;Parameter!$B$6,"Dauer prüfen",IF(COUNTIFS($B$4:$B$103,B81,$G$4:$G$103,G81,$L$4:$L$103,"&lt;&gt;Entfällt")&gt;Parameter!$B$7,"Belegung prüfen","OK")))))))</f>
        <v/>
      </c>
    </row>
    <row r="82" ht="21" customHeight="1">
      <c r="A82" s="20" t="n"/>
      <c r="B82" s="43" t="n"/>
      <c r="C82" s="20" t="n"/>
      <c r="D82" s="20" t="n"/>
      <c r="E82" s="22" t="n"/>
      <c r="F82" s="22" t="n"/>
      <c r="G82" s="23" t="n"/>
      <c r="H82" s="23" t="n"/>
      <c r="I82" s="24">
        <f>IF(OR(B82="",E82="",F82=""),"",MOD(F82-E82,1)*24)</f>
        <v/>
      </c>
      <c r="J82" s="44">
        <f>IF(D82="","",IFERROR(VLOOKUP(D82,Parameter!$F$4:$G$7,2,FALSE),""))</f>
        <v/>
      </c>
      <c r="K82" s="44">
        <f>IF(OR(I82="",J82=""),"",I82*J82)</f>
        <v/>
      </c>
      <c r="L82" s="20" t="n"/>
      <c r="M82" s="26">
        <f>IF(COUNTA(B82:H82,L82)=0,"",IF(A82="","Dienst-ID fehlt",IF(OR(B82="",C82="",D82="",E82="",F82="",G82="",H82="",L82=""),"Angaben fehlen",IF(E82=F82,"Zeitfenster prüfen",IF(G82=H82,"Ersatz identisch",IF(I82&gt;Parameter!$B$6,"Dauer prüfen",IF(COUNTIFS($B$4:$B$103,B82,$G$4:$G$103,G82,$L$4:$L$103,"&lt;&gt;Entfällt")&gt;Parameter!$B$7,"Belegung prüfen","OK")))))))</f>
        <v/>
      </c>
    </row>
    <row r="83" ht="21" customHeight="1">
      <c r="A83" s="20" t="n"/>
      <c r="B83" s="43" t="n"/>
      <c r="C83" s="20" t="n"/>
      <c r="D83" s="20" t="n"/>
      <c r="E83" s="22" t="n"/>
      <c r="F83" s="22" t="n"/>
      <c r="G83" s="23" t="n"/>
      <c r="H83" s="23" t="n"/>
      <c r="I83" s="27">
        <f>IF(OR(B83="",E83="",F83=""),"",MOD(F83-E83,1)*24)</f>
        <v/>
      </c>
      <c r="J83" s="45">
        <f>IF(D83="","",IFERROR(VLOOKUP(D83,Parameter!$F$4:$G$7,2,FALSE),""))</f>
        <v/>
      </c>
      <c r="K83" s="45">
        <f>IF(OR(I83="",J83=""),"",I83*J83)</f>
        <v/>
      </c>
      <c r="L83" s="20" t="n"/>
      <c r="M83" s="29">
        <f>IF(COUNTA(B83:H83,L83)=0,"",IF(A83="","Dienst-ID fehlt",IF(OR(B83="",C83="",D83="",E83="",F83="",G83="",H83="",L83=""),"Angaben fehlen",IF(E83=F83,"Zeitfenster prüfen",IF(G83=H83,"Ersatz identisch",IF(I83&gt;Parameter!$B$6,"Dauer prüfen",IF(COUNTIFS($B$4:$B$103,B83,$G$4:$G$103,G83,$L$4:$L$103,"&lt;&gt;Entfällt")&gt;Parameter!$B$7,"Belegung prüfen","OK")))))))</f>
        <v/>
      </c>
    </row>
    <row r="84" ht="21" customHeight="1">
      <c r="A84" s="20" t="n"/>
      <c r="B84" s="43" t="n"/>
      <c r="C84" s="20" t="n"/>
      <c r="D84" s="20" t="n"/>
      <c r="E84" s="22" t="n"/>
      <c r="F84" s="22" t="n"/>
      <c r="G84" s="23" t="n"/>
      <c r="H84" s="23" t="n"/>
      <c r="I84" s="24">
        <f>IF(OR(B84="",E84="",F84=""),"",MOD(F84-E84,1)*24)</f>
        <v/>
      </c>
      <c r="J84" s="44">
        <f>IF(D84="","",IFERROR(VLOOKUP(D84,Parameter!$F$4:$G$7,2,FALSE),""))</f>
        <v/>
      </c>
      <c r="K84" s="44">
        <f>IF(OR(I84="",J84=""),"",I84*J84)</f>
        <v/>
      </c>
      <c r="L84" s="20" t="n"/>
      <c r="M84" s="26">
        <f>IF(COUNTA(B84:H84,L84)=0,"",IF(A84="","Dienst-ID fehlt",IF(OR(B84="",C84="",D84="",E84="",F84="",G84="",H84="",L84=""),"Angaben fehlen",IF(E84=F84,"Zeitfenster prüfen",IF(G84=H84,"Ersatz identisch",IF(I84&gt;Parameter!$B$6,"Dauer prüfen",IF(COUNTIFS($B$4:$B$103,B84,$G$4:$G$103,G84,$L$4:$L$103,"&lt;&gt;Entfällt")&gt;Parameter!$B$7,"Belegung prüfen","OK")))))))</f>
        <v/>
      </c>
    </row>
    <row r="85" ht="21" customHeight="1">
      <c r="A85" s="20" t="n"/>
      <c r="B85" s="43" t="n"/>
      <c r="C85" s="20" t="n"/>
      <c r="D85" s="20" t="n"/>
      <c r="E85" s="22" t="n"/>
      <c r="F85" s="22" t="n"/>
      <c r="G85" s="23" t="n"/>
      <c r="H85" s="23" t="n"/>
      <c r="I85" s="27">
        <f>IF(OR(B85="",E85="",F85=""),"",MOD(F85-E85,1)*24)</f>
        <v/>
      </c>
      <c r="J85" s="45">
        <f>IF(D85="","",IFERROR(VLOOKUP(D85,Parameter!$F$4:$G$7,2,FALSE),""))</f>
        <v/>
      </c>
      <c r="K85" s="45">
        <f>IF(OR(I85="",J85=""),"",I85*J85)</f>
        <v/>
      </c>
      <c r="L85" s="20" t="n"/>
      <c r="M85" s="29">
        <f>IF(COUNTA(B85:H85,L85)=0,"",IF(A85="","Dienst-ID fehlt",IF(OR(B85="",C85="",D85="",E85="",F85="",G85="",H85="",L85=""),"Angaben fehlen",IF(E85=F85,"Zeitfenster prüfen",IF(G85=H85,"Ersatz identisch",IF(I85&gt;Parameter!$B$6,"Dauer prüfen",IF(COUNTIFS($B$4:$B$103,B85,$G$4:$G$103,G85,$L$4:$L$103,"&lt;&gt;Entfällt")&gt;Parameter!$B$7,"Belegung prüfen","OK")))))))</f>
        <v/>
      </c>
    </row>
    <row r="86" ht="21" customHeight="1">
      <c r="A86" s="20" t="n"/>
      <c r="B86" s="43" t="n"/>
      <c r="C86" s="20" t="n"/>
      <c r="D86" s="20" t="n"/>
      <c r="E86" s="22" t="n"/>
      <c r="F86" s="22" t="n"/>
      <c r="G86" s="23" t="n"/>
      <c r="H86" s="23" t="n"/>
      <c r="I86" s="24">
        <f>IF(OR(B86="",E86="",F86=""),"",MOD(F86-E86,1)*24)</f>
        <v/>
      </c>
      <c r="J86" s="44">
        <f>IF(D86="","",IFERROR(VLOOKUP(D86,Parameter!$F$4:$G$7,2,FALSE),""))</f>
        <v/>
      </c>
      <c r="K86" s="44">
        <f>IF(OR(I86="",J86=""),"",I86*J86)</f>
        <v/>
      </c>
      <c r="L86" s="20" t="n"/>
      <c r="M86" s="26">
        <f>IF(COUNTA(B86:H86,L86)=0,"",IF(A86="","Dienst-ID fehlt",IF(OR(B86="",C86="",D86="",E86="",F86="",G86="",H86="",L86=""),"Angaben fehlen",IF(E86=F86,"Zeitfenster prüfen",IF(G86=H86,"Ersatz identisch",IF(I86&gt;Parameter!$B$6,"Dauer prüfen",IF(COUNTIFS($B$4:$B$103,B86,$G$4:$G$103,G86,$L$4:$L$103,"&lt;&gt;Entfällt")&gt;Parameter!$B$7,"Belegung prüfen","OK")))))))</f>
        <v/>
      </c>
    </row>
    <row r="87" ht="21" customHeight="1">
      <c r="A87" s="20" t="n"/>
      <c r="B87" s="43" t="n"/>
      <c r="C87" s="20" t="n"/>
      <c r="D87" s="20" t="n"/>
      <c r="E87" s="22" t="n"/>
      <c r="F87" s="22" t="n"/>
      <c r="G87" s="23" t="n"/>
      <c r="H87" s="23" t="n"/>
      <c r="I87" s="27">
        <f>IF(OR(B87="",E87="",F87=""),"",MOD(F87-E87,1)*24)</f>
        <v/>
      </c>
      <c r="J87" s="45">
        <f>IF(D87="","",IFERROR(VLOOKUP(D87,Parameter!$F$4:$G$7,2,FALSE),""))</f>
        <v/>
      </c>
      <c r="K87" s="45">
        <f>IF(OR(I87="",J87=""),"",I87*J87)</f>
        <v/>
      </c>
      <c r="L87" s="20" t="n"/>
      <c r="M87" s="29">
        <f>IF(COUNTA(B87:H87,L87)=0,"",IF(A87="","Dienst-ID fehlt",IF(OR(B87="",C87="",D87="",E87="",F87="",G87="",H87="",L87=""),"Angaben fehlen",IF(E87=F87,"Zeitfenster prüfen",IF(G87=H87,"Ersatz identisch",IF(I87&gt;Parameter!$B$6,"Dauer prüfen",IF(COUNTIFS($B$4:$B$103,B87,$G$4:$G$103,G87,$L$4:$L$103,"&lt;&gt;Entfällt")&gt;Parameter!$B$7,"Belegung prüfen","OK")))))))</f>
        <v/>
      </c>
    </row>
    <row r="88" ht="21" customHeight="1">
      <c r="A88" s="20" t="n"/>
      <c r="B88" s="43" t="n"/>
      <c r="C88" s="20" t="n"/>
      <c r="D88" s="20" t="n"/>
      <c r="E88" s="22" t="n"/>
      <c r="F88" s="22" t="n"/>
      <c r="G88" s="23" t="n"/>
      <c r="H88" s="23" t="n"/>
      <c r="I88" s="24">
        <f>IF(OR(B88="",E88="",F88=""),"",MOD(F88-E88,1)*24)</f>
        <v/>
      </c>
      <c r="J88" s="44">
        <f>IF(D88="","",IFERROR(VLOOKUP(D88,Parameter!$F$4:$G$7,2,FALSE),""))</f>
        <v/>
      </c>
      <c r="K88" s="44">
        <f>IF(OR(I88="",J88=""),"",I88*J88)</f>
        <v/>
      </c>
      <c r="L88" s="20" t="n"/>
      <c r="M88" s="26">
        <f>IF(COUNTA(B88:H88,L88)=0,"",IF(A88="","Dienst-ID fehlt",IF(OR(B88="",C88="",D88="",E88="",F88="",G88="",H88="",L88=""),"Angaben fehlen",IF(E88=F88,"Zeitfenster prüfen",IF(G88=H88,"Ersatz identisch",IF(I88&gt;Parameter!$B$6,"Dauer prüfen",IF(COUNTIFS($B$4:$B$103,B88,$G$4:$G$103,G88,$L$4:$L$103,"&lt;&gt;Entfällt")&gt;Parameter!$B$7,"Belegung prüfen","OK")))))))</f>
        <v/>
      </c>
    </row>
    <row r="89" ht="21" customHeight="1">
      <c r="A89" s="20" t="n"/>
      <c r="B89" s="43" t="n"/>
      <c r="C89" s="20" t="n"/>
      <c r="D89" s="20" t="n"/>
      <c r="E89" s="22" t="n"/>
      <c r="F89" s="22" t="n"/>
      <c r="G89" s="23" t="n"/>
      <c r="H89" s="23" t="n"/>
      <c r="I89" s="27">
        <f>IF(OR(B89="",E89="",F89=""),"",MOD(F89-E89,1)*24)</f>
        <v/>
      </c>
      <c r="J89" s="45">
        <f>IF(D89="","",IFERROR(VLOOKUP(D89,Parameter!$F$4:$G$7,2,FALSE),""))</f>
        <v/>
      </c>
      <c r="K89" s="45">
        <f>IF(OR(I89="",J89=""),"",I89*J89)</f>
        <v/>
      </c>
      <c r="L89" s="20" t="n"/>
      <c r="M89" s="29">
        <f>IF(COUNTA(B89:H89,L89)=0,"",IF(A89="","Dienst-ID fehlt",IF(OR(B89="",C89="",D89="",E89="",F89="",G89="",H89="",L89=""),"Angaben fehlen",IF(E89=F89,"Zeitfenster prüfen",IF(G89=H89,"Ersatz identisch",IF(I89&gt;Parameter!$B$6,"Dauer prüfen",IF(COUNTIFS($B$4:$B$103,B89,$G$4:$G$103,G89,$L$4:$L$103,"&lt;&gt;Entfällt")&gt;Parameter!$B$7,"Belegung prüfen","OK")))))))</f>
        <v/>
      </c>
    </row>
    <row r="90" ht="21" customHeight="1">
      <c r="A90" s="20" t="n"/>
      <c r="B90" s="43" t="n"/>
      <c r="C90" s="20" t="n"/>
      <c r="D90" s="20" t="n"/>
      <c r="E90" s="22" t="n"/>
      <c r="F90" s="22" t="n"/>
      <c r="G90" s="23" t="n"/>
      <c r="H90" s="23" t="n"/>
      <c r="I90" s="24">
        <f>IF(OR(B90="",E90="",F90=""),"",MOD(F90-E90,1)*24)</f>
        <v/>
      </c>
      <c r="J90" s="44">
        <f>IF(D90="","",IFERROR(VLOOKUP(D90,Parameter!$F$4:$G$7,2,FALSE),""))</f>
        <v/>
      </c>
      <c r="K90" s="44">
        <f>IF(OR(I90="",J90=""),"",I90*J90)</f>
        <v/>
      </c>
      <c r="L90" s="20" t="n"/>
      <c r="M90" s="26">
        <f>IF(COUNTA(B90:H90,L90)=0,"",IF(A90="","Dienst-ID fehlt",IF(OR(B90="",C90="",D90="",E90="",F90="",G90="",H90="",L90=""),"Angaben fehlen",IF(E90=F90,"Zeitfenster prüfen",IF(G90=H90,"Ersatz identisch",IF(I90&gt;Parameter!$B$6,"Dauer prüfen",IF(COUNTIFS($B$4:$B$103,B90,$G$4:$G$103,G90,$L$4:$L$103,"&lt;&gt;Entfällt")&gt;Parameter!$B$7,"Belegung prüfen","OK")))))))</f>
        <v/>
      </c>
    </row>
    <row r="91" ht="21" customHeight="1">
      <c r="A91" s="20" t="n"/>
      <c r="B91" s="43" t="n"/>
      <c r="C91" s="20" t="n"/>
      <c r="D91" s="20" t="n"/>
      <c r="E91" s="22" t="n"/>
      <c r="F91" s="22" t="n"/>
      <c r="G91" s="23" t="n"/>
      <c r="H91" s="23" t="n"/>
      <c r="I91" s="27">
        <f>IF(OR(B91="",E91="",F91=""),"",MOD(F91-E91,1)*24)</f>
        <v/>
      </c>
      <c r="J91" s="45">
        <f>IF(D91="","",IFERROR(VLOOKUP(D91,Parameter!$F$4:$G$7,2,FALSE),""))</f>
        <v/>
      </c>
      <c r="K91" s="45">
        <f>IF(OR(I91="",J91=""),"",I91*J91)</f>
        <v/>
      </c>
      <c r="L91" s="20" t="n"/>
      <c r="M91" s="29">
        <f>IF(COUNTA(B91:H91,L91)=0,"",IF(A91="","Dienst-ID fehlt",IF(OR(B91="",C91="",D91="",E91="",F91="",G91="",H91="",L91=""),"Angaben fehlen",IF(E91=F91,"Zeitfenster prüfen",IF(G91=H91,"Ersatz identisch",IF(I91&gt;Parameter!$B$6,"Dauer prüfen",IF(COUNTIFS($B$4:$B$103,B91,$G$4:$G$103,G91,$L$4:$L$103,"&lt;&gt;Entfällt")&gt;Parameter!$B$7,"Belegung prüfen","OK")))))))</f>
        <v/>
      </c>
    </row>
    <row r="92" ht="21" customHeight="1">
      <c r="A92" s="20" t="n"/>
      <c r="B92" s="43" t="n"/>
      <c r="C92" s="20" t="n"/>
      <c r="D92" s="20" t="n"/>
      <c r="E92" s="22" t="n"/>
      <c r="F92" s="22" t="n"/>
      <c r="G92" s="23" t="n"/>
      <c r="H92" s="23" t="n"/>
      <c r="I92" s="24">
        <f>IF(OR(B92="",E92="",F92=""),"",MOD(F92-E92,1)*24)</f>
        <v/>
      </c>
      <c r="J92" s="44">
        <f>IF(D92="","",IFERROR(VLOOKUP(D92,Parameter!$F$4:$G$7,2,FALSE),""))</f>
        <v/>
      </c>
      <c r="K92" s="44">
        <f>IF(OR(I92="",J92=""),"",I92*J92)</f>
        <v/>
      </c>
      <c r="L92" s="20" t="n"/>
      <c r="M92" s="26">
        <f>IF(COUNTA(B92:H92,L92)=0,"",IF(A92="","Dienst-ID fehlt",IF(OR(B92="",C92="",D92="",E92="",F92="",G92="",H92="",L92=""),"Angaben fehlen",IF(E92=F92,"Zeitfenster prüfen",IF(G92=H92,"Ersatz identisch",IF(I92&gt;Parameter!$B$6,"Dauer prüfen",IF(COUNTIFS($B$4:$B$103,B92,$G$4:$G$103,G92,$L$4:$L$103,"&lt;&gt;Entfällt")&gt;Parameter!$B$7,"Belegung prüfen","OK")))))))</f>
        <v/>
      </c>
    </row>
    <row r="93" ht="21" customHeight="1">
      <c r="A93" s="20" t="n"/>
      <c r="B93" s="43" t="n"/>
      <c r="C93" s="20" t="n"/>
      <c r="D93" s="20" t="n"/>
      <c r="E93" s="22" t="n"/>
      <c r="F93" s="22" t="n"/>
      <c r="G93" s="23" t="n"/>
      <c r="H93" s="23" t="n"/>
      <c r="I93" s="27">
        <f>IF(OR(B93="",E93="",F93=""),"",MOD(F93-E93,1)*24)</f>
        <v/>
      </c>
      <c r="J93" s="45">
        <f>IF(D93="","",IFERROR(VLOOKUP(D93,Parameter!$F$4:$G$7,2,FALSE),""))</f>
        <v/>
      </c>
      <c r="K93" s="45">
        <f>IF(OR(I93="",J93=""),"",I93*J93)</f>
        <v/>
      </c>
      <c r="L93" s="20" t="n"/>
      <c r="M93" s="29">
        <f>IF(COUNTA(B93:H93,L93)=0,"",IF(A93="","Dienst-ID fehlt",IF(OR(B93="",C93="",D93="",E93="",F93="",G93="",H93="",L93=""),"Angaben fehlen",IF(E93=F93,"Zeitfenster prüfen",IF(G93=H93,"Ersatz identisch",IF(I93&gt;Parameter!$B$6,"Dauer prüfen",IF(COUNTIFS($B$4:$B$103,B93,$G$4:$G$103,G93,$L$4:$L$103,"&lt;&gt;Entfällt")&gt;Parameter!$B$7,"Belegung prüfen","OK")))))))</f>
        <v/>
      </c>
    </row>
    <row r="94" ht="21" customHeight="1">
      <c r="A94" s="20" t="n"/>
      <c r="B94" s="43" t="n"/>
      <c r="C94" s="20" t="n"/>
      <c r="D94" s="20" t="n"/>
      <c r="E94" s="22" t="n"/>
      <c r="F94" s="22" t="n"/>
      <c r="G94" s="23" t="n"/>
      <c r="H94" s="23" t="n"/>
      <c r="I94" s="24">
        <f>IF(OR(B94="",E94="",F94=""),"",MOD(F94-E94,1)*24)</f>
        <v/>
      </c>
      <c r="J94" s="44">
        <f>IF(D94="","",IFERROR(VLOOKUP(D94,Parameter!$F$4:$G$7,2,FALSE),""))</f>
        <v/>
      </c>
      <c r="K94" s="44">
        <f>IF(OR(I94="",J94=""),"",I94*J94)</f>
        <v/>
      </c>
      <c r="L94" s="20" t="n"/>
      <c r="M94" s="26">
        <f>IF(COUNTA(B94:H94,L94)=0,"",IF(A94="","Dienst-ID fehlt",IF(OR(B94="",C94="",D94="",E94="",F94="",G94="",H94="",L94=""),"Angaben fehlen",IF(E94=F94,"Zeitfenster prüfen",IF(G94=H94,"Ersatz identisch",IF(I94&gt;Parameter!$B$6,"Dauer prüfen",IF(COUNTIFS($B$4:$B$103,B94,$G$4:$G$103,G94,$L$4:$L$103,"&lt;&gt;Entfällt")&gt;Parameter!$B$7,"Belegung prüfen","OK")))))))</f>
        <v/>
      </c>
    </row>
    <row r="95" ht="21" customHeight="1">
      <c r="A95" s="20" t="n"/>
      <c r="B95" s="43" t="n"/>
      <c r="C95" s="20" t="n"/>
      <c r="D95" s="20" t="n"/>
      <c r="E95" s="22" t="n"/>
      <c r="F95" s="22" t="n"/>
      <c r="G95" s="23" t="n"/>
      <c r="H95" s="23" t="n"/>
      <c r="I95" s="27">
        <f>IF(OR(B95="",E95="",F95=""),"",MOD(F95-E95,1)*24)</f>
        <v/>
      </c>
      <c r="J95" s="45">
        <f>IF(D95="","",IFERROR(VLOOKUP(D95,Parameter!$F$4:$G$7,2,FALSE),""))</f>
        <v/>
      </c>
      <c r="K95" s="45">
        <f>IF(OR(I95="",J95=""),"",I95*J95)</f>
        <v/>
      </c>
      <c r="L95" s="20" t="n"/>
      <c r="M95" s="29">
        <f>IF(COUNTA(B95:H95,L95)=0,"",IF(A95="","Dienst-ID fehlt",IF(OR(B95="",C95="",D95="",E95="",F95="",G95="",H95="",L95=""),"Angaben fehlen",IF(E95=F95,"Zeitfenster prüfen",IF(G95=H95,"Ersatz identisch",IF(I95&gt;Parameter!$B$6,"Dauer prüfen",IF(COUNTIFS($B$4:$B$103,B95,$G$4:$G$103,G95,$L$4:$L$103,"&lt;&gt;Entfällt")&gt;Parameter!$B$7,"Belegung prüfen","OK")))))))</f>
        <v/>
      </c>
    </row>
    <row r="96" ht="21" customHeight="1">
      <c r="A96" s="20" t="n"/>
      <c r="B96" s="43" t="n"/>
      <c r="C96" s="20" t="n"/>
      <c r="D96" s="20" t="n"/>
      <c r="E96" s="22" t="n"/>
      <c r="F96" s="22" t="n"/>
      <c r="G96" s="23" t="n"/>
      <c r="H96" s="23" t="n"/>
      <c r="I96" s="24">
        <f>IF(OR(B96="",E96="",F96=""),"",MOD(F96-E96,1)*24)</f>
        <v/>
      </c>
      <c r="J96" s="44">
        <f>IF(D96="","",IFERROR(VLOOKUP(D96,Parameter!$F$4:$G$7,2,FALSE),""))</f>
        <v/>
      </c>
      <c r="K96" s="44">
        <f>IF(OR(I96="",J96=""),"",I96*J96)</f>
        <v/>
      </c>
      <c r="L96" s="20" t="n"/>
      <c r="M96" s="26">
        <f>IF(COUNTA(B96:H96,L96)=0,"",IF(A96="","Dienst-ID fehlt",IF(OR(B96="",C96="",D96="",E96="",F96="",G96="",H96="",L96=""),"Angaben fehlen",IF(E96=F96,"Zeitfenster prüfen",IF(G96=H96,"Ersatz identisch",IF(I96&gt;Parameter!$B$6,"Dauer prüfen",IF(COUNTIFS($B$4:$B$103,B96,$G$4:$G$103,G96,$L$4:$L$103,"&lt;&gt;Entfällt")&gt;Parameter!$B$7,"Belegung prüfen","OK")))))))</f>
        <v/>
      </c>
    </row>
    <row r="97" ht="21" customHeight="1">
      <c r="A97" s="20" t="n"/>
      <c r="B97" s="43" t="n"/>
      <c r="C97" s="20" t="n"/>
      <c r="D97" s="20" t="n"/>
      <c r="E97" s="22" t="n"/>
      <c r="F97" s="22" t="n"/>
      <c r="G97" s="23" t="n"/>
      <c r="H97" s="23" t="n"/>
      <c r="I97" s="27">
        <f>IF(OR(B97="",E97="",F97=""),"",MOD(F97-E97,1)*24)</f>
        <v/>
      </c>
      <c r="J97" s="45">
        <f>IF(D97="","",IFERROR(VLOOKUP(D97,Parameter!$F$4:$G$7,2,FALSE),""))</f>
        <v/>
      </c>
      <c r="K97" s="45">
        <f>IF(OR(I97="",J97=""),"",I97*J97)</f>
        <v/>
      </c>
      <c r="L97" s="20" t="n"/>
      <c r="M97" s="29">
        <f>IF(COUNTA(B97:H97,L97)=0,"",IF(A97="","Dienst-ID fehlt",IF(OR(B97="",C97="",D97="",E97="",F97="",G97="",H97="",L97=""),"Angaben fehlen",IF(E97=F97,"Zeitfenster prüfen",IF(G97=H97,"Ersatz identisch",IF(I97&gt;Parameter!$B$6,"Dauer prüfen",IF(COUNTIFS($B$4:$B$103,B97,$G$4:$G$103,G97,$L$4:$L$103,"&lt;&gt;Entfällt")&gt;Parameter!$B$7,"Belegung prüfen","OK")))))))</f>
        <v/>
      </c>
    </row>
    <row r="98" ht="21" customHeight="1">
      <c r="A98" s="20" t="n"/>
      <c r="B98" s="43" t="n"/>
      <c r="C98" s="20" t="n"/>
      <c r="D98" s="20" t="n"/>
      <c r="E98" s="22" t="n"/>
      <c r="F98" s="22" t="n"/>
      <c r="G98" s="23" t="n"/>
      <c r="H98" s="23" t="n"/>
      <c r="I98" s="24">
        <f>IF(OR(B98="",E98="",F98=""),"",MOD(F98-E98,1)*24)</f>
        <v/>
      </c>
      <c r="J98" s="44">
        <f>IF(D98="","",IFERROR(VLOOKUP(D98,Parameter!$F$4:$G$7,2,FALSE),""))</f>
        <v/>
      </c>
      <c r="K98" s="44">
        <f>IF(OR(I98="",J98=""),"",I98*J98)</f>
        <v/>
      </c>
      <c r="L98" s="20" t="n"/>
      <c r="M98" s="26">
        <f>IF(COUNTA(B98:H98,L98)=0,"",IF(A98="","Dienst-ID fehlt",IF(OR(B98="",C98="",D98="",E98="",F98="",G98="",H98="",L98=""),"Angaben fehlen",IF(E98=F98,"Zeitfenster prüfen",IF(G98=H98,"Ersatz identisch",IF(I98&gt;Parameter!$B$6,"Dauer prüfen",IF(COUNTIFS($B$4:$B$103,B98,$G$4:$G$103,G98,$L$4:$L$103,"&lt;&gt;Entfällt")&gt;Parameter!$B$7,"Belegung prüfen","OK")))))))</f>
        <v/>
      </c>
    </row>
    <row r="99" ht="21" customHeight="1">
      <c r="A99" s="20" t="n"/>
      <c r="B99" s="43" t="n"/>
      <c r="C99" s="20" t="n"/>
      <c r="D99" s="20" t="n"/>
      <c r="E99" s="22" t="n"/>
      <c r="F99" s="22" t="n"/>
      <c r="G99" s="23" t="n"/>
      <c r="H99" s="23" t="n"/>
      <c r="I99" s="27">
        <f>IF(OR(B99="",E99="",F99=""),"",MOD(F99-E99,1)*24)</f>
        <v/>
      </c>
      <c r="J99" s="45">
        <f>IF(D99="","",IFERROR(VLOOKUP(D99,Parameter!$F$4:$G$7,2,FALSE),""))</f>
        <v/>
      </c>
      <c r="K99" s="45">
        <f>IF(OR(I99="",J99=""),"",I99*J99)</f>
        <v/>
      </c>
      <c r="L99" s="20" t="n"/>
      <c r="M99" s="29">
        <f>IF(COUNTA(B99:H99,L99)=0,"",IF(A99="","Dienst-ID fehlt",IF(OR(B99="",C99="",D99="",E99="",F99="",G99="",H99="",L99=""),"Angaben fehlen",IF(E99=F99,"Zeitfenster prüfen",IF(G99=H99,"Ersatz identisch",IF(I99&gt;Parameter!$B$6,"Dauer prüfen",IF(COUNTIFS($B$4:$B$103,B99,$G$4:$G$103,G99,$L$4:$L$103,"&lt;&gt;Entfällt")&gt;Parameter!$B$7,"Belegung prüfen","OK")))))))</f>
        <v/>
      </c>
    </row>
    <row r="100" ht="21" customHeight="1">
      <c r="A100" s="20" t="n"/>
      <c r="B100" s="43" t="n"/>
      <c r="C100" s="20" t="n"/>
      <c r="D100" s="20" t="n"/>
      <c r="E100" s="22" t="n"/>
      <c r="F100" s="22" t="n"/>
      <c r="G100" s="23" t="n"/>
      <c r="H100" s="23" t="n"/>
      <c r="I100" s="24">
        <f>IF(OR(B100="",E100="",F100=""),"",MOD(F100-E100,1)*24)</f>
        <v/>
      </c>
      <c r="J100" s="44">
        <f>IF(D100="","",IFERROR(VLOOKUP(D100,Parameter!$F$4:$G$7,2,FALSE),""))</f>
        <v/>
      </c>
      <c r="K100" s="44">
        <f>IF(OR(I100="",J100=""),"",I100*J100)</f>
        <v/>
      </c>
      <c r="L100" s="20" t="n"/>
      <c r="M100" s="26">
        <f>IF(COUNTA(B100:H100,L100)=0,"",IF(A100="","Dienst-ID fehlt",IF(OR(B100="",C100="",D100="",E100="",F100="",G100="",H100="",L100=""),"Angaben fehlen",IF(E100=F100,"Zeitfenster prüfen",IF(G100=H100,"Ersatz identisch",IF(I100&gt;Parameter!$B$6,"Dauer prüfen",IF(COUNTIFS($B$4:$B$103,B100,$G$4:$G$103,G100,$L$4:$L$103,"&lt;&gt;Entfällt")&gt;Parameter!$B$7,"Belegung prüfen","OK")))))))</f>
        <v/>
      </c>
    </row>
    <row r="101" ht="21" customHeight="1">
      <c r="A101" s="20" t="n"/>
      <c r="B101" s="43" t="n"/>
      <c r="C101" s="20" t="n"/>
      <c r="D101" s="20" t="n"/>
      <c r="E101" s="22" t="n"/>
      <c r="F101" s="22" t="n"/>
      <c r="G101" s="23" t="n"/>
      <c r="H101" s="23" t="n"/>
      <c r="I101" s="27">
        <f>IF(OR(B101="",E101="",F101=""),"",MOD(F101-E101,1)*24)</f>
        <v/>
      </c>
      <c r="J101" s="45">
        <f>IF(D101="","",IFERROR(VLOOKUP(D101,Parameter!$F$4:$G$7,2,FALSE),""))</f>
        <v/>
      </c>
      <c r="K101" s="45">
        <f>IF(OR(I101="",J101=""),"",I101*J101)</f>
        <v/>
      </c>
      <c r="L101" s="20" t="n"/>
      <c r="M101" s="29">
        <f>IF(COUNTA(B101:H101,L101)=0,"",IF(A101="","Dienst-ID fehlt",IF(OR(B101="",C101="",D101="",E101="",F101="",G101="",H101="",L101=""),"Angaben fehlen",IF(E101=F101,"Zeitfenster prüfen",IF(G101=H101,"Ersatz identisch",IF(I101&gt;Parameter!$B$6,"Dauer prüfen",IF(COUNTIFS($B$4:$B$103,B101,$G$4:$G$103,G101,$L$4:$L$103,"&lt;&gt;Entfällt")&gt;Parameter!$B$7,"Belegung prüfen","OK")))))))</f>
        <v/>
      </c>
    </row>
    <row r="102" ht="21" customHeight="1">
      <c r="A102" s="20" t="n"/>
      <c r="B102" s="43" t="n"/>
      <c r="C102" s="20" t="n"/>
      <c r="D102" s="20" t="n"/>
      <c r="E102" s="22" t="n"/>
      <c r="F102" s="22" t="n"/>
      <c r="G102" s="23" t="n"/>
      <c r="H102" s="23" t="n"/>
      <c r="I102" s="24">
        <f>IF(OR(B102="",E102="",F102=""),"",MOD(F102-E102,1)*24)</f>
        <v/>
      </c>
      <c r="J102" s="44">
        <f>IF(D102="","",IFERROR(VLOOKUP(D102,Parameter!$F$4:$G$7,2,FALSE),""))</f>
        <v/>
      </c>
      <c r="K102" s="44">
        <f>IF(OR(I102="",J102=""),"",I102*J102)</f>
        <v/>
      </c>
      <c r="L102" s="20" t="n"/>
      <c r="M102" s="26">
        <f>IF(COUNTA(B102:H102,L102)=0,"",IF(A102="","Dienst-ID fehlt",IF(OR(B102="",C102="",D102="",E102="",F102="",G102="",H102="",L102=""),"Angaben fehlen",IF(E102=F102,"Zeitfenster prüfen",IF(G102=H102,"Ersatz identisch",IF(I102&gt;Parameter!$B$6,"Dauer prüfen",IF(COUNTIFS($B$4:$B$103,B102,$G$4:$G$103,G102,$L$4:$L$103,"&lt;&gt;Entfällt")&gt;Parameter!$B$7,"Belegung prüfen","OK")))))))</f>
        <v/>
      </c>
    </row>
    <row r="103" ht="21" customHeight="1">
      <c r="A103" s="20" t="n"/>
      <c r="B103" s="43" t="n"/>
      <c r="C103" s="20" t="n"/>
      <c r="D103" s="20" t="n"/>
      <c r="E103" s="22" t="n"/>
      <c r="F103" s="22" t="n"/>
      <c r="G103" s="23" t="n"/>
      <c r="H103" s="23" t="n"/>
      <c r="I103" s="27">
        <f>IF(OR(B103="",E103="",F103=""),"",MOD(F103-E103,1)*24)</f>
        <v/>
      </c>
      <c r="J103" s="45">
        <f>IF(D103="","",IFERROR(VLOOKUP(D103,Parameter!$F$4:$G$7,2,FALSE),""))</f>
        <v/>
      </c>
      <c r="K103" s="45">
        <f>IF(OR(I103="",J103=""),"",I103*J103)</f>
        <v/>
      </c>
      <c r="L103" s="20" t="n"/>
      <c r="M103" s="29">
        <f>IF(COUNTA(B103:H103,L103)=0,"",IF(A103="","Dienst-ID fehlt",IF(OR(B103="",C103="",D103="",E103="",F103="",G103="",H103="",L103=""),"Angaben fehlen",IF(E103=F103,"Zeitfenster prüfen",IF(G103=H103,"Ersatz identisch",IF(I103&gt;Parameter!$B$6,"Dauer prüfen",IF(COUNTIFS($B$4:$B$103,B103,$G$4:$G$103,G103,$L$4:$L$103,"&lt;&gt;Entfällt")&gt;Parameter!$B$7,"Belegung prüfen","OK")))))))</f>
        <v/>
      </c>
    </row>
  </sheetData>
  <autoFilter ref="A3:M103"/>
  <mergeCells count="1">
    <mergeCell ref="A1:M1"/>
  </mergeCells>
  <conditionalFormatting sqref="M4:M103">
    <cfRule type="expression" priority="1" dxfId="1">
      <formula>AND($A4&lt;&gt;"",$M4="OK")</formula>
    </cfRule>
    <cfRule type="expression" priority="2" dxfId="0">
      <formula>AND($M4&lt;&gt;"",$M4&lt;&gt;"OK")</formula>
    </cfRule>
  </conditionalFormatting>
  <conditionalFormatting sqref="B4:H103">
    <cfRule type="expression" priority="3" dxfId="0">
      <formula>AND($A4&lt;&gt;"",B4="")</formula>
    </cfRule>
  </conditionalFormatting>
  <conditionalFormatting sqref="L4:L103">
    <cfRule type="expression" priority="4" dxfId="0">
      <formula>AND($A4&lt;&gt;"",L4="")</formula>
    </cfRule>
  </conditionalFormatting>
  <dataValidations count="8">
    <dataValidation sqref="A4:A103" showErrorMessage="1" showInputMessage="1" allowBlank="1" errorTitle="Eingabe prüfen" error="Die Dienst-ID ist bereits vorhanden." promptTitle="Eindeutige Dienst-ID" prompt="Eine eindeutige interne Kennung eingeben." type="custom" errorStyle="stop">
      <formula1>OR(A4="",COUNTIF($A$4:$A$103,A4)=1)</formula1>
    </dataValidation>
    <dataValidation sqref="B4:B103" showErrorMessage="1" showInputMessage="1" allowBlank="1" errorTitle="Eingabe prüfen" error="Das Datum liegt außerhalb des vorbereiteten Arbeitsbereichs." promptTitle="Dienst-Datum" prompt="Ein plausibles Datum eingeben." type="date" errorStyle="stop" operator="between">
      <formula1>DATE(2024,1,1)</formula1>
      <formula2>DATE(2029,12,31)</formula2>
    </dataValidation>
    <dataValidation sqref="C4:C103" showErrorMessage="1" showInputMessage="1" allowBlank="1" errorTitle="Eingabe prüfen" error="Bitte einen Bereich aus der Liste wählen." promptTitle="Bereich" prompt="Bereich aus der Liste wählen." type="list" errorStyle="stop">
      <formula1>INDIRECT("Parameter!$L$4:$L$8")</formula1>
    </dataValidation>
    <dataValidation sqref="D4:D103" showErrorMessage="1" showInputMessage="1" allowBlank="1" errorTitle="Eingabe prüfen" error="Bitte eine Schichtart aus der Liste wählen." promptTitle="Schichtart" prompt="Schichtart aus der Liste wählen." type="list" errorStyle="stop">
      <formula1>INDIRECT("Parameter!$F$4:$F$7")</formula1>
    </dataValidation>
    <dataValidation sqref="E4:F103" showErrorMessage="1" showInputMessage="1" allowBlank="1" errorTitle="Eingabe prüfen" error="Bitte eine gültige Uhrzeit eingeben." promptTitle="Uhrzeit" prompt="Eine Uhrzeit zwischen 00:00 und 23:59 eingeben." type="decimal" errorStyle="stop" operator="between">
      <formula1>0</formula1>
      <formula2>0.99999</formula2>
    </dataValidation>
    <dataValidation sqref="G4:G103" showErrorMessage="1" showInputMessage="1" allowBlank="1" errorTitle="Eingabe prüfen" error="Bitte eine Funktionskennung aus der Liste wählen." promptTitle="Primärfunktion" prompt="Fiktive Funktionskennung wählen." type="list" errorStyle="stop">
      <formula1>INDIRECT("Parameter!$T$4:$T$11")</formula1>
    </dataValidation>
    <dataValidation sqref="H4:H103" showErrorMessage="1" showInputMessage="1" allowBlank="1" errorTitle="Eingabe prüfen" error="Bitte eine Funktionskennung aus der Liste wählen." promptTitle="Ersatzfunktion" prompt="Fiktive Ersatzfunktion wählen." type="list" errorStyle="stop">
      <formula1>INDIRECT("Parameter!$T$4:$T$11")</formula1>
    </dataValidation>
    <dataValidation sqref="L4:L103" showErrorMessage="1" showInputMessage="1" allowBlank="1" errorTitle="Eingabe prüfen" error="Bitte einen Status aus der Liste wählen." promptTitle="Dienststatus" prompt="Status aus der Liste wählen." type="list" errorStyle="stop">
      <formula1>INDIRECT("Parameter!$N$4:$N$7")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3"/>
  <sheetViews>
    <sheetView showGridLines="0" zoomScale="82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0" customWidth="1" min="3" max="3"/>
    <col width="20" customWidth="1" min="4" max="4"/>
    <col width="20" customWidth="1" min="5" max="5"/>
    <col width="20" customWidth="1" min="6" max="6"/>
    <col width="14" customWidth="1" min="7" max="7"/>
    <col width="34" customWidth="1" min="8" max="8"/>
    <col width="20" customWidth="1" min="9" max="9"/>
    <col width="15" customWidth="1" min="10" max="10"/>
    <col width="17" customWidth="1" min="11" max="11"/>
    <col width="13" customWidth="1" min="12" max="12"/>
    <col width="18" customWidth="1" min="13" max="13"/>
    <col width="29" customWidth="1" min="14" max="14"/>
  </cols>
  <sheetData>
    <row r="1" ht="28" customHeight="1">
      <c r="A1" s="1" t="inlineStr">
        <is>
          <t>Rufbereitschaft Gastronomie – Ereignisprotokoll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7" t="n"/>
    </row>
    <row r="2">
      <c r="A2" s="3" t="inlineStr">
        <is>
          <t>Erfasste Anrufe und Störungen werden einer Dienst-ID zugeordnet; alle Funktionskennungen und Vorgänge sind fiktiv.</t>
        </is>
      </c>
    </row>
    <row r="3" ht="32" customHeight="1">
      <c r="A3" s="6" t="inlineStr">
        <is>
          <t>Ereignis-ID</t>
        </is>
      </c>
      <c r="B3" s="6" t="inlineStr">
        <is>
          <t>Dienst-ID</t>
        </is>
      </c>
      <c r="C3" s="6" t="inlineStr">
        <is>
          <t>Eingang</t>
        </is>
      </c>
      <c r="D3" s="6" t="inlineStr">
        <is>
          <t>Reaktion</t>
        </is>
      </c>
      <c r="E3" s="6" t="inlineStr">
        <is>
          <t>Abschluss</t>
        </is>
      </c>
      <c r="F3" s="6" t="inlineStr">
        <is>
          <t>Kategorie</t>
        </is>
      </c>
      <c r="G3" s="6" t="inlineStr">
        <is>
          <t>Priorität</t>
        </is>
      </c>
      <c r="H3" s="6" t="inlineStr">
        <is>
          <t>Bearbeitung durch</t>
        </is>
      </c>
      <c r="I3" s="6" t="inlineStr">
        <is>
          <t>Ergebnisstatus</t>
        </is>
      </c>
      <c r="J3" s="6" t="inlineStr">
        <is>
          <t>Reaktion Min.</t>
        </is>
      </c>
      <c r="K3" s="6" t="inlineStr">
        <is>
          <t>Bearbeitung Min.</t>
        </is>
      </c>
      <c r="L3" s="6" t="inlineStr">
        <is>
          <t>Ziel Min.</t>
        </is>
      </c>
      <c r="M3" s="6" t="inlineStr">
        <is>
          <t>Abweichung Min.</t>
        </is>
      </c>
      <c r="N3" s="6" t="inlineStr">
        <is>
          <t>Prüfung</t>
        </is>
      </c>
    </row>
    <row r="4" ht="22" customHeight="1">
      <c r="A4" s="20" t="inlineStr">
        <is>
          <t>ER-001</t>
        </is>
      </c>
      <c r="B4" s="20" t="inlineStr">
        <is>
          <t>RB-001</t>
        </is>
      </c>
      <c r="C4" s="30" t="n">
        <v>46266.83333333334</v>
      </c>
      <c r="D4" s="30" t="n">
        <v>46266.84027777778</v>
      </c>
      <c r="E4" s="30" t="n">
        <v>46266.875</v>
      </c>
      <c r="F4" s="23" t="inlineStr">
        <is>
          <t>Haustechnik</t>
        </is>
      </c>
      <c r="G4" s="20" t="inlineStr">
        <is>
          <t>Hoch</t>
        </is>
      </c>
      <c r="H4" s="23" t="inlineStr">
        <is>
          <t>Funktionscode Technik A (fiktiv)</t>
        </is>
      </c>
      <c r="I4" s="23" t="inlineStr">
        <is>
          <t>Gelöst</t>
        </is>
      </c>
      <c r="J4" s="24">
        <f>IF(OR(C4="",D4=""),"",IFERROR((D4-C4)*1440,""))</f>
        <v/>
      </c>
      <c r="K4" s="24">
        <f>IF(OR(D4="",E4=""),"",IFERROR((E4-D4)*1440,""))</f>
        <v/>
      </c>
      <c r="L4" s="24">
        <f>IF(G4="","",IFERROR(VLOOKUP(G4,Parameter!$I$4:$J$7,2,FALSE),""))</f>
        <v/>
      </c>
      <c r="M4" s="24">
        <f>IF(OR(J4="",L4=""),"",J4-L4)</f>
        <v/>
      </c>
      <c r="N4" s="26">
        <f>IF(COUNTA(B4:I4)=0,"",IF(A4="","Ereignis-ID fehlt",IF(OR(B4="",C4="",F4="",G4="",H4="",I4=""),"Angaben fehlen",IF(IFERROR(VLOOKUP(B4,Rufbereitschaft!$A$4:$A$103,1,FALSE),"")="","Dienst unbekannt",IF(AND(D4="",OR(I4="Gelöst",I4="Weitergegeben")),"Reaktion fehlt",IF(AND(D4&lt;&gt;"",D4&lt;C4),"Zeitfolge prüfen",IF(AND(E4&lt;&gt;"",OR(D4="",E4&lt;D4)),"Zeitfolge prüfen",IF(AND(J4&lt;&gt;"",M4&gt;0),"Reaktionsziel überschritten","OK"))))))))</f>
        <v/>
      </c>
    </row>
    <row r="5" ht="22" customHeight="1">
      <c r="A5" s="20" t="inlineStr">
        <is>
          <t>ER-002</t>
        </is>
      </c>
      <c r="B5" s="20" t="inlineStr">
        <is>
          <t>RB-002</t>
        </is>
      </c>
      <c r="C5" s="30" t="n">
        <v>46268.96527777778</v>
      </c>
      <c r="D5" s="30" t="n">
        <v>46268.97222222222</v>
      </c>
      <c r="E5" s="30" t="n">
        <v>46269.00694444445</v>
      </c>
      <c r="F5" s="23" t="inlineStr">
        <is>
          <t>Kasse/IT</t>
        </is>
      </c>
      <c r="G5" s="20" t="inlineStr">
        <is>
          <t>Kritisch</t>
        </is>
      </c>
      <c r="H5" s="23" t="inlineStr">
        <is>
          <t>Funktionscode Technik A (fiktiv)</t>
        </is>
      </c>
      <c r="I5" s="23" t="inlineStr">
        <is>
          <t>Gelöst</t>
        </is>
      </c>
      <c r="J5" s="27">
        <f>IF(OR(C5="",D5=""),"",IFERROR((D5-C5)*1440,""))</f>
        <v/>
      </c>
      <c r="K5" s="27">
        <f>IF(OR(D5="",E5=""),"",IFERROR((E5-D5)*1440,""))</f>
        <v/>
      </c>
      <c r="L5" s="27">
        <f>IF(G5="","",IFERROR(VLOOKUP(G5,Parameter!$I$4:$J$7,2,FALSE),""))</f>
        <v/>
      </c>
      <c r="M5" s="27">
        <f>IF(OR(J5="",L5=""),"",J5-L5)</f>
        <v/>
      </c>
      <c r="N5" s="29">
        <f>IF(COUNTA(B5:I5)=0,"",IF(A5="","Ereignis-ID fehlt",IF(OR(B5="",C5="",F5="",G5="",H5="",I5=""),"Angaben fehlen",IF(IFERROR(VLOOKUP(B5,Rufbereitschaft!$A$4:$A$103,1,FALSE),"")="","Dienst unbekannt",IF(AND(D5="",OR(I5="Gelöst",I5="Weitergegeben")),"Reaktion fehlt",IF(AND(D5&lt;&gt;"",D5&lt;C5),"Zeitfolge prüfen",IF(AND(E5&lt;&gt;"",OR(D5="",E5&lt;D5)),"Zeitfolge prüfen",IF(AND(J5&lt;&gt;"",M5&gt;0),"Reaktionsziel überschritten","OK"))))))))</f>
        <v/>
      </c>
    </row>
    <row r="6" ht="22" customHeight="1">
      <c r="A6" s="20" t="inlineStr">
        <is>
          <t>ER-003</t>
        </is>
      </c>
      <c r="B6" s="20" t="inlineStr">
        <is>
          <t>RB-003</t>
        </is>
      </c>
      <c r="C6" s="30" t="n">
        <v>46270.375</v>
      </c>
      <c r="D6" s="30" t="n">
        <v>46270.39027777778</v>
      </c>
      <c r="E6" s="30" t="n">
        <v>46270.41666666666</v>
      </c>
      <c r="F6" s="23" t="inlineStr">
        <is>
          <t>Kühlung</t>
        </is>
      </c>
      <c r="G6" s="20" t="inlineStr">
        <is>
          <t>Mittel</t>
        </is>
      </c>
      <c r="H6" s="23" t="inlineStr">
        <is>
          <t>Funktionscode Technik B (fiktiv)</t>
        </is>
      </c>
      <c r="I6" s="23" t="inlineStr">
        <is>
          <t>Gelöst</t>
        </is>
      </c>
      <c r="J6" s="24">
        <f>IF(OR(C6="",D6=""),"",IFERROR((D6-C6)*1440,""))</f>
        <v/>
      </c>
      <c r="K6" s="24">
        <f>IF(OR(D6="",E6=""),"",IFERROR((E6-D6)*1440,""))</f>
        <v/>
      </c>
      <c r="L6" s="24">
        <f>IF(G6="","",IFERROR(VLOOKUP(G6,Parameter!$I$4:$J$7,2,FALSE),""))</f>
        <v/>
      </c>
      <c r="M6" s="24">
        <f>IF(OR(J6="",L6=""),"",J6-L6)</f>
        <v/>
      </c>
      <c r="N6" s="26">
        <f>IF(COUNTA(B6:I6)=0,"",IF(A6="","Ereignis-ID fehlt",IF(OR(B6="",C6="",F6="",G6="",H6="",I6=""),"Angaben fehlen",IF(IFERROR(VLOOKUP(B6,Rufbereitschaft!$A$4:$A$103,1,FALSE),"")="","Dienst unbekannt",IF(AND(D6="",OR(I6="Gelöst",I6="Weitergegeben")),"Reaktion fehlt",IF(AND(D6&lt;&gt;"",D6&lt;C6),"Zeitfolge prüfen",IF(AND(E6&lt;&gt;"",OR(D6="",E6&lt;D6)),"Zeitfolge prüfen",IF(AND(J6&lt;&gt;"",M6&gt;0),"Reaktionsziel überschritten","OK"))))))))</f>
        <v/>
      </c>
    </row>
    <row r="7" ht="22" customHeight="1">
      <c r="A7" s="20" t="inlineStr">
        <is>
          <t>ER-004</t>
        </is>
      </c>
      <c r="B7" s="20" t="inlineStr">
        <is>
          <t>RB-X99</t>
        </is>
      </c>
      <c r="C7" s="30" t="n">
        <v>46272.76041666666</v>
      </c>
      <c r="D7" s="30" t="n">
        <v>46272.77777777778</v>
      </c>
      <c r="E7" s="30" t="n">
        <v>46272.79513888889</v>
      </c>
      <c r="F7" s="23" t="inlineStr">
        <is>
          <t>Zugang</t>
        </is>
      </c>
      <c r="G7" s="20" t="inlineStr">
        <is>
          <t>Mittel</t>
        </is>
      </c>
      <c r="H7" s="23" t="inlineStr">
        <is>
          <t>Funktionscode Leitung A (fiktiv)</t>
        </is>
      </c>
      <c r="I7" s="23" t="inlineStr">
        <is>
          <t>Weitergegeben</t>
        </is>
      </c>
      <c r="J7" s="27">
        <f>IF(OR(C7="",D7=""),"",IFERROR((D7-C7)*1440,""))</f>
        <v/>
      </c>
      <c r="K7" s="27">
        <f>IF(OR(D7="",E7=""),"",IFERROR((E7-D7)*1440,""))</f>
        <v/>
      </c>
      <c r="L7" s="27">
        <f>IF(G7="","",IFERROR(VLOOKUP(G7,Parameter!$I$4:$J$7,2,FALSE),""))</f>
        <v/>
      </c>
      <c r="M7" s="27">
        <f>IF(OR(J7="",L7=""),"",J7-L7)</f>
        <v/>
      </c>
      <c r="N7" s="29">
        <f>IF(COUNTA(B7:I7)=0,"",IF(A7="","Ereignis-ID fehlt",IF(OR(B7="",C7="",F7="",G7="",H7="",I7=""),"Angaben fehlen",IF(IFERROR(VLOOKUP(B7,Rufbereitschaft!$A$4:$A$103,1,FALSE),"")="","Dienst unbekannt",IF(AND(D7="",OR(I7="Gelöst",I7="Weitergegeben")),"Reaktion fehlt",IF(AND(D7&lt;&gt;"",D7&lt;C7),"Zeitfolge prüfen",IF(AND(E7&lt;&gt;"",OR(D7="",E7&lt;D7)),"Zeitfolge prüfen",IF(AND(J7&lt;&gt;"",M7&gt;0),"Reaktionsziel überschritten","OK"))))))))</f>
        <v/>
      </c>
    </row>
    <row r="8" ht="22" customHeight="1">
      <c r="A8" s="20" t="inlineStr">
        <is>
          <t>ER-005</t>
        </is>
      </c>
      <c r="B8" s="20" t="inlineStr">
        <is>
          <t>RB-005</t>
        </is>
      </c>
      <c r="C8" s="30" t="n">
        <v>46274.47916666666</v>
      </c>
      <c r="D8" s="30" t="n">
        <v>46274.47222222222</v>
      </c>
      <c r="E8" s="30" t="n">
        <v>46274.5</v>
      </c>
      <c r="F8" s="23" t="inlineStr">
        <is>
          <t>Lieferung</t>
        </is>
      </c>
      <c r="G8" s="20" t="inlineStr">
        <is>
          <t>Niedrig</t>
        </is>
      </c>
      <c r="H8" s="23" t="inlineStr">
        <is>
          <t>Funktionscode Logistik A (fiktiv)</t>
        </is>
      </c>
      <c r="I8" s="23" t="inlineStr">
        <is>
          <t>Gelöst</t>
        </is>
      </c>
      <c r="J8" s="24">
        <f>IF(OR(C8="",D8=""),"",IFERROR((D8-C8)*1440,""))</f>
        <v/>
      </c>
      <c r="K8" s="24">
        <f>IF(OR(D8="",E8=""),"",IFERROR((E8-D8)*1440,""))</f>
        <v/>
      </c>
      <c r="L8" s="24">
        <f>IF(G8="","",IFERROR(VLOOKUP(G8,Parameter!$I$4:$J$7,2,FALSE),""))</f>
        <v/>
      </c>
      <c r="M8" s="24">
        <f>IF(OR(J8="",L8=""),"",J8-L8)</f>
        <v/>
      </c>
      <c r="N8" s="26">
        <f>IF(COUNTA(B8:I8)=0,"",IF(A8="","Ereignis-ID fehlt",IF(OR(B8="",C8="",F8="",G8="",H8="",I8=""),"Angaben fehlen",IF(IFERROR(VLOOKUP(B8,Rufbereitschaft!$A$4:$A$103,1,FALSE),"")="","Dienst unbekannt",IF(AND(D8="",OR(I8="Gelöst",I8="Weitergegeben")),"Reaktion fehlt",IF(AND(D8&lt;&gt;"",D8&lt;C8),"Zeitfolge prüfen",IF(AND(E8&lt;&gt;"",OR(D8="",E8&lt;D8)),"Zeitfolge prüfen",IF(AND(J8&lt;&gt;"",M8&gt;0),"Reaktionsziel überschritten","OK"))))))))</f>
        <v/>
      </c>
    </row>
    <row r="9" ht="22" customHeight="1">
      <c r="A9" s="20" t="inlineStr">
        <is>
          <t>ER-006</t>
        </is>
      </c>
      <c r="B9" s="20" t="inlineStr">
        <is>
          <t>RB-006</t>
        </is>
      </c>
      <c r="C9" s="30" t="n">
        <v>46276.875</v>
      </c>
      <c r="D9" s="30" t="n"/>
      <c r="E9" s="30" t="n"/>
      <c r="F9" s="23" t="inlineStr">
        <is>
          <t>Kasse/IT</t>
        </is>
      </c>
      <c r="G9" s="20" t="inlineStr">
        <is>
          <t>Hoch</t>
        </is>
      </c>
      <c r="H9" s="23" t="inlineStr">
        <is>
          <t>Funktionscode Technik A (fiktiv)</t>
        </is>
      </c>
      <c r="I9" s="23" t="inlineStr">
        <is>
          <t>Offen</t>
        </is>
      </c>
      <c r="J9" s="27">
        <f>IF(OR(C9="",D9=""),"",IFERROR((D9-C9)*1440,""))</f>
        <v/>
      </c>
      <c r="K9" s="27">
        <f>IF(OR(D9="",E9=""),"",IFERROR((E9-D9)*1440,""))</f>
        <v/>
      </c>
      <c r="L9" s="27">
        <f>IF(G9="","",IFERROR(VLOOKUP(G9,Parameter!$I$4:$J$7,2,FALSE),""))</f>
        <v/>
      </c>
      <c r="M9" s="27">
        <f>IF(OR(J9="",L9=""),"",J9-L9)</f>
        <v/>
      </c>
      <c r="N9" s="29">
        <f>IF(COUNTA(B9:I9)=0,"",IF(A9="","Ereignis-ID fehlt",IF(OR(B9="",C9="",F9="",G9="",H9="",I9=""),"Angaben fehlen",IF(IFERROR(VLOOKUP(B9,Rufbereitschaft!$A$4:$A$103,1,FALSE),"")="","Dienst unbekannt",IF(AND(D9="",OR(I9="Gelöst",I9="Weitergegeben")),"Reaktion fehlt",IF(AND(D9&lt;&gt;"",D9&lt;C9),"Zeitfolge prüfen",IF(AND(E9&lt;&gt;"",OR(D9="",E9&lt;D9)),"Zeitfolge prüfen",IF(AND(J9&lt;&gt;"",M9&gt;0),"Reaktionsziel überschritten","OK"))))))))</f>
        <v/>
      </c>
    </row>
    <row r="10" ht="22" customHeight="1">
      <c r="A10" s="20" t="inlineStr">
        <is>
          <t>ER-007</t>
        </is>
      </c>
      <c r="B10" s="20" t="inlineStr">
        <is>
          <t>RB-007</t>
        </is>
      </c>
      <c r="C10" s="30" t="n">
        <v>46276.79166666666</v>
      </c>
      <c r="D10" s="30" t="n">
        <v>46276.8125</v>
      </c>
      <c r="E10" s="30" t="n">
        <v>46276.84375</v>
      </c>
      <c r="F10" s="23" t="inlineStr">
        <is>
          <t>Kühlung</t>
        </is>
      </c>
      <c r="G10" s="20" t="inlineStr">
        <is>
          <t>Hoch</t>
        </is>
      </c>
      <c r="H10" s="23" t="inlineStr">
        <is>
          <t>Funktionscode Technik A (fiktiv)</t>
        </is>
      </c>
      <c r="I10" s="23" t="inlineStr">
        <is>
          <t>In Bearbeitung</t>
        </is>
      </c>
      <c r="J10" s="24">
        <f>IF(OR(C10="",D10=""),"",IFERROR((D10-C10)*1440,""))</f>
        <v/>
      </c>
      <c r="K10" s="24">
        <f>IF(OR(D10="",E10=""),"",IFERROR((E10-D10)*1440,""))</f>
        <v/>
      </c>
      <c r="L10" s="24">
        <f>IF(G10="","",IFERROR(VLOOKUP(G10,Parameter!$I$4:$J$7,2,FALSE),""))</f>
        <v/>
      </c>
      <c r="M10" s="24">
        <f>IF(OR(J10="",L10=""),"",J10-L10)</f>
        <v/>
      </c>
      <c r="N10" s="26">
        <f>IF(COUNTA(B10:I10)=0,"",IF(A10="","Ereignis-ID fehlt",IF(OR(B10="",C10="",F10="",G10="",H10="",I10=""),"Angaben fehlen",IF(IFERROR(VLOOKUP(B10,Rufbereitschaft!$A$4:$A$103,1,FALSE),"")="","Dienst unbekannt",IF(AND(D10="",OR(I10="Gelöst",I10="Weitergegeben")),"Reaktion fehlt",IF(AND(D10&lt;&gt;"",D10&lt;C10),"Zeitfolge prüfen",IF(AND(E10&lt;&gt;"",OR(D10="",E10&lt;D10)),"Zeitfolge prüfen",IF(AND(J10&lt;&gt;"",M10&gt;0),"Reaktionsziel überschritten","OK"))))))))</f>
        <v/>
      </c>
    </row>
    <row r="11" ht="22" customHeight="1">
      <c r="A11" s="20" t="inlineStr">
        <is>
          <t>ER-008</t>
        </is>
      </c>
      <c r="B11" s="20" t="inlineStr">
        <is>
          <t>RB-008</t>
        </is>
      </c>
      <c r="C11" s="30" t="n">
        <v>46280.75</v>
      </c>
      <c r="D11" s="30" t="n"/>
      <c r="E11" s="30" t="n"/>
      <c r="F11" s="23" t="inlineStr">
        <is>
          <t>Personalengpass</t>
        </is>
      </c>
      <c r="G11" s="20" t="inlineStr">
        <is>
          <t>Mittel</t>
        </is>
      </c>
      <c r="H11" s="23" t="inlineStr">
        <is>
          <t>Funktionscode Service A (fiktiv)</t>
        </is>
      </c>
      <c r="I11" s="23" t="inlineStr">
        <is>
          <t>Gelöst</t>
        </is>
      </c>
      <c r="J11" s="27">
        <f>IF(OR(C11="",D11=""),"",IFERROR((D11-C11)*1440,""))</f>
        <v/>
      </c>
      <c r="K11" s="27">
        <f>IF(OR(D11="",E11=""),"",IFERROR((E11-D11)*1440,""))</f>
        <v/>
      </c>
      <c r="L11" s="27">
        <f>IF(G11="","",IFERROR(VLOOKUP(G11,Parameter!$I$4:$J$7,2,FALSE),""))</f>
        <v/>
      </c>
      <c r="M11" s="27">
        <f>IF(OR(J11="",L11=""),"",J11-L11)</f>
        <v/>
      </c>
      <c r="N11" s="29">
        <f>IF(COUNTA(B11:I11)=0,"",IF(A11="","Ereignis-ID fehlt",IF(OR(B11="",C11="",F11="",G11="",H11="",I11=""),"Angaben fehlen",IF(IFERROR(VLOOKUP(B11,Rufbereitschaft!$A$4:$A$103,1,FALSE),"")="","Dienst unbekannt",IF(AND(D11="",OR(I11="Gelöst",I11="Weitergegeben")),"Reaktion fehlt",IF(AND(D11&lt;&gt;"",D11&lt;C11),"Zeitfolge prüfen",IF(AND(E11&lt;&gt;"",OR(D11="",E11&lt;D11)),"Zeitfolge prüfen",IF(AND(J11&lt;&gt;"",M11&gt;0),"Reaktionsziel überschritten","OK"))))))))</f>
        <v/>
      </c>
    </row>
    <row r="12" ht="22" customHeight="1">
      <c r="A12" s="20" t="inlineStr">
        <is>
          <t>ER-009</t>
        </is>
      </c>
      <c r="B12" s="20" t="inlineStr">
        <is>
          <t>RB-009</t>
        </is>
      </c>
      <c r="C12" s="30" t="n">
        <v>46282.41666666666</v>
      </c>
      <c r="D12" s="30" t="n">
        <v>46282.41875</v>
      </c>
      <c r="E12" s="30" t="n">
        <v>46282.42013888889</v>
      </c>
      <c r="F12" s="23" t="inlineStr">
        <is>
          <t>Sonstiges</t>
        </is>
      </c>
      <c r="G12" s="20" t="inlineStr">
        <is>
          <t>Kritisch</t>
        </is>
      </c>
      <c r="H12" s="23" t="inlineStr">
        <is>
          <t>Funktionscode Logistik A (fiktiv)</t>
        </is>
      </c>
      <c r="I12" s="23" t="inlineStr">
        <is>
          <t>Fehlalarm</t>
        </is>
      </c>
      <c r="J12" s="24">
        <f>IF(OR(C12="",D12=""),"",IFERROR((D12-C12)*1440,""))</f>
        <v/>
      </c>
      <c r="K12" s="24">
        <f>IF(OR(D12="",E12=""),"",IFERROR((E12-D12)*1440,""))</f>
        <v/>
      </c>
      <c r="L12" s="24">
        <f>IF(G12="","",IFERROR(VLOOKUP(G12,Parameter!$I$4:$J$7,2,FALSE),""))</f>
        <v/>
      </c>
      <c r="M12" s="24">
        <f>IF(OR(J12="",L12=""),"",J12-L12)</f>
        <v/>
      </c>
      <c r="N12" s="26">
        <f>IF(COUNTA(B12:I12)=0,"",IF(A12="","Ereignis-ID fehlt",IF(OR(B12="",C12="",F12="",G12="",H12="",I12=""),"Angaben fehlen",IF(IFERROR(VLOOKUP(B12,Rufbereitschaft!$A$4:$A$103,1,FALSE),"")="","Dienst unbekannt",IF(AND(D12="",OR(I12="Gelöst",I12="Weitergegeben")),"Reaktion fehlt",IF(AND(D12&lt;&gt;"",D12&lt;C12),"Zeitfolge prüfen",IF(AND(E12&lt;&gt;"",OR(D12="",E12&lt;D12)),"Zeitfolge prüfen",IF(AND(J12&lt;&gt;"",M12&gt;0),"Reaktionsziel überschritten","OK"))))))))</f>
        <v/>
      </c>
    </row>
    <row r="13" ht="22" customHeight="1">
      <c r="A13" s="20" t="inlineStr">
        <is>
          <t>ER-010</t>
        </is>
      </c>
      <c r="B13" s="20" t="inlineStr">
        <is>
          <t>RB-010</t>
        </is>
      </c>
      <c r="C13" s="30" t="n">
        <v>46284.33333333334</v>
      </c>
      <c r="D13" s="30" t="n">
        <v>46284.37152777778</v>
      </c>
      <c r="E13" s="30" t="n">
        <v>46284.39236111111</v>
      </c>
      <c r="F13" s="23" t="inlineStr">
        <is>
          <t>Haustechnik</t>
        </is>
      </c>
      <c r="G13" s="20" t="inlineStr">
        <is>
          <t>Niedrig</t>
        </is>
      </c>
      <c r="H13" s="23" t="inlineStr">
        <is>
          <t>Funktionscode Küche B (fiktiv)</t>
        </is>
      </c>
      <c r="I13" s="23" t="inlineStr">
        <is>
          <t>Weitergegeben</t>
        </is>
      </c>
      <c r="J13" s="27">
        <f>IF(OR(C13="",D13=""),"",IFERROR((D13-C13)*1440,""))</f>
        <v/>
      </c>
      <c r="K13" s="27">
        <f>IF(OR(D13="",E13=""),"",IFERROR((E13-D13)*1440,""))</f>
        <v/>
      </c>
      <c r="L13" s="27">
        <f>IF(G13="","",IFERROR(VLOOKUP(G13,Parameter!$I$4:$J$7,2,FALSE),""))</f>
        <v/>
      </c>
      <c r="M13" s="27">
        <f>IF(OR(J13="",L13=""),"",J13-L13)</f>
        <v/>
      </c>
      <c r="N13" s="29">
        <f>IF(COUNTA(B13:I13)=0,"",IF(A13="","Ereignis-ID fehlt",IF(OR(B13="",C13="",F13="",G13="",H13="",I13=""),"Angaben fehlen",IF(IFERROR(VLOOKUP(B13,Rufbereitschaft!$A$4:$A$103,1,FALSE),"")="","Dienst unbekannt",IF(AND(D13="",OR(I13="Gelöst",I13="Weitergegeben")),"Reaktion fehlt",IF(AND(D13&lt;&gt;"",D13&lt;C13),"Zeitfolge prüfen",IF(AND(E13&lt;&gt;"",OR(D13="",E13&lt;D13)),"Zeitfolge prüfen",IF(AND(J13&lt;&gt;"",M13&gt;0),"Reaktionsziel überschritten","OK"))))))))</f>
        <v/>
      </c>
    </row>
    <row r="14" ht="22" customHeight="1">
      <c r="A14" s="20" t="n"/>
      <c r="B14" s="20" t="n"/>
      <c r="C14" s="30" t="n"/>
      <c r="D14" s="30" t="n"/>
      <c r="E14" s="30" t="n"/>
      <c r="F14" s="23" t="n"/>
      <c r="G14" s="20" t="n"/>
      <c r="H14" s="23" t="n"/>
      <c r="I14" s="23" t="n"/>
      <c r="J14" s="24">
        <f>IF(OR(C14="",D14=""),"",IFERROR((D14-C14)*1440,""))</f>
        <v/>
      </c>
      <c r="K14" s="24">
        <f>IF(OR(D14="",E14=""),"",IFERROR((E14-D14)*1440,""))</f>
        <v/>
      </c>
      <c r="L14" s="24">
        <f>IF(G14="","",IFERROR(VLOOKUP(G14,Parameter!$I$4:$J$7,2,FALSE),""))</f>
        <v/>
      </c>
      <c r="M14" s="24">
        <f>IF(OR(J14="",L14=""),"",J14-L14)</f>
        <v/>
      </c>
      <c r="N14" s="26">
        <f>IF(COUNTA(B14:I14)=0,"",IF(A14="","Ereignis-ID fehlt",IF(OR(B14="",C14="",F14="",G14="",H14="",I14=""),"Angaben fehlen",IF(IFERROR(VLOOKUP(B14,Rufbereitschaft!$A$4:$A$103,1,FALSE),"")="","Dienst unbekannt",IF(AND(D14="",OR(I14="Gelöst",I14="Weitergegeben")),"Reaktion fehlt",IF(AND(D14&lt;&gt;"",D14&lt;C14),"Zeitfolge prüfen",IF(AND(E14&lt;&gt;"",OR(D14="",E14&lt;D14)),"Zeitfolge prüfen",IF(AND(J14&lt;&gt;"",M14&gt;0),"Reaktionsziel überschritten","OK"))))))))</f>
        <v/>
      </c>
    </row>
    <row r="15" ht="22" customHeight="1">
      <c r="A15" s="20" t="n"/>
      <c r="B15" s="20" t="n"/>
      <c r="C15" s="30" t="n"/>
      <c r="D15" s="30" t="n"/>
      <c r="E15" s="30" t="n"/>
      <c r="F15" s="23" t="n"/>
      <c r="G15" s="20" t="n"/>
      <c r="H15" s="23" t="n"/>
      <c r="I15" s="23" t="n"/>
      <c r="J15" s="27">
        <f>IF(OR(C15="",D15=""),"",IFERROR((D15-C15)*1440,""))</f>
        <v/>
      </c>
      <c r="K15" s="27">
        <f>IF(OR(D15="",E15=""),"",IFERROR((E15-D15)*1440,""))</f>
        <v/>
      </c>
      <c r="L15" s="27">
        <f>IF(G15="","",IFERROR(VLOOKUP(G15,Parameter!$I$4:$J$7,2,FALSE),""))</f>
        <v/>
      </c>
      <c r="M15" s="27">
        <f>IF(OR(J15="",L15=""),"",J15-L15)</f>
        <v/>
      </c>
      <c r="N15" s="29">
        <f>IF(COUNTA(B15:I15)=0,"",IF(A15="","Ereignis-ID fehlt",IF(OR(B15="",C15="",F15="",G15="",H15="",I15=""),"Angaben fehlen",IF(IFERROR(VLOOKUP(B15,Rufbereitschaft!$A$4:$A$103,1,FALSE),"")="","Dienst unbekannt",IF(AND(D15="",OR(I15="Gelöst",I15="Weitergegeben")),"Reaktion fehlt",IF(AND(D15&lt;&gt;"",D15&lt;C15),"Zeitfolge prüfen",IF(AND(E15&lt;&gt;"",OR(D15="",E15&lt;D15)),"Zeitfolge prüfen",IF(AND(J15&lt;&gt;"",M15&gt;0),"Reaktionsziel überschritten","OK"))))))))</f>
        <v/>
      </c>
    </row>
    <row r="16" ht="22" customHeight="1">
      <c r="A16" s="20" t="n"/>
      <c r="B16" s="20" t="n"/>
      <c r="C16" s="30" t="n"/>
      <c r="D16" s="30" t="n"/>
      <c r="E16" s="30" t="n"/>
      <c r="F16" s="23" t="n"/>
      <c r="G16" s="20" t="n"/>
      <c r="H16" s="23" t="n"/>
      <c r="I16" s="23" t="n"/>
      <c r="J16" s="24">
        <f>IF(OR(C16="",D16=""),"",IFERROR((D16-C16)*1440,""))</f>
        <v/>
      </c>
      <c r="K16" s="24">
        <f>IF(OR(D16="",E16=""),"",IFERROR((E16-D16)*1440,""))</f>
        <v/>
      </c>
      <c r="L16" s="24">
        <f>IF(G16="","",IFERROR(VLOOKUP(G16,Parameter!$I$4:$J$7,2,FALSE),""))</f>
        <v/>
      </c>
      <c r="M16" s="24">
        <f>IF(OR(J16="",L16=""),"",J16-L16)</f>
        <v/>
      </c>
      <c r="N16" s="26">
        <f>IF(COUNTA(B16:I16)=0,"",IF(A16="","Ereignis-ID fehlt",IF(OR(B16="",C16="",F16="",G16="",H16="",I16=""),"Angaben fehlen",IF(IFERROR(VLOOKUP(B16,Rufbereitschaft!$A$4:$A$103,1,FALSE),"")="","Dienst unbekannt",IF(AND(D16="",OR(I16="Gelöst",I16="Weitergegeben")),"Reaktion fehlt",IF(AND(D16&lt;&gt;"",D16&lt;C16),"Zeitfolge prüfen",IF(AND(E16&lt;&gt;"",OR(D16="",E16&lt;D16)),"Zeitfolge prüfen",IF(AND(J16&lt;&gt;"",M16&gt;0),"Reaktionsziel überschritten","OK"))))))))</f>
        <v/>
      </c>
    </row>
    <row r="17" ht="22" customHeight="1">
      <c r="A17" s="20" t="n"/>
      <c r="B17" s="20" t="n"/>
      <c r="C17" s="30" t="n"/>
      <c r="D17" s="30" t="n"/>
      <c r="E17" s="30" t="n"/>
      <c r="F17" s="23" t="n"/>
      <c r="G17" s="20" t="n"/>
      <c r="H17" s="23" t="n"/>
      <c r="I17" s="23" t="n"/>
      <c r="J17" s="27">
        <f>IF(OR(C17="",D17=""),"",IFERROR((D17-C17)*1440,""))</f>
        <v/>
      </c>
      <c r="K17" s="27">
        <f>IF(OR(D17="",E17=""),"",IFERROR((E17-D17)*1440,""))</f>
        <v/>
      </c>
      <c r="L17" s="27">
        <f>IF(G17="","",IFERROR(VLOOKUP(G17,Parameter!$I$4:$J$7,2,FALSE),""))</f>
        <v/>
      </c>
      <c r="M17" s="27">
        <f>IF(OR(J17="",L17=""),"",J17-L17)</f>
        <v/>
      </c>
      <c r="N17" s="29">
        <f>IF(COUNTA(B17:I17)=0,"",IF(A17="","Ereignis-ID fehlt",IF(OR(B17="",C17="",F17="",G17="",H17="",I17=""),"Angaben fehlen",IF(IFERROR(VLOOKUP(B17,Rufbereitschaft!$A$4:$A$103,1,FALSE),"")="","Dienst unbekannt",IF(AND(D17="",OR(I17="Gelöst",I17="Weitergegeben")),"Reaktion fehlt",IF(AND(D17&lt;&gt;"",D17&lt;C17),"Zeitfolge prüfen",IF(AND(E17&lt;&gt;"",OR(D17="",E17&lt;D17)),"Zeitfolge prüfen",IF(AND(J17&lt;&gt;"",M17&gt;0),"Reaktionsziel überschritten","OK"))))))))</f>
        <v/>
      </c>
    </row>
    <row r="18" ht="22" customHeight="1">
      <c r="A18" s="20" t="n"/>
      <c r="B18" s="20" t="n"/>
      <c r="C18" s="30" t="n"/>
      <c r="D18" s="30" t="n"/>
      <c r="E18" s="30" t="n"/>
      <c r="F18" s="23" t="n"/>
      <c r="G18" s="20" t="n"/>
      <c r="H18" s="23" t="n"/>
      <c r="I18" s="23" t="n"/>
      <c r="J18" s="24">
        <f>IF(OR(C18="",D18=""),"",IFERROR((D18-C18)*1440,""))</f>
        <v/>
      </c>
      <c r="K18" s="24">
        <f>IF(OR(D18="",E18=""),"",IFERROR((E18-D18)*1440,""))</f>
        <v/>
      </c>
      <c r="L18" s="24">
        <f>IF(G18="","",IFERROR(VLOOKUP(G18,Parameter!$I$4:$J$7,2,FALSE),""))</f>
        <v/>
      </c>
      <c r="M18" s="24">
        <f>IF(OR(J18="",L18=""),"",J18-L18)</f>
        <v/>
      </c>
      <c r="N18" s="26">
        <f>IF(COUNTA(B18:I18)=0,"",IF(A18="","Ereignis-ID fehlt",IF(OR(B18="",C18="",F18="",G18="",H18="",I18=""),"Angaben fehlen",IF(IFERROR(VLOOKUP(B18,Rufbereitschaft!$A$4:$A$103,1,FALSE),"")="","Dienst unbekannt",IF(AND(D18="",OR(I18="Gelöst",I18="Weitergegeben")),"Reaktion fehlt",IF(AND(D18&lt;&gt;"",D18&lt;C18),"Zeitfolge prüfen",IF(AND(E18&lt;&gt;"",OR(D18="",E18&lt;D18)),"Zeitfolge prüfen",IF(AND(J18&lt;&gt;"",M18&gt;0),"Reaktionsziel überschritten","OK"))))))))</f>
        <v/>
      </c>
    </row>
    <row r="19" ht="22" customHeight="1">
      <c r="A19" s="20" t="n"/>
      <c r="B19" s="20" t="n"/>
      <c r="C19" s="30" t="n"/>
      <c r="D19" s="30" t="n"/>
      <c r="E19" s="30" t="n"/>
      <c r="F19" s="23" t="n"/>
      <c r="G19" s="20" t="n"/>
      <c r="H19" s="23" t="n"/>
      <c r="I19" s="23" t="n"/>
      <c r="J19" s="27">
        <f>IF(OR(C19="",D19=""),"",IFERROR((D19-C19)*1440,""))</f>
        <v/>
      </c>
      <c r="K19" s="27">
        <f>IF(OR(D19="",E19=""),"",IFERROR((E19-D19)*1440,""))</f>
        <v/>
      </c>
      <c r="L19" s="27">
        <f>IF(G19="","",IFERROR(VLOOKUP(G19,Parameter!$I$4:$J$7,2,FALSE),""))</f>
        <v/>
      </c>
      <c r="M19" s="27">
        <f>IF(OR(J19="",L19=""),"",J19-L19)</f>
        <v/>
      </c>
      <c r="N19" s="29">
        <f>IF(COUNTA(B19:I19)=0,"",IF(A19="","Ereignis-ID fehlt",IF(OR(B19="",C19="",F19="",G19="",H19="",I19=""),"Angaben fehlen",IF(IFERROR(VLOOKUP(B19,Rufbereitschaft!$A$4:$A$103,1,FALSE),"")="","Dienst unbekannt",IF(AND(D19="",OR(I19="Gelöst",I19="Weitergegeben")),"Reaktion fehlt",IF(AND(D19&lt;&gt;"",D19&lt;C19),"Zeitfolge prüfen",IF(AND(E19&lt;&gt;"",OR(D19="",E19&lt;D19)),"Zeitfolge prüfen",IF(AND(J19&lt;&gt;"",M19&gt;0),"Reaktionsziel überschritten","OK"))))))))</f>
        <v/>
      </c>
    </row>
    <row r="20" ht="22" customHeight="1">
      <c r="A20" s="20" t="n"/>
      <c r="B20" s="20" t="n"/>
      <c r="C20" s="30" t="n"/>
      <c r="D20" s="30" t="n"/>
      <c r="E20" s="30" t="n"/>
      <c r="F20" s="23" t="n"/>
      <c r="G20" s="20" t="n"/>
      <c r="H20" s="23" t="n"/>
      <c r="I20" s="23" t="n"/>
      <c r="J20" s="24">
        <f>IF(OR(C20="",D20=""),"",IFERROR((D20-C20)*1440,""))</f>
        <v/>
      </c>
      <c r="K20" s="24">
        <f>IF(OR(D20="",E20=""),"",IFERROR((E20-D20)*1440,""))</f>
        <v/>
      </c>
      <c r="L20" s="24">
        <f>IF(G20="","",IFERROR(VLOOKUP(G20,Parameter!$I$4:$J$7,2,FALSE),""))</f>
        <v/>
      </c>
      <c r="M20" s="24">
        <f>IF(OR(J20="",L20=""),"",J20-L20)</f>
        <v/>
      </c>
      <c r="N20" s="26">
        <f>IF(COUNTA(B20:I20)=0,"",IF(A20="","Ereignis-ID fehlt",IF(OR(B20="",C20="",F20="",G20="",H20="",I20=""),"Angaben fehlen",IF(IFERROR(VLOOKUP(B20,Rufbereitschaft!$A$4:$A$103,1,FALSE),"")="","Dienst unbekannt",IF(AND(D20="",OR(I20="Gelöst",I20="Weitergegeben")),"Reaktion fehlt",IF(AND(D20&lt;&gt;"",D20&lt;C20),"Zeitfolge prüfen",IF(AND(E20&lt;&gt;"",OR(D20="",E20&lt;D20)),"Zeitfolge prüfen",IF(AND(J20&lt;&gt;"",M20&gt;0),"Reaktionsziel überschritten","OK"))))))))</f>
        <v/>
      </c>
    </row>
    <row r="21" ht="22" customHeight="1">
      <c r="A21" s="20" t="n"/>
      <c r="B21" s="20" t="n"/>
      <c r="C21" s="30" t="n"/>
      <c r="D21" s="30" t="n"/>
      <c r="E21" s="30" t="n"/>
      <c r="F21" s="23" t="n"/>
      <c r="G21" s="20" t="n"/>
      <c r="H21" s="23" t="n"/>
      <c r="I21" s="23" t="n"/>
      <c r="J21" s="27">
        <f>IF(OR(C21="",D21=""),"",IFERROR((D21-C21)*1440,""))</f>
        <v/>
      </c>
      <c r="K21" s="27">
        <f>IF(OR(D21="",E21=""),"",IFERROR((E21-D21)*1440,""))</f>
        <v/>
      </c>
      <c r="L21" s="27">
        <f>IF(G21="","",IFERROR(VLOOKUP(G21,Parameter!$I$4:$J$7,2,FALSE),""))</f>
        <v/>
      </c>
      <c r="M21" s="27">
        <f>IF(OR(J21="",L21=""),"",J21-L21)</f>
        <v/>
      </c>
      <c r="N21" s="29">
        <f>IF(COUNTA(B21:I21)=0,"",IF(A21="","Ereignis-ID fehlt",IF(OR(B21="",C21="",F21="",G21="",H21="",I21=""),"Angaben fehlen",IF(IFERROR(VLOOKUP(B21,Rufbereitschaft!$A$4:$A$103,1,FALSE),"")="","Dienst unbekannt",IF(AND(D21="",OR(I21="Gelöst",I21="Weitergegeben")),"Reaktion fehlt",IF(AND(D21&lt;&gt;"",D21&lt;C21),"Zeitfolge prüfen",IF(AND(E21&lt;&gt;"",OR(D21="",E21&lt;D21)),"Zeitfolge prüfen",IF(AND(J21&lt;&gt;"",M21&gt;0),"Reaktionsziel überschritten","OK"))))))))</f>
        <v/>
      </c>
    </row>
    <row r="22" ht="22" customHeight="1">
      <c r="A22" s="20" t="n"/>
      <c r="B22" s="20" t="n"/>
      <c r="C22" s="30" t="n"/>
      <c r="D22" s="30" t="n"/>
      <c r="E22" s="30" t="n"/>
      <c r="F22" s="23" t="n"/>
      <c r="G22" s="20" t="n"/>
      <c r="H22" s="23" t="n"/>
      <c r="I22" s="23" t="n"/>
      <c r="J22" s="24">
        <f>IF(OR(C22="",D22=""),"",IFERROR((D22-C22)*1440,""))</f>
        <v/>
      </c>
      <c r="K22" s="24">
        <f>IF(OR(D22="",E22=""),"",IFERROR((E22-D22)*1440,""))</f>
        <v/>
      </c>
      <c r="L22" s="24">
        <f>IF(G22="","",IFERROR(VLOOKUP(G22,Parameter!$I$4:$J$7,2,FALSE),""))</f>
        <v/>
      </c>
      <c r="M22" s="24">
        <f>IF(OR(J22="",L22=""),"",J22-L22)</f>
        <v/>
      </c>
      <c r="N22" s="26">
        <f>IF(COUNTA(B22:I22)=0,"",IF(A22="","Ereignis-ID fehlt",IF(OR(B22="",C22="",F22="",G22="",H22="",I22=""),"Angaben fehlen",IF(IFERROR(VLOOKUP(B22,Rufbereitschaft!$A$4:$A$103,1,FALSE),"")="","Dienst unbekannt",IF(AND(D22="",OR(I22="Gelöst",I22="Weitergegeben")),"Reaktion fehlt",IF(AND(D22&lt;&gt;"",D22&lt;C22),"Zeitfolge prüfen",IF(AND(E22&lt;&gt;"",OR(D22="",E22&lt;D22)),"Zeitfolge prüfen",IF(AND(J22&lt;&gt;"",M22&gt;0),"Reaktionsziel überschritten","OK"))))))))</f>
        <v/>
      </c>
    </row>
    <row r="23" ht="22" customHeight="1">
      <c r="A23" s="20" t="n"/>
      <c r="B23" s="20" t="n"/>
      <c r="C23" s="30" t="n"/>
      <c r="D23" s="30" t="n"/>
      <c r="E23" s="30" t="n"/>
      <c r="F23" s="23" t="n"/>
      <c r="G23" s="20" t="n"/>
      <c r="H23" s="23" t="n"/>
      <c r="I23" s="23" t="n"/>
      <c r="J23" s="27">
        <f>IF(OR(C23="",D23=""),"",IFERROR((D23-C23)*1440,""))</f>
        <v/>
      </c>
      <c r="K23" s="27">
        <f>IF(OR(D23="",E23=""),"",IFERROR((E23-D23)*1440,""))</f>
        <v/>
      </c>
      <c r="L23" s="27">
        <f>IF(G23="","",IFERROR(VLOOKUP(G23,Parameter!$I$4:$J$7,2,FALSE),""))</f>
        <v/>
      </c>
      <c r="M23" s="27">
        <f>IF(OR(J23="",L23=""),"",J23-L23)</f>
        <v/>
      </c>
      <c r="N23" s="29">
        <f>IF(COUNTA(B23:I23)=0,"",IF(A23="","Ereignis-ID fehlt",IF(OR(B23="",C23="",F23="",G23="",H23="",I23=""),"Angaben fehlen",IF(IFERROR(VLOOKUP(B23,Rufbereitschaft!$A$4:$A$103,1,FALSE),"")="","Dienst unbekannt",IF(AND(D23="",OR(I23="Gelöst",I23="Weitergegeben")),"Reaktion fehlt",IF(AND(D23&lt;&gt;"",D23&lt;C23),"Zeitfolge prüfen",IF(AND(E23&lt;&gt;"",OR(D23="",E23&lt;D23)),"Zeitfolge prüfen",IF(AND(J23&lt;&gt;"",M23&gt;0),"Reaktionsziel überschritten","OK"))))))))</f>
        <v/>
      </c>
    </row>
    <row r="24" ht="22" customHeight="1">
      <c r="A24" s="20" t="n"/>
      <c r="B24" s="20" t="n"/>
      <c r="C24" s="30" t="n"/>
      <c r="D24" s="30" t="n"/>
      <c r="E24" s="30" t="n"/>
      <c r="F24" s="23" t="n"/>
      <c r="G24" s="20" t="n"/>
      <c r="H24" s="23" t="n"/>
      <c r="I24" s="23" t="n"/>
      <c r="J24" s="24">
        <f>IF(OR(C24="",D24=""),"",IFERROR((D24-C24)*1440,""))</f>
        <v/>
      </c>
      <c r="K24" s="24">
        <f>IF(OR(D24="",E24=""),"",IFERROR((E24-D24)*1440,""))</f>
        <v/>
      </c>
      <c r="L24" s="24">
        <f>IF(G24="","",IFERROR(VLOOKUP(G24,Parameter!$I$4:$J$7,2,FALSE),""))</f>
        <v/>
      </c>
      <c r="M24" s="24">
        <f>IF(OR(J24="",L24=""),"",J24-L24)</f>
        <v/>
      </c>
      <c r="N24" s="26">
        <f>IF(COUNTA(B24:I24)=0,"",IF(A24="","Ereignis-ID fehlt",IF(OR(B24="",C24="",F24="",G24="",H24="",I24=""),"Angaben fehlen",IF(IFERROR(VLOOKUP(B24,Rufbereitschaft!$A$4:$A$103,1,FALSE),"")="","Dienst unbekannt",IF(AND(D24="",OR(I24="Gelöst",I24="Weitergegeben")),"Reaktion fehlt",IF(AND(D24&lt;&gt;"",D24&lt;C24),"Zeitfolge prüfen",IF(AND(E24&lt;&gt;"",OR(D24="",E24&lt;D24)),"Zeitfolge prüfen",IF(AND(J24&lt;&gt;"",M24&gt;0),"Reaktionsziel überschritten","OK"))))))))</f>
        <v/>
      </c>
    </row>
    <row r="25" ht="22" customHeight="1">
      <c r="A25" s="20" t="n"/>
      <c r="B25" s="20" t="n"/>
      <c r="C25" s="30" t="n"/>
      <c r="D25" s="30" t="n"/>
      <c r="E25" s="30" t="n"/>
      <c r="F25" s="23" t="n"/>
      <c r="G25" s="20" t="n"/>
      <c r="H25" s="23" t="n"/>
      <c r="I25" s="23" t="n"/>
      <c r="J25" s="27">
        <f>IF(OR(C25="",D25=""),"",IFERROR((D25-C25)*1440,""))</f>
        <v/>
      </c>
      <c r="K25" s="27">
        <f>IF(OR(D25="",E25=""),"",IFERROR((E25-D25)*1440,""))</f>
        <v/>
      </c>
      <c r="L25" s="27">
        <f>IF(G25="","",IFERROR(VLOOKUP(G25,Parameter!$I$4:$J$7,2,FALSE),""))</f>
        <v/>
      </c>
      <c r="M25" s="27">
        <f>IF(OR(J25="",L25=""),"",J25-L25)</f>
        <v/>
      </c>
      <c r="N25" s="29">
        <f>IF(COUNTA(B25:I25)=0,"",IF(A25="","Ereignis-ID fehlt",IF(OR(B25="",C25="",F25="",G25="",H25="",I25=""),"Angaben fehlen",IF(IFERROR(VLOOKUP(B25,Rufbereitschaft!$A$4:$A$103,1,FALSE),"")="","Dienst unbekannt",IF(AND(D25="",OR(I25="Gelöst",I25="Weitergegeben")),"Reaktion fehlt",IF(AND(D25&lt;&gt;"",D25&lt;C25),"Zeitfolge prüfen",IF(AND(E25&lt;&gt;"",OR(D25="",E25&lt;D25)),"Zeitfolge prüfen",IF(AND(J25&lt;&gt;"",M25&gt;0),"Reaktionsziel überschritten","OK"))))))))</f>
        <v/>
      </c>
    </row>
    <row r="26" ht="22" customHeight="1">
      <c r="A26" s="20" t="n"/>
      <c r="B26" s="20" t="n"/>
      <c r="C26" s="30" t="n"/>
      <c r="D26" s="30" t="n"/>
      <c r="E26" s="30" t="n"/>
      <c r="F26" s="23" t="n"/>
      <c r="G26" s="20" t="n"/>
      <c r="H26" s="23" t="n"/>
      <c r="I26" s="23" t="n"/>
      <c r="J26" s="24">
        <f>IF(OR(C26="",D26=""),"",IFERROR((D26-C26)*1440,""))</f>
        <v/>
      </c>
      <c r="K26" s="24">
        <f>IF(OR(D26="",E26=""),"",IFERROR((E26-D26)*1440,""))</f>
        <v/>
      </c>
      <c r="L26" s="24">
        <f>IF(G26="","",IFERROR(VLOOKUP(G26,Parameter!$I$4:$J$7,2,FALSE),""))</f>
        <v/>
      </c>
      <c r="M26" s="24">
        <f>IF(OR(J26="",L26=""),"",J26-L26)</f>
        <v/>
      </c>
      <c r="N26" s="26">
        <f>IF(COUNTA(B26:I26)=0,"",IF(A26="","Ereignis-ID fehlt",IF(OR(B26="",C26="",F26="",G26="",H26="",I26=""),"Angaben fehlen",IF(IFERROR(VLOOKUP(B26,Rufbereitschaft!$A$4:$A$103,1,FALSE),"")="","Dienst unbekannt",IF(AND(D26="",OR(I26="Gelöst",I26="Weitergegeben")),"Reaktion fehlt",IF(AND(D26&lt;&gt;"",D26&lt;C26),"Zeitfolge prüfen",IF(AND(E26&lt;&gt;"",OR(D26="",E26&lt;D26)),"Zeitfolge prüfen",IF(AND(J26&lt;&gt;"",M26&gt;0),"Reaktionsziel überschritten","OK"))))))))</f>
        <v/>
      </c>
    </row>
    <row r="27" ht="22" customHeight="1">
      <c r="A27" s="20" t="n"/>
      <c r="B27" s="20" t="n"/>
      <c r="C27" s="30" t="n"/>
      <c r="D27" s="30" t="n"/>
      <c r="E27" s="30" t="n"/>
      <c r="F27" s="23" t="n"/>
      <c r="G27" s="20" t="n"/>
      <c r="H27" s="23" t="n"/>
      <c r="I27" s="23" t="n"/>
      <c r="J27" s="27">
        <f>IF(OR(C27="",D27=""),"",IFERROR((D27-C27)*1440,""))</f>
        <v/>
      </c>
      <c r="K27" s="27">
        <f>IF(OR(D27="",E27=""),"",IFERROR((E27-D27)*1440,""))</f>
        <v/>
      </c>
      <c r="L27" s="27">
        <f>IF(G27="","",IFERROR(VLOOKUP(G27,Parameter!$I$4:$J$7,2,FALSE),""))</f>
        <v/>
      </c>
      <c r="M27" s="27">
        <f>IF(OR(J27="",L27=""),"",J27-L27)</f>
        <v/>
      </c>
      <c r="N27" s="29">
        <f>IF(COUNTA(B27:I27)=0,"",IF(A27="","Ereignis-ID fehlt",IF(OR(B27="",C27="",F27="",G27="",H27="",I27=""),"Angaben fehlen",IF(IFERROR(VLOOKUP(B27,Rufbereitschaft!$A$4:$A$103,1,FALSE),"")="","Dienst unbekannt",IF(AND(D27="",OR(I27="Gelöst",I27="Weitergegeben")),"Reaktion fehlt",IF(AND(D27&lt;&gt;"",D27&lt;C27),"Zeitfolge prüfen",IF(AND(E27&lt;&gt;"",OR(D27="",E27&lt;D27)),"Zeitfolge prüfen",IF(AND(J27&lt;&gt;"",M27&gt;0),"Reaktionsziel überschritten","OK"))))))))</f>
        <v/>
      </c>
    </row>
    <row r="28" ht="22" customHeight="1">
      <c r="A28" s="20" t="n"/>
      <c r="B28" s="20" t="n"/>
      <c r="C28" s="30" t="n"/>
      <c r="D28" s="30" t="n"/>
      <c r="E28" s="30" t="n"/>
      <c r="F28" s="23" t="n"/>
      <c r="G28" s="20" t="n"/>
      <c r="H28" s="23" t="n"/>
      <c r="I28" s="23" t="n"/>
      <c r="J28" s="24">
        <f>IF(OR(C28="",D28=""),"",IFERROR((D28-C28)*1440,""))</f>
        <v/>
      </c>
      <c r="K28" s="24">
        <f>IF(OR(D28="",E28=""),"",IFERROR((E28-D28)*1440,""))</f>
        <v/>
      </c>
      <c r="L28" s="24">
        <f>IF(G28="","",IFERROR(VLOOKUP(G28,Parameter!$I$4:$J$7,2,FALSE),""))</f>
        <v/>
      </c>
      <c r="M28" s="24">
        <f>IF(OR(J28="",L28=""),"",J28-L28)</f>
        <v/>
      </c>
      <c r="N28" s="26">
        <f>IF(COUNTA(B28:I28)=0,"",IF(A28="","Ereignis-ID fehlt",IF(OR(B28="",C28="",F28="",G28="",H28="",I28=""),"Angaben fehlen",IF(IFERROR(VLOOKUP(B28,Rufbereitschaft!$A$4:$A$103,1,FALSE),"")="","Dienst unbekannt",IF(AND(D28="",OR(I28="Gelöst",I28="Weitergegeben")),"Reaktion fehlt",IF(AND(D28&lt;&gt;"",D28&lt;C28),"Zeitfolge prüfen",IF(AND(E28&lt;&gt;"",OR(D28="",E28&lt;D28)),"Zeitfolge prüfen",IF(AND(J28&lt;&gt;"",M28&gt;0),"Reaktionsziel überschritten","OK"))))))))</f>
        <v/>
      </c>
    </row>
    <row r="29" ht="22" customHeight="1">
      <c r="A29" s="20" t="n"/>
      <c r="B29" s="20" t="n"/>
      <c r="C29" s="30" t="n"/>
      <c r="D29" s="30" t="n"/>
      <c r="E29" s="30" t="n"/>
      <c r="F29" s="23" t="n"/>
      <c r="G29" s="20" t="n"/>
      <c r="H29" s="23" t="n"/>
      <c r="I29" s="23" t="n"/>
      <c r="J29" s="27">
        <f>IF(OR(C29="",D29=""),"",IFERROR((D29-C29)*1440,""))</f>
        <v/>
      </c>
      <c r="K29" s="27">
        <f>IF(OR(D29="",E29=""),"",IFERROR((E29-D29)*1440,""))</f>
        <v/>
      </c>
      <c r="L29" s="27">
        <f>IF(G29="","",IFERROR(VLOOKUP(G29,Parameter!$I$4:$J$7,2,FALSE),""))</f>
        <v/>
      </c>
      <c r="M29" s="27">
        <f>IF(OR(J29="",L29=""),"",J29-L29)</f>
        <v/>
      </c>
      <c r="N29" s="29">
        <f>IF(COUNTA(B29:I29)=0,"",IF(A29="","Ereignis-ID fehlt",IF(OR(B29="",C29="",F29="",G29="",H29="",I29=""),"Angaben fehlen",IF(IFERROR(VLOOKUP(B29,Rufbereitschaft!$A$4:$A$103,1,FALSE),"")="","Dienst unbekannt",IF(AND(D29="",OR(I29="Gelöst",I29="Weitergegeben")),"Reaktion fehlt",IF(AND(D29&lt;&gt;"",D29&lt;C29),"Zeitfolge prüfen",IF(AND(E29&lt;&gt;"",OR(D29="",E29&lt;D29)),"Zeitfolge prüfen",IF(AND(J29&lt;&gt;"",M29&gt;0),"Reaktionsziel überschritten","OK"))))))))</f>
        <v/>
      </c>
    </row>
    <row r="30" ht="22" customHeight="1">
      <c r="A30" s="20" t="n"/>
      <c r="B30" s="20" t="n"/>
      <c r="C30" s="30" t="n"/>
      <c r="D30" s="30" t="n"/>
      <c r="E30" s="30" t="n"/>
      <c r="F30" s="23" t="n"/>
      <c r="G30" s="20" t="n"/>
      <c r="H30" s="23" t="n"/>
      <c r="I30" s="23" t="n"/>
      <c r="J30" s="24">
        <f>IF(OR(C30="",D30=""),"",IFERROR((D30-C30)*1440,""))</f>
        <v/>
      </c>
      <c r="K30" s="24">
        <f>IF(OR(D30="",E30=""),"",IFERROR((E30-D30)*1440,""))</f>
        <v/>
      </c>
      <c r="L30" s="24">
        <f>IF(G30="","",IFERROR(VLOOKUP(G30,Parameter!$I$4:$J$7,2,FALSE),""))</f>
        <v/>
      </c>
      <c r="M30" s="24">
        <f>IF(OR(J30="",L30=""),"",J30-L30)</f>
        <v/>
      </c>
      <c r="N30" s="26">
        <f>IF(COUNTA(B30:I30)=0,"",IF(A30="","Ereignis-ID fehlt",IF(OR(B30="",C30="",F30="",G30="",H30="",I30=""),"Angaben fehlen",IF(IFERROR(VLOOKUP(B30,Rufbereitschaft!$A$4:$A$103,1,FALSE),"")="","Dienst unbekannt",IF(AND(D30="",OR(I30="Gelöst",I30="Weitergegeben")),"Reaktion fehlt",IF(AND(D30&lt;&gt;"",D30&lt;C30),"Zeitfolge prüfen",IF(AND(E30&lt;&gt;"",OR(D30="",E30&lt;D30)),"Zeitfolge prüfen",IF(AND(J30&lt;&gt;"",M30&gt;0),"Reaktionsziel überschritten","OK"))))))))</f>
        <v/>
      </c>
    </row>
    <row r="31" ht="22" customHeight="1">
      <c r="A31" s="20" t="n"/>
      <c r="B31" s="20" t="n"/>
      <c r="C31" s="30" t="n"/>
      <c r="D31" s="30" t="n"/>
      <c r="E31" s="30" t="n"/>
      <c r="F31" s="23" t="n"/>
      <c r="G31" s="20" t="n"/>
      <c r="H31" s="23" t="n"/>
      <c r="I31" s="23" t="n"/>
      <c r="J31" s="27">
        <f>IF(OR(C31="",D31=""),"",IFERROR((D31-C31)*1440,""))</f>
        <v/>
      </c>
      <c r="K31" s="27">
        <f>IF(OR(D31="",E31=""),"",IFERROR((E31-D31)*1440,""))</f>
        <v/>
      </c>
      <c r="L31" s="27">
        <f>IF(G31="","",IFERROR(VLOOKUP(G31,Parameter!$I$4:$J$7,2,FALSE),""))</f>
        <v/>
      </c>
      <c r="M31" s="27">
        <f>IF(OR(J31="",L31=""),"",J31-L31)</f>
        <v/>
      </c>
      <c r="N31" s="29">
        <f>IF(COUNTA(B31:I31)=0,"",IF(A31="","Ereignis-ID fehlt",IF(OR(B31="",C31="",F31="",G31="",H31="",I31=""),"Angaben fehlen",IF(IFERROR(VLOOKUP(B31,Rufbereitschaft!$A$4:$A$103,1,FALSE),"")="","Dienst unbekannt",IF(AND(D31="",OR(I31="Gelöst",I31="Weitergegeben")),"Reaktion fehlt",IF(AND(D31&lt;&gt;"",D31&lt;C31),"Zeitfolge prüfen",IF(AND(E31&lt;&gt;"",OR(D31="",E31&lt;D31)),"Zeitfolge prüfen",IF(AND(J31&lt;&gt;"",M31&gt;0),"Reaktionsziel überschritten","OK"))))))))</f>
        <v/>
      </c>
    </row>
    <row r="32" ht="22" customHeight="1">
      <c r="A32" s="20" t="n"/>
      <c r="B32" s="20" t="n"/>
      <c r="C32" s="30" t="n"/>
      <c r="D32" s="30" t="n"/>
      <c r="E32" s="30" t="n"/>
      <c r="F32" s="23" t="n"/>
      <c r="G32" s="20" t="n"/>
      <c r="H32" s="23" t="n"/>
      <c r="I32" s="23" t="n"/>
      <c r="J32" s="24">
        <f>IF(OR(C32="",D32=""),"",IFERROR((D32-C32)*1440,""))</f>
        <v/>
      </c>
      <c r="K32" s="24">
        <f>IF(OR(D32="",E32=""),"",IFERROR((E32-D32)*1440,""))</f>
        <v/>
      </c>
      <c r="L32" s="24">
        <f>IF(G32="","",IFERROR(VLOOKUP(G32,Parameter!$I$4:$J$7,2,FALSE),""))</f>
        <v/>
      </c>
      <c r="M32" s="24">
        <f>IF(OR(J32="",L32=""),"",J32-L32)</f>
        <v/>
      </c>
      <c r="N32" s="26">
        <f>IF(COUNTA(B32:I32)=0,"",IF(A32="","Ereignis-ID fehlt",IF(OR(B32="",C32="",F32="",G32="",H32="",I32=""),"Angaben fehlen",IF(IFERROR(VLOOKUP(B32,Rufbereitschaft!$A$4:$A$103,1,FALSE),"")="","Dienst unbekannt",IF(AND(D32="",OR(I32="Gelöst",I32="Weitergegeben")),"Reaktion fehlt",IF(AND(D32&lt;&gt;"",D32&lt;C32),"Zeitfolge prüfen",IF(AND(E32&lt;&gt;"",OR(D32="",E32&lt;D32)),"Zeitfolge prüfen",IF(AND(J32&lt;&gt;"",M32&gt;0),"Reaktionsziel überschritten","OK"))))))))</f>
        <v/>
      </c>
    </row>
    <row r="33" ht="22" customHeight="1">
      <c r="A33" s="20" t="n"/>
      <c r="B33" s="20" t="n"/>
      <c r="C33" s="30" t="n"/>
      <c r="D33" s="30" t="n"/>
      <c r="E33" s="30" t="n"/>
      <c r="F33" s="23" t="n"/>
      <c r="G33" s="20" t="n"/>
      <c r="H33" s="23" t="n"/>
      <c r="I33" s="23" t="n"/>
      <c r="J33" s="27">
        <f>IF(OR(C33="",D33=""),"",IFERROR((D33-C33)*1440,""))</f>
        <v/>
      </c>
      <c r="K33" s="27">
        <f>IF(OR(D33="",E33=""),"",IFERROR((E33-D33)*1440,""))</f>
        <v/>
      </c>
      <c r="L33" s="27">
        <f>IF(G33="","",IFERROR(VLOOKUP(G33,Parameter!$I$4:$J$7,2,FALSE),""))</f>
        <v/>
      </c>
      <c r="M33" s="27">
        <f>IF(OR(J33="",L33=""),"",J33-L33)</f>
        <v/>
      </c>
      <c r="N33" s="29">
        <f>IF(COUNTA(B33:I33)=0,"",IF(A33="","Ereignis-ID fehlt",IF(OR(B33="",C33="",F33="",G33="",H33="",I33=""),"Angaben fehlen",IF(IFERROR(VLOOKUP(B33,Rufbereitschaft!$A$4:$A$103,1,FALSE),"")="","Dienst unbekannt",IF(AND(D33="",OR(I33="Gelöst",I33="Weitergegeben")),"Reaktion fehlt",IF(AND(D33&lt;&gt;"",D33&lt;C33),"Zeitfolge prüfen",IF(AND(E33&lt;&gt;"",OR(D33="",E33&lt;D33)),"Zeitfolge prüfen",IF(AND(J33&lt;&gt;"",M33&gt;0),"Reaktionsziel überschritten","OK"))))))))</f>
        <v/>
      </c>
    </row>
    <row r="34" ht="22" customHeight="1">
      <c r="A34" s="20" t="n"/>
      <c r="B34" s="20" t="n"/>
      <c r="C34" s="30" t="n"/>
      <c r="D34" s="30" t="n"/>
      <c r="E34" s="30" t="n"/>
      <c r="F34" s="23" t="n"/>
      <c r="G34" s="20" t="n"/>
      <c r="H34" s="23" t="n"/>
      <c r="I34" s="23" t="n"/>
      <c r="J34" s="24">
        <f>IF(OR(C34="",D34=""),"",IFERROR((D34-C34)*1440,""))</f>
        <v/>
      </c>
      <c r="K34" s="24">
        <f>IF(OR(D34="",E34=""),"",IFERROR((E34-D34)*1440,""))</f>
        <v/>
      </c>
      <c r="L34" s="24">
        <f>IF(G34="","",IFERROR(VLOOKUP(G34,Parameter!$I$4:$J$7,2,FALSE),""))</f>
        <v/>
      </c>
      <c r="M34" s="24">
        <f>IF(OR(J34="",L34=""),"",J34-L34)</f>
        <v/>
      </c>
      <c r="N34" s="26">
        <f>IF(COUNTA(B34:I34)=0,"",IF(A34="","Ereignis-ID fehlt",IF(OR(B34="",C34="",F34="",G34="",H34="",I34=""),"Angaben fehlen",IF(IFERROR(VLOOKUP(B34,Rufbereitschaft!$A$4:$A$103,1,FALSE),"")="","Dienst unbekannt",IF(AND(D34="",OR(I34="Gelöst",I34="Weitergegeben")),"Reaktion fehlt",IF(AND(D34&lt;&gt;"",D34&lt;C34),"Zeitfolge prüfen",IF(AND(E34&lt;&gt;"",OR(D34="",E34&lt;D34)),"Zeitfolge prüfen",IF(AND(J34&lt;&gt;"",M34&gt;0),"Reaktionsziel überschritten","OK"))))))))</f>
        <v/>
      </c>
    </row>
    <row r="35" ht="22" customHeight="1">
      <c r="A35" s="20" t="n"/>
      <c r="B35" s="20" t="n"/>
      <c r="C35" s="30" t="n"/>
      <c r="D35" s="30" t="n"/>
      <c r="E35" s="30" t="n"/>
      <c r="F35" s="23" t="n"/>
      <c r="G35" s="20" t="n"/>
      <c r="H35" s="23" t="n"/>
      <c r="I35" s="23" t="n"/>
      <c r="J35" s="27">
        <f>IF(OR(C35="",D35=""),"",IFERROR((D35-C35)*1440,""))</f>
        <v/>
      </c>
      <c r="K35" s="27">
        <f>IF(OR(D35="",E35=""),"",IFERROR((E35-D35)*1440,""))</f>
        <v/>
      </c>
      <c r="L35" s="27">
        <f>IF(G35="","",IFERROR(VLOOKUP(G35,Parameter!$I$4:$J$7,2,FALSE),""))</f>
        <v/>
      </c>
      <c r="M35" s="27">
        <f>IF(OR(J35="",L35=""),"",J35-L35)</f>
        <v/>
      </c>
      <c r="N35" s="29">
        <f>IF(COUNTA(B35:I35)=0,"",IF(A35="","Ereignis-ID fehlt",IF(OR(B35="",C35="",F35="",G35="",H35="",I35=""),"Angaben fehlen",IF(IFERROR(VLOOKUP(B35,Rufbereitschaft!$A$4:$A$103,1,FALSE),"")="","Dienst unbekannt",IF(AND(D35="",OR(I35="Gelöst",I35="Weitergegeben")),"Reaktion fehlt",IF(AND(D35&lt;&gt;"",D35&lt;C35),"Zeitfolge prüfen",IF(AND(E35&lt;&gt;"",OR(D35="",E35&lt;D35)),"Zeitfolge prüfen",IF(AND(J35&lt;&gt;"",M35&gt;0),"Reaktionsziel überschritten","OK"))))))))</f>
        <v/>
      </c>
    </row>
    <row r="36" ht="22" customHeight="1">
      <c r="A36" s="20" t="n"/>
      <c r="B36" s="20" t="n"/>
      <c r="C36" s="30" t="n"/>
      <c r="D36" s="30" t="n"/>
      <c r="E36" s="30" t="n"/>
      <c r="F36" s="23" t="n"/>
      <c r="G36" s="20" t="n"/>
      <c r="H36" s="23" t="n"/>
      <c r="I36" s="23" t="n"/>
      <c r="J36" s="24">
        <f>IF(OR(C36="",D36=""),"",IFERROR((D36-C36)*1440,""))</f>
        <v/>
      </c>
      <c r="K36" s="24">
        <f>IF(OR(D36="",E36=""),"",IFERROR((E36-D36)*1440,""))</f>
        <v/>
      </c>
      <c r="L36" s="24">
        <f>IF(G36="","",IFERROR(VLOOKUP(G36,Parameter!$I$4:$J$7,2,FALSE),""))</f>
        <v/>
      </c>
      <c r="M36" s="24">
        <f>IF(OR(J36="",L36=""),"",J36-L36)</f>
        <v/>
      </c>
      <c r="N36" s="26">
        <f>IF(COUNTA(B36:I36)=0,"",IF(A36="","Ereignis-ID fehlt",IF(OR(B36="",C36="",F36="",G36="",H36="",I36=""),"Angaben fehlen",IF(IFERROR(VLOOKUP(B36,Rufbereitschaft!$A$4:$A$103,1,FALSE),"")="","Dienst unbekannt",IF(AND(D36="",OR(I36="Gelöst",I36="Weitergegeben")),"Reaktion fehlt",IF(AND(D36&lt;&gt;"",D36&lt;C36),"Zeitfolge prüfen",IF(AND(E36&lt;&gt;"",OR(D36="",E36&lt;D36)),"Zeitfolge prüfen",IF(AND(J36&lt;&gt;"",M36&gt;0),"Reaktionsziel überschritten","OK"))))))))</f>
        <v/>
      </c>
    </row>
    <row r="37" ht="22" customHeight="1">
      <c r="A37" s="20" t="n"/>
      <c r="B37" s="20" t="n"/>
      <c r="C37" s="30" t="n"/>
      <c r="D37" s="30" t="n"/>
      <c r="E37" s="30" t="n"/>
      <c r="F37" s="23" t="n"/>
      <c r="G37" s="20" t="n"/>
      <c r="H37" s="23" t="n"/>
      <c r="I37" s="23" t="n"/>
      <c r="J37" s="27">
        <f>IF(OR(C37="",D37=""),"",IFERROR((D37-C37)*1440,""))</f>
        <v/>
      </c>
      <c r="K37" s="27">
        <f>IF(OR(D37="",E37=""),"",IFERROR((E37-D37)*1440,""))</f>
        <v/>
      </c>
      <c r="L37" s="27">
        <f>IF(G37="","",IFERROR(VLOOKUP(G37,Parameter!$I$4:$J$7,2,FALSE),""))</f>
        <v/>
      </c>
      <c r="M37" s="27">
        <f>IF(OR(J37="",L37=""),"",J37-L37)</f>
        <v/>
      </c>
      <c r="N37" s="29">
        <f>IF(COUNTA(B37:I37)=0,"",IF(A37="","Ereignis-ID fehlt",IF(OR(B37="",C37="",F37="",G37="",H37="",I37=""),"Angaben fehlen",IF(IFERROR(VLOOKUP(B37,Rufbereitschaft!$A$4:$A$103,1,FALSE),"")="","Dienst unbekannt",IF(AND(D37="",OR(I37="Gelöst",I37="Weitergegeben")),"Reaktion fehlt",IF(AND(D37&lt;&gt;"",D37&lt;C37),"Zeitfolge prüfen",IF(AND(E37&lt;&gt;"",OR(D37="",E37&lt;D37)),"Zeitfolge prüfen",IF(AND(J37&lt;&gt;"",M37&gt;0),"Reaktionsziel überschritten","OK"))))))))</f>
        <v/>
      </c>
    </row>
    <row r="38" ht="22" customHeight="1">
      <c r="A38" s="20" t="n"/>
      <c r="B38" s="20" t="n"/>
      <c r="C38" s="30" t="n"/>
      <c r="D38" s="30" t="n"/>
      <c r="E38" s="30" t="n"/>
      <c r="F38" s="23" t="n"/>
      <c r="G38" s="20" t="n"/>
      <c r="H38" s="23" t="n"/>
      <c r="I38" s="23" t="n"/>
      <c r="J38" s="24">
        <f>IF(OR(C38="",D38=""),"",IFERROR((D38-C38)*1440,""))</f>
        <v/>
      </c>
      <c r="K38" s="24">
        <f>IF(OR(D38="",E38=""),"",IFERROR((E38-D38)*1440,""))</f>
        <v/>
      </c>
      <c r="L38" s="24">
        <f>IF(G38="","",IFERROR(VLOOKUP(G38,Parameter!$I$4:$J$7,2,FALSE),""))</f>
        <v/>
      </c>
      <c r="M38" s="24">
        <f>IF(OR(J38="",L38=""),"",J38-L38)</f>
        <v/>
      </c>
      <c r="N38" s="26">
        <f>IF(COUNTA(B38:I38)=0,"",IF(A38="","Ereignis-ID fehlt",IF(OR(B38="",C38="",F38="",G38="",H38="",I38=""),"Angaben fehlen",IF(IFERROR(VLOOKUP(B38,Rufbereitschaft!$A$4:$A$103,1,FALSE),"")="","Dienst unbekannt",IF(AND(D38="",OR(I38="Gelöst",I38="Weitergegeben")),"Reaktion fehlt",IF(AND(D38&lt;&gt;"",D38&lt;C38),"Zeitfolge prüfen",IF(AND(E38&lt;&gt;"",OR(D38="",E38&lt;D38)),"Zeitfolge prüfen",IF(AND(J38&lt;&gt;"",M38&gt;0),"Reaktionsziel überschritten","OK"))))))))</f>
        <v/>
      </c>
    </row>
    <row r="39" ht="22" customHeight="1">
      <c r="A39" s="20" t="n"/>
      <c r="B39" s="20" t="n"/>
      <c r="C39" s="30" t="n"/>
      <c r="D39" s="30" t="n"/>
      <c r="E39" s="30" t="n"/>
      <c r="F39" s="23" t="n"/>
      <c r="G39" s="20" t="n"/>
      <c r="H39" s="23" t="n"/>
      <c r="I39" s="23" t="n"/>
      <c r="J39" s="27">
        <f>IF(OR(C39="",D39=""),"",IFERROR((D39-C39)*1440,""))</f>
        <v/>
      </c>
      <c r="K39" s="27">
        <f>IF(OR(D39="",E39=""),"",IFERROR((E39-D39)*1440,""))</f>
        <v/>
      </c>
      <c r="L39" s="27">
        <f>IF(G39="","",IFERROR(VLOOKUP(G39,Parameter!$I$4:$J$7,2,FALSE),""))</f>
        <v/>
      </c>
      <c r="M39" s="27">
        <f>IF(OR(J39="",L39=""),"",J39-L39)</f>
        <v/>
      </c>
      <c r="N39" s="29">
        <f>IF(COUNTA(B39:I39)=0,"",IF(A39="","Ereignis-ID fehlt",IF(OR(B39="",C39="",F39="",G39="",H39="",I39=""),"Angaben fehlen",IF(IFERROR(VLOOKUP(B39,Rufbereitschaft!$A$4:$A$103,1,FALSE),"")="","Dienst unbekannt",IF(AND(D39="",OR(I39="Gelöst",I39="Weitergegeben")),"Reaktion fehlt",IF(AND(D39&lt;&gt;"",D39&lt;C39),"Zeitfolge prüfen",IF(AND(E39&lt;&gt;"",OR(D39="",E39&lt;D39)),"Zeitfolge prüfen",IF(AND(J39&lt;&gt;"",M39&gt;0),"Reaktionsziel überschritten","OK"))))))))</f>
        <v/>
      </c>
    </row>
    <row r="40" ht="22" customHeight="1">
      <c r="A40" s="20" t="n"/>
      <c r="B40" s="20" t="n"/>
      <c r="C40" s="30" t="n"/>
      <c r="D40" s="30" t="n"/>
      <c r="E40" s="30" t="n"/>
      <c r="F40" s="23" t="n"/>
      <c r="G40" s="20" t="n"/>
      <c r="H40" s="23" t="n"/>
      <c r="I40" s="23" t="n"/>
      <c r="J40" s="24">
        <f>IF(OR(C40="",D40=""),"",IFERROR((D40-C40)*1440,""))</f>
        <v/>
      </c>
      <c r="K40" s="24">
        <f>IF(OR(D40="",E40=""),"",IFERROR((E40-D40)*1440,""))</f>
        <v/>
      </c>
      <c r="L40" s="24">
        <f>IF(G40="","",IFERROR(VLOOKUP(G40,Parameter!$I$4:$J$7,2,FALSE),""))</f>
        <v/>
      </c>
      <c r="M40" s="24">
        <f>IF(OR(J40="",L40=""),"",J40-L40)</f>
        <v/>
      </c>
      <c r="N40" s="26">
        <f>IF(COUNTA(B40:I40)=0,"",IF(A40="","Ereignis-ID fehlt",IF(OR(B40="",C40="",F40="",G40="",H40="",I40=""),"Angaben fehlen",IF(IFERROR(VLOOKUP(B40,Rufbereitschaft!$A$4:$A$103,1,FALSE),"")="","Dienst unbekannt",IF(AND(D40="",OR(I40="Gelöst",I40="Weitergegeben")),"Reaktion fehlt",IF(AND(D40&lt;&gt;"",D40&lt;C40),"Zeitfolge prüfen",IF(AND(E40&lt;&gt;"",OR(D40="",E40&lt;D40)),"Zeitfolge prüfen",IF(AND(J40&lt;&gt;"",M40&gt;0),"Reaktionsziel überschritten","OK"))))))))</f>
        <v/>
      </c>
    </row>
    <row r="41" ht="22" customHeight="1">
      <c r="A41" s="20" t="n"/>
      <c r="B41" s="20" t="n"/>
      <c r="C41" s="30" t="n"/>
      <c r="D41" s="30" t="n"/>
      <c r="E41" s="30" t="n"/>
      <c r="F41" s="23" t="n"/>
      <c r="G41" s="20" t="n"/>
      <c r="H41" s="23" t="n"/>
      <c r="I41" s="23" t="n"/>
      <c r="J41" s="27">
        <f>IF(OR(C41="",D41=""),"",IFERROR((D41-C41)*1440,""))</f>
        <v/>
      </c>
      <c r="K41" s="27">
        <f>IF(OR(D41="",E41=""),"",IFERROR((E41-D41)*1440,""))</f>
        <v/>
      </c>
      <c r="L41" s="27">
        <f>IF(G41="","",IFERROR(VLOOKUP(G41,Parameter!$I$4:$J$7,2,FALSE),""))</f>
        <v/>
      </c>
      <c r="M41" s="27">
        <f>IF(OR(J41="",L41=""),"",J41-L41)</f>
        <v/>
      </c>
      <c r="N41" s="29">
        <f>IF(COUNTA(B41:I41)=0,"",IF(A41="","Ereignis-ID fehlt",IF(OR(B41="",C41="",F41="",G41="",H41="",I41=""),"Angaben fehlen",IF(IFERROR(VLOOKUP(B41,Rufbereitschaft!$A$4:$A$103,1,FALSE),"")="","Dienst unbekannt",IF(AND(D41="",OR(I41="Gelöst",I41="Weitergegeben")),"Reaktion fehlt",IF(AND(D41&lt;&gt;"",D41&lt;C41),"Zeitfolge prüfen",IF(AND(E41&lt;&gt;"",OR(D41="",E41&lt;D41)),"Zeitfolge prüfen",IF(AND(J41&lt;&gt;"",M41&gt;0),"Reaktionsziel überschritten","OK"))))))))</f>
        <v/>
      </c>
    </row>
    <row r="42" ht="22" customHeight="1">
      <c r="A42" s="20" t="n"/>
      <c r="B42" s="20" t="n"/>
      <c r="C42" s="30" t="n"/>
      <c r="D42" s="30" t="n"/>
      <c r="E42" s="30" t="n"/>
      <c r="F42" s="23" t="n"/>
      <c r="G42" s="20" t="n"/>
      <c r="H42" s="23" t="n"/>
      <c r="I42" s="23" t="n"/>
      <c r="J42" s="24">
        <f>IF(OR(C42="",D42=""),"",IFERROR((D42-C42)*1440,""))</f>
        <v/>
      </c>
      <c r="K42" s="24">
        <f>IF(OR(D42="",E42=""),"",IFERROR((E42-D42)*1440,""))</f>
        <v/>
      </c>
      <c r="L42" s="24">
        <f>IF(G42="","",IFERROR(VLOOKUP(G42,Parameter!$I$4:$J$7,2,FALSE),""))</f>
        <v/>
      </c>
      <c r="M42" s="24">
        <f>IF(OR(J42="",L42=""),"",J42-L42)</f>
        <v/>
      </c>
      <c r="N42" s="26">
        <f>IF(COUNTA(B42:I42)=0,"",IF(A42="","Ereignis-ID fehlt",IF(OR(B42="",C42="",F42="",G42="",H42="",I42=""),"Angaben fehlen",IF(IFERROR(VLOOKUP(B42,Rufbereitschaft!$A$4:$A$103,1,FALSE),"")="","Dienst unbekannt",IF(AND(D42="",OR(I42="Gelöst",I42="Weitergegeben")),"Reaktion fehlt",IF(AND(D42&lt;&gt;"",D42&lt;C42),"Zeitfolge prüfen",IF(AND(E42&lt;&gt;"",OR(D42="",E42&lt;D42)),"Zeitfolge prüfen",IF(AND(J42&lt;&gt;"",M42&gt;0),"Reaktionsziel überschritten","OK"))))))))</f>
        <v/>
      </c>
    </row>
    <row r="43" ht="22" customHeight="1">
      <c r="A43" s="20" t="n"/>
      <c r="B43" s="20" t="n"/>
      <c r="C43" s="30" t="n"/>
      <c r="D43" s="30" t="n"/>
      <c r="E43" s="30" t="n"/>
      <c r="F43" s="23" t="n"/>
      <c r="G43" s="20" t="n"/>
      <c r="H43" s="23" t="n"/>
      <c r="I43" s="23" t="n"/>
      <c r="J43" s="27">
        <f>IF(OR(C43="",D43=""),"",IFERROR((D43-C43)*1440,""))</f>
        <v/>
      </c>
      <c r="K43" s="27">
        <f>IF(OR(D43="",E43=""),"",IFERROR((E43-D43)*1440,""))</f>
        <v/>
      </c>
      <c r="L43" s="27">
        <f>IF(G43="","",IFERROR(VLOOKUP(G43,Parameter!$I$4:$J$7,2,FALSE),""))</f>
        <v/>
      </c>
      <c r="M43" s="27">
        <f>IF(OR(J43="",L43=""),"",J43-L43)</f>
        <v/>
      </c>
      <c r="N43" s="29">
        <f>IF(COUNTA(B43:I43)=0,"",IF(A43="","Ereignis-ID fehlt",IF(OR(B43="",C43="",F43="",G43="",H43="",I43=""),"Angaben fehlen",IF(IFERROR(VLOOKUP(B43,Rufbereitschaft!$A$4:$A$103,1,FALSE),"")="","Dienst unbekannt",IF(AND(D43="",OR(I43="Gelöst",I43="Weitergegeben")),"Reaktion fehlt",IF(AND(D43&lt;&gt;"",D43&lt;C43),"Zeitfolge prüfen",IF(AND(E43&lt;&gt;"",OR(D43="",E43&lt;D43)),"Zeitfolge prüfen",IF(AND(J43&lt;&gt;"",M43&gt;0),"Reaktionsziel überschritten","OK"))))))))</f>
        <v/>
      </c>
    </row>
    <row r="44" ht="22" customHeight="1">
      <c r="A44" s="20" t="n"/>
      <c r="B44" s="20" t="n"/>
      <c r="C44" s="30" t="n"/>
      <c r="D44" s="30" t="n"/>
      <c r="E44" s="30" t="n"/>
      <c r="F44" s="23" t="n"/>
      <c r="G44" s="20" t="n"/>
      <c r="H44" s="23" t="n"/>
      <c r="I44" s="23" t="n"/>
      <c r="J44" s="24">
        <f>IF(OR(C44="",D44=""),"",IFERROR((D44-C44)*1440,""))</f>
        <v/>
      </c>
      <c r="K44" s="24">
        <f>IF(OR(D44="",E44=""),"",IFERROR((E44-D44)*1440,""))</f>
        <v/>
      </c>
      <c r="L44" s="24">
        <f>IF(G44="","",IFERROR(VLOOKUP(G44,Parameter!$I$4:$J$7,2,FALSE),""))</f>
        <v/>
      </c>
      <c r="M44" s="24">
        <f>IF(OR(J44="",L44=""),"",J44-L44)</f>
        <v/>
      </c>
      <c r="N44" s="26">
        <f>IF(COUNTA(B44:I44)=0,"",IF(A44="","Ereignis-ID fehlt",IF(OR(B44="",C44="",F44="",G44="",H44="",I44=""),"Angaben fehlen",IF(IFERROR(VLOOKUP(B44,Rufbereitschaft!$A$4:$A$103,1,FALSE),"")="","Dienst unbekannt",IF(AND(D44="",OR(I44="Gelöst",I44="Weitergegeben")),"Reaktion fehlt",IF(AND(D44&lt;&gt;"",D44&lt;C44),"Zeitfolge prüfen",IF(AND(E44&lt;&gt;"",OR(D44="",E44&lt;D44)),"Zeitfolge prüfen",IF(AND(J44&lt;&gt;"",M44&gt;0),"Reaktionsziel überschritten","OK"))))))))</f>
        <v/>
      </c>
    </row>
    <row r="45" ht="22" customHeight="1">
      <c r="A45" s="20" t="n"/>
      <c r="B45" s="20" t="n"/>
      <c r="C45" s="30" t="n"/>
      <c r="D45" s="30" t="n"/>
      <c r="E45" s="30" t="n"/>
      <c r="F45" s="23" t="n"/>
      <c r="G45" s="20" t="n"/>
      <c r="H45" s="23" t="n"/>
      <c r="I45" s="23" t="n"/>
      <c r="J45" s="27">
        <f>IF(OR(C45="",D45=""),"",IFERROR((D45-C45)*1440,""))</f>
        <v/>
      </c>
      <c r="K45" s="27">
        <f>IF(OR(D45="",E45=""),"",IFERROR((E45-D45)*1440,""))</f>
        <v/>
      </c>
      <c r="L45" s="27">
        <f>IF(G45="","",IFERROR(VLOOKUP(G45,Parameter!$I$4:$J$7,2,FALSE),""))</f>
        <v/>
      </c>
      <c r="M45" s="27">
        <f>IF(OR(J45="",L45=""),"",J45-L45)</f>
        <v/>
      </c>
      <c r="N45" s="29">
        <f>IF(COUNTA(B45:I45)=0,"",IF(A45="","Ereignis-ID fehlt",IF(OR(B45="",C45="",F45="",G45="",H45="",I45=""),"Angaben fehlen",IF(IFERROR(VLOOKUP(B45,Rufbereitschaft!$A$4:$A$103,1,FALSE),"")="","Dienst unbekannt",IF(AND(D45="",OR(I45="Gelöst",I45="Weitergegeben")),"Reaktion fehlt",IF(AND(D45&lt;&gt;"",D45&lt;C45),"Zeitfolge prüfen",IF(AND(E45&lt;&gt;"",OR(D45="",E45&lt;D45)),"Zeitfolge prüfen",IF(AND(J45&lt;&gt;"",M45&gt;0),"Reaktionsziel überschritten","OK"))))))))</f>
        <v/>
      </c>
    </row>
    <row r="46" ht="22" customHeight="1">
      <c r="A46" s="20" t="n"/>
      <c r="B46" s="20" t="n"/>
      <c r="C46" s="30" t="n"/>
      <c r="D46" s="30" t="n"/>
      <c r="E46" s="30" t="n"/>
      <c r="F46" s="23" t="n"/>
      <c r="G46" s="20" t="n"/>
      <c r="H46" s="23" t="n"/>
      <c r="I46" s="23" t="n"/>
      <c r="J46" s="24">
        <f>IF(OR(C46="",D46=""),"",IFERROR((D46-C46)*1440,""))</f>
        <v/>
      </c>
      <c r="K46" s="24">
        <f>IF(OR(D46="",E46=""),"",IFERROR((E46-D46)*1440,""))</f>
        <v/>
      </c>
      <c r="L46" s="24">
        <f>IF(G46="","",IFERROR(VLOOKUP(G46,Parameter!$I$4:$J$7,2,FALSE),""))</f>
        <v/>
      </c>
      <c r="M46" s="24">
        <f>IF(OR(J46="",L46=""),"",J46-L46)</f>
        <v/>
      </c>
      <c r="N46" s="26">
        <f>IF(COUNTA(B46:I46)=0,"",IF(A46="","Ereignis-ID fehlt",IF(OR(B46="",C46="",F46="",G46="",H46="",I46=""),"Angaben fehlen",IF(IFERROR(VLOOKUP(B46,Rufbereitschaft!$A$4:$A$103,1,FALSE),"")="","Dienst unbekannt",IF(AND(D46="",OR(I46="Gelöst",I46="Weitergegeben")),"Reaktion fehlt",IF(AND(D46&lt;&gt;"",D46&lt;C46),"Zeitfolge prüfen",IF(AND(E46&lt;&gt;"",OR(D46="",E46&lt;D46)),"Zeitfolge prüfen",IF(AND(J46&lt;&gt;"",M46&gt;0),"Reaktionsziel überschritten","OK"))))))))</f>
        <v/>
      </c>
    </row>
    <row r="47" ht="22" customHeight="1">
      <c r="A47" s="20" t="n"/>
      <c r="B47" s="20" t="n"/>
      <c r="C47" s="30" t="n"/>
      <c r="D47" s="30" t="n"/>
      <c r="E47" s="30" t="n"/>
      <c r="F47" s="23" t="n"/>
      <c r="G47" s="20" t="n"/>
      <c r="H47" s="23" t="n"/>
      <c r="I47" s="23" t="n"/>
      <c r="J47" s="27">
        <f>IF(OR(C47="",D47=""),"",IFERROR((D47-C47)*1440,""))</f>
        <v/>
      </c>
      <c r="K47" s="27">
        <f>IF(OR(D47="",E47=""),"",IFERROR((E47-D47)*1440,""))</f>
        <v/>
      </c>
      <c r="L47" s="27">
        <f>IF(G47="","",IFERROR(VLOOKUP(G47,Parameter!$I$4:$J$7,2,FALSE),""))</f>
        <v/>
      </c>
      <c r="M47" s="27">
        <f>IF(OR(J47="",L47=""),"",J47-L47)</f>
        <v/>
      </c>
      <c r="N47" s="29">
        <f>IF(COUNTA(B47:I47)=0,"",IF(A47="","Ereignis-ID fehlt",IF(OR(B47="",C47="",F47="",G47="",H47="",I47=""),"Angaben fehlen",IF(IFERROR(VLOOKUP(B47,Rufbereitschaft!$A$4:$A$103,1,FALSE),"")="","Dienst unbekannt",IF(AND(D47="",OR(I47="Gelöst",I47="Weitergegeben")),"Reaktion fehlt",IF(AND(D47&lt;&gt;"",D47&lt;C47),"Zeitfolge prüfen",IF(AND(E47&lt;&gt;"",OR(D47="",E47&lt;D47)),"Zeitfolge prüfen",IF(AND(J47&lt;&gt;"",M47&gt;0),"Reaktionsziel überschritten","OK"))))))))</f>
        <v/>
      </c>
    </row>
    <row r="48" ht="22" customHeight="1">
      <c r="A48" s="20" t="n"/>
      <c r="B48" s="20" t="n"/>
      <c r="C48" s="30" t="n"/>
      <c r="D48" s="30" t="n"/>
      <c r="E48" s="30" t="n"/>
      <c r="F48" s="23" t="n"/>
      <c r="G48" s="20" t="n"/>
      <c r="H48" s="23" t="n"/>
      <c r="I48" s="23" t="n"/>
      <c r="J48" s="24">
        <f>IF(OR(C48="",D48=""),"",IFERROR((D48-C48)*1440,""))</f>
        <v/>
      </c>
      <c r="K48" s="24">
        <f>IF(OR(D48="",E48=""),"",IFERROR((E48-D48)*1440,""))</f>
        <v/>
      </c>
      <c r="L48" s="24">
        <f>IF(G48="","",IFERROR(VLOOKUP(G48,Parameter!$I$4:$J$7,2,FALSE),""))</f>
        <v/>
      </c>
      <c r="M48" s="24">
        <f>IF(OR(J48="",L48=""),"",J48-L48)</f>
        <v/>
      </c>
      <c r="N48" s="26">
        <f>IF(COUNTA(B48:I48)=0,"",IF(A48="","Ereignis-ID fehlt",IF(OR(B48="",C48="",F48="",G48="",H48="",I48=""),"Angaben fehlen",IF(IFERROR(VLOOKUP(B48,Rufbereitschaft!$A$4:$A$103,1,FALSE),"")="","Dienst unbekannt",IF(AND(D48="",OR(I48="Gelöst",I48="Weitergegeben")),"Reaktion fehlt",IF(AND(D48&lt;&gt;"",D48&lt;C48),"Zeitfolge prüfen",IF(AND(E48&lt;&gt;"",OR(D48="",E48&lt;D48)),"Zeitfolge prüfen",IF(AND(J48&lt;&gt;"",M48&gt;0),"Reaktionsziel überschritten","OK"))))))))</f>
        <v/>
      </c>
    </row>
    <row r="49" ht="22" customHeight="1">
      <c r="A49" s="20" t="n"/>
      <c r="B49" s="20" t="n"/>
      <c r="C49" s="30" t="n"/>
      <c r="D49" s="30" t="n"/>
      <c r="E49" s="30" t="n"/>
      <c r="F49" s="23" t="n"/>
      <c r="G49" s="20" t="n"/>
      <c r="H49" s="23" t="n"/>
      <c r="I49" s="23" t="n"/>
      <c r="J49" s="27">
        <f>IF(OR(C49="",D49=""),"",IFERROR((D49-C49)*1440,""))</f>
        <v/>
      </c>
      <c r="K49" s="27">
        <f>IF(OR(D49="",E49=""),"",IFERROR((E49-D49)*1440,""))</f>
        <v/>
      </c>
      <c r="L49" s="27">
        <f>IF(G49="","",IFERROR(VLOOKUP(G49,Parameter!$I$4:$J$7,2,FALSE),""))</f>
        <v/>
      </c>
      <c r="M49" s="27">
        <f>IF(OR(J49="",L49=""),"",J49-L49)</f>
        <v/>
      </c>
      <c r="N49" s="29">
        <f>IF(COUNTA(B49:I49)=0,"",IF(A49="","Ereignis-ID fehlt",IF(OR(B49="",C49="",F49="",G49="",H49="",I49=""),"Angaben fehlen",IF(IFERROR(VLOOKUP(B49,Rufbereitschaft!$A$4:$A$103,1,FALSE),"")="","Dienst unbekannt",IF(AND(D49="",OR(I49="Gelöst",I49="Weitergegeben")),"Reaktion fehlt",IF(AND(D49&lt;&gt;"",D49&lt;C49),"Zeitfolge prüfen",IF(AND(E49&lt;&gt;"",OR(D49="",E49&lt;D49)),"Zeitfolge prüfen",IF(AND(J49&lt;&gt;"",M49&gt;0),"Reaktionsziel überschritten","OK"))))))))</f>
        <v/>
      </c>
    </row>
    <row r="50" ht="22" customHeight="1">
      <c r="A50" s="20" t="n"/>
      <c r="B50" s="20" t="n"/>
      <c r="C50" s="30" t="n"/>
      <c r="D50" s="30" t="n"/>
      <c r="E50" s="30" t="n"/>
      <c r="F50" s="23" t="n"/>
      <c r="G50" s="20" t="n"/>
      <c r="H50" s="23" t="n"/>
      <c r="I50" s="23" t="n"/>
      <c r="J50" s="24">
        <f>IF(OR(C50="",D50=""),"",IFERROR((D50-C50)*1440,""))</f>
        <v/>
      </c>
      <c r="K50" s="24">
        <f>IF(OR(D50="",E50=""),"",IFERROR((E50-D50)*1440,""))</f>
        <v/>
      </c>
      <c r="L50" s="24">
        <f>IF(G50="","",IFERROR(VLOOKUP(G50,Parameter!$I$4:$J$7,2,FALSE),""))</f>
        <v/>
      </c>
      <c r="M50" s="24">
        <f>IF(OR(J50="",L50=""),"",J50-L50)</f>
        <v/>
      </c>
      <c r="N50" s="26">
        <f>IF(COUNTA(B50:I50)=0,"",IF(A50="","Ereignis-ID fehlt",IF(OR(B50="",C50="",F50="",G50="",H50="",I50=""),"Angaben fehlen",IF(IFERROR(VLOOKUP(B50,Rufbereitschaft!$A$4:$A$103,1,FALSE),"")="","Dienst unbekannt",IF(AND(D50="",OR(I50="Gelöst",I50="Weitergegeben")),"Reaktion fehlt",IF(AND(D50&lt;&gt;"",D50&lt;C50),"Zeitfolge prüfen",IF(AND(E50&lt;&gt;"",OR(D50="",E50&lt;D50)),"Zeitfolge prüfen",IF(AND(J50&lt;&gt;"",M50&gt;0),"Reaktionsziel überschritten","OK"))))))))</f>
        <v/>
      </c>
    </row>
    <row r="51" ht="22" customHeight="1">
      <c r="A51" s="20" t="n"/>
      <c r="B51" s="20" t="n"/>
      <c r="C51" s="30" t="n"/>
      <c r="D51" s="30" t="n"/>
      <c r="E51" s="30" t="n"/>
      <c r="F51" s="23" t="n"/>
      <c r="G51" s="20" t="n"/>
      <c r="H51" s="23" t="n"/>
      <c r="I51" s="23" t="n"/>
      <c r="J51" s="27">
        <f>IF(OR(C51="",D51=""),"",IFERROR((D51-C51)*1440,""))</f>
        <v/>
      </c>
      <c r="K51" s="27">
        <f>IF(OR(D51="",E51=""),"",IFERROR((E51-D51)*1440,""))</f>
        <v/>
      </c>
      <c r="L51" s="27">
        <f>IF(G51="","",IFERROR(VLOOKUP(G51,Parameter!$I$4:$J$7,2,FALSE),""))</f>
        <v/>
      </c>
      <c r="M51" s="27">
        <f>IF(OR(J51="",L51=""),"",J51-L51)</f>
        <v/>
      </c>
      <c r="N51" s="29">
        <f>IF(COUNTA(B51:I51)=0,"",IF(A51="","Ereignis-ID fehlt",IF(OR(B51="",C51="",F51="",G51="",H51="",I51=""),"Angaben fehlen",IF(IFERROR(VLOOKUP(B51,Rufbereitschaft!$A$4:$A$103,1,FALSE),"")="","Dienst unbekannt",IF(AND(D51="",OR(I51="Gelöst",I51="Weitergegeben")),"Reaktion fehlt",IF(AND(D51&lt;&gt;"",D51&lt;C51),"Zeitfolge prüfen",IF(AND(E51&lt;&gt;"",OR(D51="",E51&lt;D51)),"Zeitfolge prüfen",IF(AND(J51&lt;&gt;"",M51&gt;0),"Reaktionsziel überschritten","OK"))))))))</f>
        <v/>
      </c>
    </row>
    <row r="52" ht="22" customHeight="1">
      <c r="A52" s="20" t="n"/>
      <c r="B52" s="20" t="n"/>
      <c r="C52" s="30" t="n"/>
      <c r="D52" s="30" t="n"/>
      <c r="E52" s="30" t="n"/>
      <c r="F52" s="23" t="n"/>
      <c r="G52" s="20" t="n"/>
      <c r="H52" s="23" t="n"/>
      <c r="I52" s="23" t="n"/>
      <c r="J52" s="24">
        <f>IF(OR(C52="",D52=""),"",IFERROR((D52-C52)*1440,""))</f>
        <v/>
      </c>
      <c r="K52" s="24">
        <f>IF(OR(D52="",E52=""),"",IFERROR((E52-D52)*1440,""))</f>
        <v/>
      </c>
      <c r="L52" s="24">
        <f>IF(G52="","",IFERROR(VLOOKUP(G52,Parameter!$I$4:$J$7,2,FALSE),""))</f>
        <v/>
      </c>
      <c r="M52" s="24">
        <f>IF(OR(J52="",L52=""),"",J52-L52)</f>
        <v/>
      </c>
      <c r="N52" s="26">
        <f>IF(COUNTA(B52:I52)=0,"",IF(A52="","Ereignis-ID fehlt",IF(OR(B52="",C52="",F52="",G52="",H52="",I52=""),"Angaben fehlen",IF(IFERROR(VLOOKUP(B52,Rufbereitschaft!$A$4:$A$103,1,FALSE),"")="","Dienst unbekannt",IF(AND(D52="",OR(I52="Gelöst",I52="Weitergegeben")),"Reaktion fehlt",IF(AND(D52&lt;&gt;"",D52&lt;C52),"Zeitfolge prüfen",IF(AND(E52&lt;&gt;"",OR(D52="",E52&lt;D52)),"Zeitfolge prüfen",IF(AND(J52&lt;&gt;"",M52&gt;0),"Reaktionsziel überschritten","OK"))))))))</f>
        <v/>
      </c>
    </row>
    <row r="53" ht="22" customHeight="1">
      <c r="A53" s="20" t="n"/>
      <c r="B53" s="20" t="n"/>
      <c r="C53" s="30" t="n"/>
      <c r="D53" s="30" t="n"/>
      <c r="E53" s="30" t="n"/>
      <c r="F53" s="23" t="n"/>
      <c r="G53" s="20" t="n"/>
      <c r="H53" s="23" t="n"/>
      <c r="I53" s="23" t="n"/>
      <c r="J53" s="27">
        <f>IF(OR(C53="",D53=""),"",IFERROR((D53-C53)*1440,""))</f>
        <v/>
      </c>
      <c r="K53" s="27">
        <f>IF(OR(D53="",E53=""),"",IFERROR((E53-D53)*1440,""))</f>
        <v/>
      </c>
      <c r="L53" s="27">
        <f>IF(G53="","",IFERROR(VLOOKUP(G53,Parameter!$I$4:$J$7,2,FALSE),""))</f>
        <v/>
      </c>
      <c r="M53" s="27">
        <f>IF(OR(J53="",L53=""),"",J53-L53)</f>
        <v/>
      </c>
      <c r="N53" s="29">
        <f>IF(COUNTA(B53:I53)=0,"",IF(A53="","Ereignis-ID fehlt",IF(OR(B53="",C53="",F53="",G53="",H53="",I53=""),"Angaben fehlen",IF(IFERROR(VLOOKUP(B53,Rufbereitschaft!$A$4:$A$103,1,FALSE),"")="","Dienst unbekannt",IF(AND(D53="",OR(I53="Gelöst",I53="Weitergegeben")),"Reaktion fehlt",IF(AND(D53&lt;&gt;"",D53&lt;C53),"Zeitfolge prüfen",IF(AND(E53&lt;&gt;"",OR(D53="",E53&lt;D53)),"Zeitfolge prüfen",IF(AND(J53&lt;&gt;"",M53&gt;0),"Reaktionsziel überschritten","OK"))))))))</f>
        <v/>
      </c>
    </row>
    <row r="54" ht="22" customHeight="1">
      <c r="A54" s="20" t="n"/>
      <c r="B54" s="20" t="n"/>
      <c r="C54" s="30" t="n"/>
      <c r="D54" s="30" t="n"/>
      <c r="E54" s="30" t="n"/>
      <c r="F54" s="23" t="n"/>
      <c r="G54" s="20" t="n"/>
      <c r="H54" s="23" t="n"/>
      <c r="I54" s="23" t="n"/>
      <c r="J54" s="24">
        <f>IF(OR(C54="",D54=""),"",IFERROR((D54-C54)*1440,""))</f>
        <v/>
      </c>
      <c r="K54" s="24">
        <f>IF(OR(D54="",E54=""),"",IFERROR((E54-D54)*1440,""))</f>
        <v/>
      </c>
      <c r="L54" s="24">
        <f>IF(G54="","",IFERROR(VLOOKUP(G54,Parameter!$I$4:$J$7,2,FALSE),""))</f>
        <v/>
      </c>
      <c r="M54" s="24">
        <f>IF(OR(J54="",L54=""),"",J54-L54)</f>
        <v/>
      </c>
      <c r="N54" s="26">
        <f>IF(COUNTA(B54:I54)=0,"",IF(A54="","Ereignis-ID fehlt",IF(OR(B54="",C54="",F54="",G54="",H54="",I54=""),"Angaben fehlen",IF(IFERROR(VLOOKUP(B54,Rufbereitschaft!$A$4:$A$103,1,FALSE),"")="","Dienst unbekannt",IF(AND(D54="",OR(I54="Gelöst",I54="Weitergegeben")),"Reaktion fehlt",IF(AND(D54&lt;&gt;"",D54&lt;C54),"Zeitfolge prüfen",IF(AND(E54&lt;&gt;"",OR(D54="",E54&lt;D54)),"Zeitfolge prüfen",IF(AND(J54&lt;&gt;"",M54&gt;0),"Reaktionsziel überschritten","OK"))))))))</f>
        <v/>
      </c>
    </row>
    <row r="55" ht="22" customHeight="1">
      <c r="A55" s="20" t="n"/>
      <c r="B55" s="20" t="n"/>
      <c r="C55" s="30" t="n"/>
      <c r="D55" s="30" t="n"/>
      <c r="E55" s="30" t="n"/>
      <c r="F55" s="23" t="n"/>
      <c r="G55" s="20" t="n"/>
      <c r="H55" s="23" t="n"/>
      <c r="I55" s="23" t="n"/>
      <c r="J55" s="27">
        <f>IF(OR(C55="",D55=""),"",IFERROR((D55-C55)*1440,""))</f>
        <v/>
      </c>
      <c r="K55" s="27">
        <f>IF(OR(D55="",E55=""),"",IFERROR((E55-D55)*1440,""))</f>
        <v/>
      </c>
      <c r="L55" s="27">
        <f>IF(G55="","",IFERROR(VLOOKUP(G55,Parameter!$I$4:$J$7,2,FALSE),""))</f>
        <v/>
      </c>
      <c r="M55" s="27">
        <f>IF(OR(J55="",L55=""),"",J55-L55)</f>
        <v/>
      </c>
      <c r="N55" s="29">
        <f>IF(COUNTA(B55:I55)=0,"",IF(A55="","Ereignis-ID fehlt",IF(OR(B55="",C55="",F55="",G55="",H55="",I55=""),"Angaben fehlen",IF(IFERROR(VLOOKUP(B55,Rufbereitschaft!$A$4:$A$103,1,FALSE),"")="","Dienst unbekannt",IF(AND(D55="",OR(I55="Gelöst",I55="Weitergegeben")),"Reaktion fehlt",IF(AND(D55&lt;&gt;"",D55&lt;C55),"Zeitfolge prüfen",IF(AND(E55&lt;&gt;"",OR(D55="",E55&lt;D55)),"Zeitfolge prüfen",IF(AND(J55&lt;&gt;"",M55&gt;0),"Reaktionsziel überschritten","OK"))))))))</f>
        <v/>
      </c>
    </row>
    <row r="56" ht="22" customHeight="1">
      <c r="A56" s="20" t="n"/>
      <c r="B56" s="20" t="n"/>
      <c r="C56" s="30" t="n"/>
      <c r="D56" s="30" t="n"/>
      <c r="E56" s="30" t="n"/>
      <c r="F56" s="23" t="n"/>
      <c r="G56" s="20" t="n"/>
      <c r="H56" s="23" t="n"/>
      <c r="I56" s="23" t="n"/>
      <c r="J56" s="24">
        <f>IF(OR(C56="",D56=""),"",IFERROR((D56-C56)*1440,""))</f>
        <v/>
      </c>
      <c r="K56" s="24">
        <f>IF(OR(D56="",E56=""),"",IFERROR((E56-D56)*1440,""))</f>
        <v/>
      </c>
      <c r="L56" s="24">
        <f>IF(G56="","",IFERROR(VLOOKUP(G56,Parameter!$I$4:$J$7,2,FALSE),""))</f>
        <v/>
      </c>
      <c r="M56" s="24">
        <f>IF(OR(J56="",L56=""),"",J56-L56)</f>
        <v/>
      </c>
      <c r="N56" s="26">
        <f>IF(COUNTA(B56:I56)=0,"",IF(A56="","Ereignis-ID fehlt",IF(OR(B56="",C56="",F56="",G56="",H56="",I56=""),"Angaben fehlen",IF(IFERROR(VLOOKUP(B56,Rufbereitschaft!$A$4:$A$103,1,FALSE),"")="","Dienst unbekannt",IF(AND(D56="",OR(I56="Gelöst",I56="Weitergegeben")),"Reaktion fehlt",IF(AND(D56&lt;&gt;"",D56&lt;C56),"Zeitfolge prüfen",IF(AND(E56&lt;&gt;"",OR(D56="",E56&lt;D56)),"Zeitfolge prüfen",IF(AND(J56&lt;&gt;"",M56&gt;0),"Reaktionsziel überschritten","OK"))))))))</f>
        <v/>
      </c>
    </row>
    <row r="57" ht="22" customHeight="1">
      <c r="A57" s="20" t="n"/>
      <c r="B57" s="20" t="n"/>
      <c r="C57" s="30" t="n"/>
      <c r="D57" s="30" t="n"/>
      <c r="E57" s="30" t="n"/>
      <c r="F57" s="23" t="n"/>
      <c r="G57" s="20" t="n"/>
      <c r="H57" s="23" t="n"/>
      <c r="I57" s="23" t="n"/>
      <c r="J57" s="27">
        <f>IF(OR(C57="",D57=""),"",IFERROR((D57-C57)*1440,""))</f>
        <v/>
      </c>
      <c r="K57" s="27">
        <f>IF(OR(D57="",E57=""),"",IFERROR((E57-D57)*1440,""))</f>
        <v/>
      </c>
      <c r="L57" s="27">
        <f>IF(G57="","",IFERROR(VLOOKUP(G57,Parameter!$I$4:$J$7,2,FALSE),""))</f>
        <v/>
      </c>
      <c r="M57" s="27">
        <f>IF(OR(J57="",L57=""),"",J57-L57)</f>
        <v/>
      </c>
      <c r="N57" s="29">
        <f>IF(COUNTA(B57:I57)=0,"",IF(A57="","Ereignis-ID fehlt",IF(OR(B57="",C57="",F57="",G57="",H57="",I57=""),"Angaben fehlen",IF(IFERROR(VLOOKUP(B57,Rufbereitschaft!$A$4:$A$103,1,FALSE),"")="","Dienst unbekannt",IF(AND(D57="",OR(I57="Gelöst",I57="Weitergegeben")),"Reaktion fehlt",IF(AND(D57&lt;&gt;"",D57&lt;C57),"Zeitfolge prüfen",IF(AND(E57&lt;&gt;"",OR(D57="",E57&lt;D57)),"Zeitfolge prüfen",IF(AND(J57&lt;&gt;"",M57&gt;0),"Reaktionsziel überschritten","OK"))))))))</f>
        <v/>
      </c>
    </row>
    <row r="58" ht="22" customHeight="1">
      <c r="A58" s="20" t="n"/>
      <c r="B58" s="20" t="n"/>
      <c r="C58" s="30" t="n"/>
      <c r="D58" s="30" t="n"/>
      <c r="E58" s="30" t="n"/>
      <c r="F58" s="23" t="n"/>
      <c r="G58" s="20" t="n"/>
      <c r="H58" s="23" t="n"/>
      <c r="I58" s="23" t="n"/>
      <c r="J58" s="24">
        <f>IF(OR(C58="",D58=""),"",IFERROR((D58-C58)*1440,""))</f>
        <v/>
      </c>
      <c r="K58" s="24">
        <f>IF(OR(D58="",E58=""),"",IFERROR((E58-D58)*1440,""))</f>
        <v/>
      </c>
      <c r="L58" s="24">
        <f>IF(G58="","",IFERROR(VLOOKUP(G58,Parameter!$I$4:$J$7,2,FALSE),""))</f>
        <v/>
      </c>
      <c r="M58" s="24">
        <f>IF(OR(J58="",L58=""),"",J58-L58)</f>
        <v/>
      </c>
      <c r="N58" s="26">
        <f>IF(COUNTA(B58:I58)=0,"",IF(A58="","Ereignis-ID fehlt",IF(OR(B58="",C58="",F58="",G58="",H58="",I58=""),"Angaben fehlen",IF(IFERROR(VLOOKUP(B58,Rufbereitschaft!$A$4:$A$103,1,FALSE),"")="","Dienst unbekannt",IF(AND(D58="",OR(I58="Gelöst",I58="Weitergegeben")),"Reaktion fehlt",IF(AND(D58&lt;&gt;"",D58&lt;C58),"Zeitfolge prüfen",IF(AND(E58&lt;&gt;"",OR(D58="",E58&lt;D58)),"Zeitfolge prüfen",IF(AND(J58&lt;&gt;"",M58&gt;0),"Reaktionsziel überschritten","OK"))))))))</f>
        <v/>
      </c>
    </row>
    <row r="59" ht="22" customHeight="1">
      <c r="A59" s="20" t="n"/>
      <c r="B59" s="20" t="n"/>
      <c r="C59" s="30" t="n"/>
      <c r="D59" s="30" t="n"/>
      <c r="E59" s="30" t="n"/>
      <c r="F59" s="23" t="n"/>
      <c r="G59" s="20" t="n"/>
      <c r="H59" s="23" t="n"/>
      <c r="I59" s="23" t="n"/>
      <c r="J59" s="27">
        <f>IF(OR(C59="",D59=""),"",IFERROR((D59-C59)*1440,""))</f>
        <v/>
      </c>
      <c r="K59" s="27">
        <f>IF(OR(D59="",E59=""),"",IFERROR((E59-D59)*1440,""))</f>
        <v/>
      </c>
      <c r="L59" s="27">
        <f>IF(G59="","",IFERROR(VLOOKUP(G59,Parameter!$I$4:$J$7,2,FALSE),""))</f>
        <v/>
      </c>
      <c r="M59" s="27">
        <f>IF(OR(J59="",L59=""),"",J59-L59)</f>
        <v/>
      </c>
      <c r="N59" s="29">
        <f>IF(COUNTA(B59:I59)=0,"",IF(A59="","Ereignis-ID fehlt",IF(OR(B59="",C59="",F59="",G59="",H59="",I59=""),"Angaben fehlen",IF(IFERROR(VLOOKUP(B59,Rufbereitschaft!$A$4:$A$103,1,FALSE),"")="","Dienst unbekannt",IF(AND(D59="",OR(I59="Gelöst",I59="Weitergegeben")),"Reaktion fehlt",IF(AND(D59&lt;&gt;"",D59&lt;C59),"Zeitfolge prüfen",IF(AND(E59&lt;&gt;"",OR(D59="",E59&lt;D59)),"Zeitfolge prüfen",IF(AND(J59&lt;&gt;"",M59&gt;0),"Reaktionsziel überschritten","OK"))))))))</f>
        <v/>
      </c>
    </row>
    <row r="60" ht="22" customHeight="1">
      <c r="A60" s="20" t="n"/>
      <c r="B60" s="20" t="n"/>
      <c r="C60" s="30" t="n"/>
      <c r="D60" s="30" t="n"/>
      <c r="E60" s="30" t="n"/>
      <c r="F60" s="23" t="n"/>
      <c r="G60" s="20" t="n"/>
      <c r="H60" s="23" t="n"/>
      <c r="I60" s="23" t="n"/>
      <c r="J60" s="24">
        <f>IF(OR(C60="",D60=""),"",IFERROR((D60-C60)*1440,""))</f>
        <v/>
      </c>
      <c r="K60" s="24">
        <f>IF(OR(D60="",E60=""),"",IFERROR((E60-D60)*1440,""))</f>
        <v/>
      </c>
      <c r="L60" s="24">
        <f>IF(G60="","",IFERROR(VLOOKUP(G60,Parameter!$I$4:$J$7,2,FALSE),""))</f>
        <v/>
      </c>
      <c r="M60" s="24">
        <f>IF(OR(J60="",L60=""),"",J60-L60)</f>
        <v/>
      </c>
      <c r="N60" s="26">
        <f>IF(COUNTA(B60:I60)=0,"",IF(A60="","Ereignis-ID fehlt",IF(OR(B60="",C60="",F60="",G60="",H60="",I60=""),"Angaben fehlen",IF(IFERROR(VLOOKUP(B60,Rufbereitschaft!$A$4:$A$103,1,FALSE),"")="","Dienst unbekannt",IF(AND(D60="",OR(I60="Gelöst",I60="Weitergegeben")),"Reaktion fehlt",IF(AND(D60&lt;&gt;"",D60&lt;C60),"Zeitfolge prüfen",IF(AND(E60&lt;&gt;"",OR(D60="",E60&lt;D60)),"Zeitfolge prüfen",IF(AND(J60&lt;&gt;"",M60&gt;0),"Reaktionsziel überschritten","OK"))))))))</f>
        <v/>
      </c>
    </row>
    <row r="61" ht="22" customHeight="1">
      <c r="A61" s="20" t="n"/>
      <c r="B61" s="20" t="n"/>
      <c r="C61" s="30" t="n"/>
      <c r="D61" s="30" t="n"/>
      <c r="E61" s="30" t="n"/>
      <c r="F61" s="23" t="n"/>
      <c r="G61" s="20" t="n"/>
      <c r="H61" s="23" t="n"/>
      <c r="I61" s="23" t="n"/>
      <c r="J61" s="27">
        <f>IF(OR(C61="",D61=""),"",IFERROR((D61-C61)*1440,""))</f>
        <v/>
      </c>
      <c r="K61" s="27">
        <f>IF(OR(D61="",E61=""),"",IFERROR((E61-D61)*1440,""))</f>
        <v/>
      </c>
      <c r="L61" s="27">
        <f>IF(G61="","",IFERROR(VLOOKUP(G61,Parameter!$I$4:$J$7,2,FALSE),""))</f>
        <v/>
      </c>
      <c r="M61" s="27">
        <f>IF(OR(J61="",L61=""),"",J61-L61)</f>
        <v/>
      </c>
      <c r="N61" s="29">
        <f>IF(COUNTA(B61:I61)=0,"",IF(A61="","Ereignis-ID fehlt",IF(OR(B61="",C61="",F61="",G61="",H61="",I61=""),"Angaben fehlen",IF(IFERROR(VLOOKUP(B61,Rufbereitschaft!$A$4:$A$103,1,FALSE),"")="","Dienst unbekannt",IF(AND(D61="",OR(I61="Gelöst",I61="Weitergegeben")),"Reaktion fehlt",IF(AND(D61&lt;&gt;"",D61&lt;C61),"Zeitfolge prüfen",IF(AND(E61&lt;&gt;"",OR(D61="",E61&lt;D61)),"Zeitfolge prüfen",IF(AND(J61&lt;&gt;"",M61&gt;0),"Reaktionsziel überschritten","OK"))))))))</f>
        <v/>
      </c>
    </row>
    <row r="62" ht="22" customHeight="1">
      <c r="A62" s="20" t="n"/>
      <c r="B62" s="20" t="n"/>
      <c r="C62" s="30" t="n"/>
      <c r="D62" s="30" t="n"/>
      <c r="E62" s="30" t="n"/>
      <c r="F62" s="23" t="n"/>
      <c r="G62" s="20" t="n"/>
      <c r="H62" s="23" t="n"/>
      <c r="I62" s="23" t="n"/>
      <c r="J62" s="24">
        <f>IF(OR(C62="",D62=""),"",IFERROR((D62-C62)*1440,""))</f>
        <v/>
      </c>
      <c r="K62" s="24">
        <f>IF(OR(D62="",E62=""),"",IFERROR((E62-D62)*1440,""))</f>
        <v/>
      </c>
      <c r="L62" s="24">
        <f>IF(G62="","",IFERROR(VLOOKUP(G62,Parameter!$I$4:$J$7,2,FALSE),""))</f>
        <v/>
      </c>
      <c r="M62" s="24">
        <f>IF(OR(J62="",L62=""),"",J62-L62)</f>
        <v/>
      </c>
      <c r="N62" s="26">
        <f>IF(COUNTA(B62:I62)=0,"",IF(A62="","Ereignis-ID fehlt",IF(OR(B62="",C62="",F62="",G62="",H62="",I62=""),"Angaben fehlen",IF(IFERROR(VLOOKUP(B62,Rufbereitschaft!$A$4:$A$103,1,FALSE),"")="","Dienst unbekannt",IF(AND(D62="",OR(I62="Gelöst",I62="Weitergegeben")),"Reaktion fehlt",IF(AND(D62&lt;&gt;"",D62&lt;C62),"Zeitfolge prüfen",IF(AND(E62&lt;&gt;"",OR(D62="",E62&lt;D62)),"Zeitfolge prüfen",IF(AND(J62&lt;&gt;"",M62&gt;0),"Reaktionsziel überschritten","OK"))))))))</f>
        <v/>
      </c>
    </row>
    <row r="63" ht="22" customHeight="1">
      <c r="A63" s="20" t="n"/>
      <c r="B63" s="20" t="n"/>
      <c r="C63" s="30" t="n"/>
      <c r="D63" s="30" t="n"/>
      <c r="E63" s="30" t="n"/>
      <c r="F63" s="23" t="n"/>
      <c r="G63" s="20" t="n"/>
      <c r="H63" s="23" t="n"/>
      <c r="I63" s="23" t="n"/>
      <c r="J63" s="27">
        <f>IF(OR(C63="",D63=""),"",IFERROR((D63-C63)*1440,""))</f>
        <v/>
      </c>
      <c r="K63" s="27">
        <f>IF(OR(D63="",E63=""),"",IFERROR((E63-D63)*1440,""))</f>
        <v/>
      </c>
      <c r="L63" s="27">
        <f>IF(G63="","",IFERROR(VLOOKUP(G63,Parameter!$I$4:$J$7,2,FALSE),""))</f>
        <v/>
      </c>
      <c r="M63" s="27">
        <f>IF(OR(J63="",L63=""),"",J63-L63)</f>
        <v/>
      </c>
      <c r="N63" s="29">
        <f>IF(COUNTA(B63:I63)=0,"",IF(A63="","Ereignis-ID fehlt",IF(OR(B63="",C63="",F63="",G63="",H63="",I63=""),"Angaben fehlen",IF(IFERROR(VLOOKUP(B63,Rufbereitschaft!$A$4:$A$103,1,FALSE),"")="","Dienst unbekannt",IF(AND(D63="",OR(I63="Gelöst",I63="Weitergegeben")),"Reaktion fehlt",IF(AND(D63&lt;&gt;"",D63&lt;C63),"Zeitfolge prüfen",IF(AND(E63&lt;&gt;"",OR(D63="",E63&lt;D63)),"Zeitfolge prüfen",IF(AND(J63&lt;&gt;"",M63&gt;0),"Reaktionsziel überschritten","OK"))))))))</f>
        <v/>
      </c>
    </row>
    <row r="64" ht="22" customHeight="1">
      <c r="A64" s="20" t="n"/>
      <c r="B64" s="20" t="n"/>
      <c r="C64" s="30" t="n"/>
      <c r="D64" s="30" t="n"/>
      <c r="E64" s="30" t="n"/>
      <c r="F64" s="23" t="n"/>
      <c r="G64" s="20" t="n"/>
      <c r="H64" s="23" t="n"/>
      <c r="I64" s="23" t="n"/>
      <c r="J64" s="24">
        <f>IF(OR(C64="",D64=""),"",IFERROR((D64-C64)*1440,""))</f>
        <v/>
      </c>
      <c r="K64" s="24">
        <f>IF(OR(D64="",E64=""),"",IFERROR((E64-D64)*1440,""))</f>
        <v/>
      </c>
      <c r="L64" s="24">
        <f>IF(G64="","",IFERROR(VLOOKUP(G64,Parameter!$I$4:$J$7,2,FALSE),""))</f>
        <v/>
      </c>
      <c r="M64" s="24">
        <f>IF(OR(J64="",L64=""),"",J64-L64)</f>
        <v/>
      </c>
      <c r="N64" s="26">
        <f>IF(COUNTA(B64:I64)=0,"",IF(A64="","Ereignis-ID fehlt",IF(OR(B64="",C64="",F64="",G64="",H64="",I64=""),"Angaben fehlen",IF(IFERROR(VLOOKUP(B64,Rufbereitschaft!$A$4:$A$103,1,FALSE),"")="","Dienst unbekannt",IF(AND(D64="",OR(I64="Gelöst",I64="Weitergegeben")),"Reaktion fehlt",IF(AND(D64&lt;&gt;"",D64&lt;C64),"Zeitfolge prüfen",IF(AND(E64&lt;&gt;"",OR(D64="",E64&lt;D64)),"Zeitfolge prüfen",IF(AND(J64&lt;&gt;"",M64&gt;0),"Reaktionsziel überschritten","OK"))))))))</f>
        <v/>
      </c>
    </row>
    <row r="65" ht="22" customHeight="1">
      <c r="A65" s="20" t="n"/>
      <c r="B65" s="20" t="n"/>
      <c r="C65" s="30" t="n"/>
      <c r="D65" s="30" t="n"/>
      <c r="E65" s="30" t="n"/>
      <c r="F65" s="23" t="n"/>
      <c r="G65" s="20" t="n"/>
      <c r="H65" s="23" t="n"/>
      <c r="I65" s="23" t="n"/>
      <c r="J65" s="27">
        <f>IF(OR(C65="",D65=""),"",IFERROR((D65-C65)*1440,""))</f>
        <v/>
      </c>
      <c r="K65" s="27">
        <f>IF(OR(D65="",E65=""),"",IFERROR((E65-D65)*1440,""))</f>
        <v/>
      </c>
      <c r="L65" s="27">
        <f>IF(G65="","",IFERROR(VLOOKUP(G65,Parameter!$I$4:$J$7,2,FALSE),""))</f>
        <v/>
      </c>
      <c r="M65" s="27">
        <f>IF(OR(J65="",L65=""),"",J65-L65)</f>
        <v/>
      </c>
      <c r="N65" s="29">
        <f>IF(COUNTA(B65:I65)=0,"",IF(A65="","Ereignis-ID fehlt",IF(OR(B65="",C65="",F65="",G65="",H65="",I65=""),"Angaben fehlen",IF(IFERROR(VLOOKUP(B65,Rufbereitschaft!$A$4:$A$103,1,FALSE),"")="","Dienst unbekannt",IF(AND(D65="",OR(I65="Gelöst",I65="Weitergegeben")),"Reaktion fehlt",IF(AND(D65&lt;&gt;"",D65&lt;C65),"Zeitfolge prüfen",IF(AND(E65&lt;&gt;"",OR(D65="",E65&lt;D65)),"Zeitfolge prüfen",IF(AND(J65&lt;&gt;"",M65&gt;0),"Reaktionsziel überschritten","OK"))))))))</f>
        <v/>
      </c>
    </row>
    <row r="66" ht="22" customHeight="1">
      <c r="A66" s="20" t="n"/>
      <c r="B66" s="20" t="n"/>
      <c r="C66" s="30" t="n"/>
      <c r="D66" s="30" t="n"/>
      <c r="E66" s="30" t="n"/>
      <c r="F66" s="23" t="n"/>
      <c r="G66" s="20" t="n"/>
      <c r="H66" s="23" t="n"/>
      <c r="I66" s="23" t="n"/>
      <c r="J66" s="24">
        <f>IF(OR(C66="",D66=""),"",IFERROR((D66-C66)*1440,""))</f>
        <v/>
      </c>
      <c r="K66" s="24">
        <f>IF(OR(D66="",E66=""),"",IFERROR((E66-D66)*1440,""))</f>
        <v/>
      </c>
      <c r="L66" s="24">
        <f>IF(G66="","",IFERROR(VLOOKUP(G66,Parameter!$I$4:$J$7,2,FALSE),""))</f>
        <v/>
      </c>
      <c r="M66" s="24">
        <f>IF(OR(J66="",L66=""),"",J66-L66)</f>
        <v/>
      </c>
      <c r="N66" s="26">
        <f>IF(COUNTA(B66:I66)=0,"",IF(A66="","Ereignis-ID fehlt",IF(OR(B66="",C66="",F66="",G66="",H66="",I66=""),"Angaben fehlen",IF(IFERROR(VLOOKUP(B66,Rufbereitschaft!$A$4:$A$103,1,FALSE),"")="","Dienst unbekannt",IF(AND(D66="",OR(I66="Gelöst",I66="Weitergegeben")),"Reaktion fehlt",IF(AND(D66&lt;&gt;"",D66&lt;C66),"Zeitfolge prüfen",IF(AND(E66&lt;&gt;"",OR(D66="",E66&lt;D66)),"Zeitfolge prüfen",IF(AND(J66&lt;&gt;"",M66&gt;0),"Reaktionsziel überschritten","OK"))))))))</f>
        <v/>
      </c>
    </row>
    <row r="67" ht="22" customHeight="1">
      <c r="A67" s="20" t="n"/>
      <c r="B67" s="20" t="n"/>
      <c r="C67" s="30" t="n"/>
      <c r="D67" s="30" t="n"/>
      <c r="E67" s="30" t="n"/>
      <c r="F67" s="23" t="n"/>
      <c r="G67" s="20" t="n"/>
      <c r="H67" s="23" t="n"/>
      <c r="I67" s="23" t="n"/>
      <c r="J67" s="27">
        <f>IF(OR(C67="",D67=""),"",IFERROR((D67-C67)*1440,""))</f>
        <v/>
      </c>
      <c r="K67" s="27">
        <f>IF(OR(D67="",E67=""),"",IFERROR((E67-D67)*1440,""))</f>
        <v/>
      </c>
      <c r="L67" s="27">
        <f>IF(G67="","",IFERROR(VLOOKUP(G67,Parameter!$I$4:$J$7,2,FALSE),""))</f>
        <v/>
      </c>
      <c r="M67" s="27">
        <f>IF(OR(J67="",L67=""),"",J67-L67)</f>
        <v/>
      </c>
      <c r="N67" s="29">
        <f>IF(COUNTA(B67:I67)=0,"",IF(A67="","Ereignis-ID fehlt",IF(OR(B67="",C67="",F67="",G67="",H67="",I67=""),"Angaben fehlen",IF(IFERROR(VLOOKUP(B67,Rufbereitschaft!$A$4:$A$103,1,FALSE),"")="","Dienst unbekannt",IF(AND(D67="",OR(I67="Gelöst",I67="Weitergegeben")),"Reaktion fehlt",IF(AND(D67&lt;&gt;"",D67&lt;C67),"Zeitfolge prüfen",IF(AND(E67&lt;&gt;"",OR(D67="",E67&lt;D67)),"Zeitfolge prüfen",IF(AND(J67&lt;&gt;"",M67&gt;0),"Reaktionsziel überschritten","OK"))))))))</f>
        <v/>
      </c>
    </row>
    <row r="68" ht="22" customHeight="1">
      <c r="A68" s="20" t="n"/>
      <c r="B68" s="20" t="n"/>
      <c r="C68" s="30" t="n"/>
      <c r="D68" s="30" t="n"/>
      <c r="E68" s="30" t="n"/>
      <c r="F68" s="23" t="n"/>
      <c r="G68" s="20" t="n"/>
      <c r="H68" s="23" t="n"/>
      <c r="I68" s="23" t="n"/>
      <c r="J68" s="24">
        <f>IF(OR(C68="",D68=""),"",IFERROR((D68-C68)*1440,""))</f>
        <v/>
      </c>
      <c r="K68" s="24">
        <f>IF(OR(D68="",E68=""),"",IFERROR((E68-D68)*1440,""))</f>
        <v/>
      </c>
      <c r="L68" s="24">
        <f>IF(G68="","",IFERROR(VLOOKUP(G68,Parameter!$I$4:$J$7,2,FALSE),""))</f>
        <v/>
      </c>
      <c r="M68" s="24">
        <f>IF(OR(J68="",L68=""),"",J68-L68)</f>
        <v/>
      </c>
      <c r="N68" s="26">
        <f>IF(COUNTA(B68:I68)=0,"",IF(A68="","Ereignis-ID fehlt",IF(OR(B68="",C68="",F68="",G68="",H68="",I68=""),"Angaben fehlen",IF(IFERROR(VLOOKUP(B68,Rufbereitschaft!$A$4:$A$103,1,FALSE),"")="","Dienst unbekannt",IF(AND(D68="",OR(I68="Gelöst",I68="Weitergegeben")),"Reaktion fehlt",IF(AND(D68&lt;&gt;"",D68&lt;C68),"Zeitfolge prüfen",IF(AND(E68&lt;&gt;"",OR(D68="",E68&lt;D68)),"Zeitfolge prüfen",IF(AND(J68&lt;&gt;"",M68&gt;0),"Reaktionsziel überschritten","OK"))))))))</f>
        <v/>
      </c>
    </row>
    <row r="69" ht="22" customHeight="1">
      <c r="A69" s="20" t="n"/>
      <c r="B69" s="20" t="n"/>
      <c r="C69" s="30" t="n"/>
      <c r="D69" s="30" t="n"/>
      <c r="E69" s="30" t="n"/>
      <c r="F69" s="23" t="n"/>
      <c r="G69" s="20" t="n"/>
      <c r="H69" s="23" t="n"/>
      <c r="I69" s="23" t="n"/>
      <c r="J69" s="27">
        <f>IF(OR(C69="",D69=""),"",IFERROR((D69-C69)*1440,""))</f>
        <v/>
      </c>
      <c r="K69" s="27">
        <f>IF(OR(D69="",E69=""),"",IFERROR((E69-D69)*1440,""))</f>
        <v/>
      </c>
      <c r="L69" s="27">
        <f>IF(G69="","",IFERROR(VLOOKUP(G69,Parameter!$I$4:$J$7,2,FALSE),""))</f>
        <v/>
      </c>
      <c r="M69" s="27">
        <f>IF(OR(J69="",L69=""),"",J69-L69)</f>
        <v/>
      </c>
      <c r="N69" s="29">
        <f>IF(COUNTA(B69:I69)=0,"",IF(A69="","Ereignis-ID fehlt",IF(OR(B69="",C69="",F69="",G69="",H69="",I69=""),"Angaben fehlen",IF(IFERROR(VLOOKUP(B69,Rufbereitschaft!$A$4:$A$103,1,FALSE),"")="","Dienst unbekannt",IF(AND(D69="",OR(I69="Gelöst",I69="Weitergegeben")),"Reaktion fehlt",IF(AND(D69&lt;&gt;"",D69&lt;C69),"Zeitfolge prüfen",IF(AND(E69&lt;&gt;"",OR(D69="",E69&lt;D69)),"Zeitfolge prüfen",IF(AND(J69&lt;&gt;"",M69&gt;0),"Reaktionsziel überschritten","OK"))))))))</f>
        <v/>
      </c>
    </row>
    <row r="70" ht="22" customHeight="1">
      <c r="A70" s="20" t="n"/>
      <c r="B70" s="20" t="n"/>
      <c r="C70" s="30" t="n"/>
      <c r="D70" s="30" t="n"/>
      <c r="E70" s="30" t="n"/>
      <c r="F70" s="23" t="n"/>
      <c r="G70" s="20" t="n"/>
      <c r="H70" s="23" t="n"/>
      <c r="I70" s="23" t="n"/>
      <c r="J70" s="24">
        <f>IF(OR(C70="",D70=""),"",IFERROR((D70-C70)*1440,""))</f>
        <v/>
      </c>
      <c r="K70" s="24">
        <f>IF(OR(D70="",E70=""),"",IFERROR((E70-D70)*1440,""))</f>
        <v/>
      </c>
      <c r="L70" s="24">
        <f>IF(G70="","",IFERROR(VLOOKUP(G70,Parameter!$I$4:$J$7,2,FALSE),""))</f>
        <v/>
      </c>
      <c r="M70" s="24">
        <f>IF(OR(J70="",L70=""),"",J70-L70)</f>
        <v/>
      </c>
      <c r="N70" s="26">
        <f>IF(COUNTA(B70:I70)=0,"",IF(A70="","Ereignis-ID fehlt",IF(OR(B70="",C70="",F70="",G70="",H70="",I70=""),"Angaben fehlen",IF(IFERROR(VLOOKUP(B70,Rufbereitschaft!$A$4:$A$103,1,FALSE),"")="","Dienst unbekannt",IF(AND(D70="",OR(I70="Gelöst",I70="Weitergegeben")),"Reaktion fehlt",IF(AND(D70&lt;&gt;"",D70&lt;C70),"Zeitfolge prüfen",IF(AND(E70&lt;&gt;"",OR(D70="",E70&lt;D70)),"Zeitfolge prüfen",IF(AND(J70&lt;&gt;"",M70&gt;0),"Reaktionsziel überschritten","OK"))))))))</f>
        <v/>
      </c>
    </row>
    <row r="71" ht="22" customHeight="1">
      <c r="A71" s="20" t="n"/>
      <c r="B71" s="20" t="n"/>
      <c r="C71" s="30" t="n"/>
      <c r="D71" s="30" t="n"/>
      <c r="E71" s="30" t="n"/>
      <c r="F71" s="23" t="n"/>
      <c r="G71" s="20" t="n"/>
      <c r="H71" s="23" t="n"/>
      <c r="I71" s="23" t="n"/>
      <c r="J71" s="27">
        <f>IF(OR(C71="",D71=""),"",IFERROR((D71-C71)*1440,""))</f>
        <v/>
      </c>
      <c r="K71" s="27">
        <f>IF(OR(D71="",E71=""),"",IFERROR((E71-D71)*1440,""))</f>
        <v/>
      </c>
      <c r="L71" s="27">
        <f>IF(G71="","",IFERROR(VLOOKUP(G71,Parameter!$I$4:$J$7,2,FALSE),""))</f>
        <v/>
      </c>
      <c r="M71" s="27">
        <f>IF(OR(J71="",L71=""),"",J71-L71)</f>
        <v/>
      </c>
      <c r="N71" s="29">
        <f>IF(COUNTA(B71:I71)=0,"",IF(A71="","Ereignis-ID fehlt",IF(OR(B71="",C71="",F71="",G71="",H71="",I71=""),"Angaben fehlen",IF(IFERROR(VLOOKUP(B71,Rufbereitschaft!$A$4:$A$103,1,FALSE),"")="","Dienst unbekannt",IF(AND(D71="",OR(I71="Gelöst",I71="Weitergegeben")),"Reaktion fehlt",IF(AND(D71&lt;&gt;"",D71&lt;C71),"Zeitfolge prüfen",IF(AND(E71&lt;&gt;"",OR(D71="",E71&lt;D71)),"Zeitfolge prüfen",IF(AND(J71&lt;&gt;"",M71&gt;0),"Reaktionsziel überschritten","OK"))))))))</f>
        <v/>
      </c>
    </row>
    <row r="72" ht="22" customHeight="1">
      <c r="A72" s="20" t="n"/>
      <c r="B72" s="20" t="n"/>
      <c r="C72" s="30" t="n"/>
      <c r="D72" s="30" t="n"/>
      <c r="E72" s="30" t="n"/>
      <c r="F72" s="23" t="n"/>
      <c r="G72" s="20" t="n"/>
      <c r="H72" s="23" t="n"/>
      <c r="I72" s="23" t="n"/>
      <c r="J72" s="24">
        <f>IF(OR(C72="",D72=""),"",IFERROR((D72-C72)*1440,""))</f>
        <v/>
      </c>
      <c r="K72" s="24">
        <f>IF(OR(D72="",E72=""),"",IFERROR((E72-D72)*1440,""))</f>
        <v/>
      </c>
      <c r="L72" s="24">
        <f>IF(G72="","",IFERROR(VLOOKUP(G72,Parameter!$I$4:$J$7,2,FALSE),""))</f>
        <v/>
      </c>
      <c r="M72" s="24">
        <f>IF(OR(J72="",L72=""),"",J72-L72)</f>
        <v/>
      </c>
      <c r="N72" s="26">
        <f>IF(COUNTA(B72:I72)=0,"",IF(A72="","Ereignis-ID fehlt",IF(OR(B72="",C72="",F72="",G72="",H72="",I72=""),"Angaben fehlen",IF(IFERROR(VLOOKUP(B72,Rufbereitschaft!$A$4:$A$103,1,FALSE),"")="","Dienst unbekannt",IF(AND(D72="",OR(I72="Gelöst",I72="Weitergegeben")),"Reaktion fehlt",IF(AND(D72&lt;&gt;"",D72&lt;C72),"Zeitfolge prüfen",IF(AND(E72&lt;&gt;"",OR(D72="",E72&lt;D72)),"Zeitfolge prüfen",IF(AND(J72&lt;&gt;"",M72&gt;0),"Reaktionsziel überschritten","OK"))))))))</f>
        <v/>
      </c>
    </row>
    <row r="73" ht="22" customHeight="1">
      <c r="A73" s="20" t="n"/>
      <c r="B73" s="20" t="n"/>
      <c r="C73" s="30" t="n"/>
      <c r="D73" s="30" t="n"/>
      <c r="E73" s="30" t="n"/>
      <c r="F73" s="23" t="n"/>
      <c r="G73" s="20" t="n"/>
      <c r="H73" s="23" t="n"/>
      <c r="I73" s="23" t="n"/>
      <c r="J73" s="27">
        <f>IF(OR(C73="",D73=""),"",IFERROR((D73-C73)*1440,""))</f>
        <v/>
      </c>
      <c r="K73" s="27">
        <f>IF(OR(D73="",E73=""),"",IFERROR((E73-D73)*1440,""))</f>
        <v/>
      </c>
      <c r="L73" s="27">
        <f>IF(G73="","",IFERROR(VLOOKUP(G73,Parameter!$I$4:$J$7,2,FALSE),""))</f>
        <v/>
      </c>
      <c r="M73" s="27">
        <f>IF(OR(J73="",L73=""),"",J73-L73)</f>
        <v/>
      </c>
      <c r="N73" s="29">
        <f>IF(COUNTA(B73:I73)=0,"",IF(A73="","Ereignis-ID fehlt",IF(OR(B73="",C73="",F73="",G73="",H73="",I73=""),"Angaben fehlen",IF(IFERROR(VLOOKUP(B73,Rufbereitschaft!$A$4:$A$103,1,FALSE),"")="","Dienst unbekannt",IF(AND(D73="",OR(I73="Gelöst",I73="Weitergegeben")),"Reaktion fehlt",IF(AND(D73&lt;&gt;"",D73&lt;C73),"Zeitfolge prüfen",IF(AND(E73&lt;&gt;"",OR(D73="",E73&lt;D73)),"Zeitfolge prüfen",IF(AND(J73&lt;&gt;"",M73&gt;0),"Reaktionsziel überschritten","OK"))))))))</f>
        <v/>
      </c>
    </row>
    <row r="74" ht="22" customHeight="1">
      <c r="A74" s="20" t="n"/>
      <c r="B74" s="20" t="n"/>
      <c r="C74" s="30" t="n"/>
      <c r="D74" s="30" t="n"/>
      <c r="E74" s="30" t="n"/>
      <c r="F74" s="23" t="n"/>
      <c r="G74" s="20" t="n"/>
      <c r="H74" s="23" t="n"/>
      <c r="I74" s="23" t="n"/>
      <c r="J74" s="24">
        <f>IF(OR(C74="",D74=""),"",IFERROR((D74-C74)*1440,""))</f>
        <v/>
      </c>
      <c r="K74" s="24">
        <f>IF(OR(D74="",E74=""),"",IFERROR((E74-D74)*1440,""))</f>
        <v/>
      </c>
      <c r="L74" s="24">
        <f>IF(G74="","",IFERROR(VLOOKUP(G74,Parameter!$I$4:$J$7,2,FALSE),""))</f>
        <v/>
      </c>
      <c r="M74" s="24">
        <f>IF(OR(J74="",L74=""),"",J74-L74)</f>
        <v/>
      </c>
      <c r="N74" s="26">
        <f>IF(COUNTA(B74:I74)=0,"",IF(A74="","Ereignis-ID fehlt",IF(OR(B74="",C74="",F74="",G74="",H74="",I74=""),"Angaben fehlen",IF(IFERROR(VLOOKUP(B74,Rufbereitschaft!$A$4:$A$103,1,FALSE),"")="","Dienst unbekannt",IF(AND(D74="",OR(I74="Gelöst",I74="Weitergegeben")),"Reaktion fehlt",IF(AND(D74&lt;&gt;"",D74&lt;C74),"Zeitfolge prüfen",IF(AND(E74&lt;&gt;"",OR(D74="",E74&lt;D74)),"Zeitfolge prüfen",IF(AND(J74&lt;&gt;"",M74&gt;0),"Reaktionsziel überschritten","OK"))))))))</f>
        <v/>
      </c>
    </row>
    <row r="75" ht="22" customHeight="1">
      <c r="A75" s="20" t="n"/>
      <c r="B75" s="20" t="n"/>
      <c r="C75" s="30" t="n"/>
      <c r="D75" s="30" t="n"/>
      <c r="E75" s="30" t="n"/>
      <c r="F75" s="23" t="n"/>
      <c r="G75" s="20" t="n"/>
      <c r="H75" s="23" t="n"/>
      <c r="I75" s="23" t="n"/>
      <c r="J75" s="27">
        <f>IF(OR(C75="",D75=""),"",IFERROR((D75-C75)*1440,""))</f>
        <v/>
      </c>
      <c r="K75" s="27">
        <f>IF(OR(D75="",E75=""),"",IFERROR((E75-D75)*1440,""))</f>
        <v/>
      </c>
      <c r="L75" s="27">
        <f>IF(G75="","",IFERROR(VLOOKUP(G75,Parameter!$I$4:$J$7,2,FALSE),""))</f>
        <v/>
      </c>
      <c r="M75" s="27">
        <f>IF(OR(J75="",L75=""),"",J75-L75)</f>
        <v/>
      </c>
      <c r="N75" s="29">
        <f>IF(COUNTA(B75:I75)=0,"",IF(A75="","Ereignis-ID fehlt",IF(OR(B75="",C75="",F75="",G75="",H75="",I75=""),"Angaben fehlen",IF(IFERROR(VLOOKUP(B75,Rufbereitschaft!$A$4:$A$103,1,FALSE),"")="","Dienst unbekannt",IF(AND(D75="",OR(I75="Gelöst",I75="Weitergegeben")),"Reaktion fehlt",IF(AND(D75&lt;&gt;"",D75&lt;C75),"Zeitfolge prüfen",IF(AND(E75&lt;&gt;"",OR(D75="",E75&lt;D75)),"Zeitfolge prüfen",IF(AND(J75&lt;&gt;"",M75&gt;0),"Reaktionsziel überschritten","OK"))))))))</f>
        <v/>
      </c>
    </row>
    <row r="76" ht="22" customHeight="1">
      <c r="A76" s="20" t="n"/>
      <c r="B76" s="20" t="n"/>
      <c r="C76" s="30" t="n"/>
      <c r="D76" s="30" t="n"/>
      <c r="E76" s="30" t="n"/>
      <c r="F76" s="23" t="n"/>
      <c r="G76" s="20" t="n"/>
      <c r="H76" s="23" t="n"/>
      <c r="I76" s="23" t="n"/>
      <c r="J76" s="24">
        <f>IF(OR(C76="",D76=""),"",IFERROR((D76-C76)*1440,""))</f>
        <v/>
      </c>
      <c r="K76" s="24">
        <f>IF(OR(D76="",E76=""),"",IFERROR((E76-D76)*1440,""))</f>
        <v/>
      </c>
      <c r="L76" s="24">
        <f>IF(G76="","",IFERROR(VLOOKUP(G76,Parameter!$I$4:$J$7,2,FALSE),""))</f>
        <v/>
      </c>
      <c r="M76" s="24">
        <f>IF(OR(J76="",L76=""),"",J76-L76)</f>
        <v/>
      </c>
      <c r="N76" s="26">
        <f>IF(COUNTA(B76:I76)=0,"",IF(A76="","Ereignis-ID fehlt",IF(OR(B76="",C76="",F76="",G76="",H76="",I76=""),"Angaben fehlen",IF(IFERROR(VLOOKUP(B76,Rufbereitschaft!$A$4:$A$103,1,FALSE),"")="","Dienst unbekannt",IF(AND(D76="",OR(I76="Gelöst",I76="Weitergegeben")),"Reaktion fehlt",IF(AND(D76&lt;&gt;"",D76&lt;C76),"Zeitfolge prüfen",IF(AND(E76&lt;&gt;"",OR(D76="",E76&lt;D76)),"Zeitfolge prüfen",IF(AND(J76&lt;&gt;"",M76&gt;0),"Reaktionsziel überschritten","OK"))))))))</f>
        <v/>
      </c>
    </row>
    <row r="77" ht="22" customHeight="1">
      <c r="A77" s="20" t="n"/>
      <c r="B77" s="20" t="n"/>
      <c r="C77" s="30" t="n"/>
      <c r="D77" s="30" t="n"/>
      <c r="E77" s="30" t="n"/>
      <c r="F77" s="23" t="n"/>
      <c r="G77" s="20" t="n"/>
      <c r="H77" s="23" t="n"/>
      <c r="I77" s="23" t="n"/>
      <c r="J77" s="27">
        <f>IF(OR(C77="",D77=""),"",IFERROR((D77-C77)*1440,""))</f>
        <v/>
      </c>
      <c r="K77" s="27">
        <f>IF(OR(D77="",E77=""),"",IFERROR((E77-D77)*1440,""))</f>
        <v/>
      </c>
      <c r="L77" s="27">
        <f>IF(G77="","",IFERROR(VLOOKUP(G77,Parameter!$I$4:$J$7,2,FALSE),""))</f>
        <v/>
      </c>
      <c r="M77" s="27">
        <f>IF(OR(J77="",L77=""),"",J77-L77)</f>
        <v/>
      </c>
      <c r="N77" s="29">
        <f>IF(COUNTA(B77:I77)=0,"",IF(A77="","Ereignis-ID fehlt",IF(OR(B77="",C77="",F77="",G77="",H77="",I77=""),"Angaben fehlen",IF(IFERROR(VLOOKUP(B77,Rufbereitschaft!$A$4:$A$103,1,FALSE),"")="","Dienst unbekannt",IF(AND(D77="",OR(I77="Gelöst",I77="Weitergegeben")),"Reaktion fehlt",IF(AND(D77&lt;&gt;"",D77&lt;C77),"Zeitfolge prüfen",IF(AND(E77&lt;&gt;"",OR(D77="",E77&lt;D77)),"Zeitfolge prüfen",IF(AND(J77&lt;&gt;"",M77&gt;0),"Reaktionsziel überschritten","OK"))))))))</f>
        <v/>
      </c>
    </row>
    <row r="78" ht="22" customHeight="1">
      <c r="A78" s="20" t="n"/>
      <c r="B78" s="20" t="n"/>
      <c r="C78" s="30" t="n"/>
      <c r="D78" s="30" t="n"/>
      <c r="E78" s="30" t="n"/>
      <c r="F78" s="23" t="n"/>
      <c r="G78" s="20" t="n"/>
      <c r="H78" s="23" t="n"/>
      <c r="I78" s="23" t="n"/>
      <c r="J78" s="24">
        <f>IF(OR(C78="",D78=""),"",IFERROR((D78-C78)*1440,""))</f>
        <v/>
      </c>
      <c r="K78" s="24">
        <f>IF(OR(D78="",E78=""),"",IFERROR((E78-D78)*1440,""))</f>
        <v/>
      </c>
      <c r="L78" s="24">
        <f>IF(G78="","",IFERROR(VLOOKUP(G78,Parameter!$I$4:$J$7,2,FALSE),""))</f>
        <v/>
      </c>
      <c r="M78" s="24">
        <f>IF(OR(J78="",L78=""),"",J78-L78)</f>
        <v/>
      </c>
      <c r="N78" s="26">
        <f>IF(COUNTA(B78:I78)=0,"",IF(A78="","Ereignis-ID fehlt",IF(OR(B78="",C78="",F78="",G78="",H78="",I78=""),"Angaben fehlen",IF(IFERROR(VLOOKUP(B78,Rufbereitschaft!$A$4:$A$103,1,FALSE),"")="","Dienst unbekannt",IF(AND(D78="",OR(I78="Gelöst",I78="Weitergegeben")),"Reaktion fehlt",IF(AND(D78&lt;&gt;"",D78&lt;C78),"Zeitfolge prüfen",IF(AND(E78&lt;&gt;"",OR(D78="",E78&lt;D78)),"Zeitfolge prüfen",IF(AND(J78&lt;&gt;"",M78&gt;0),"Reaktionsziel überschritten","OK"))))))))</f>
        <v/>
      </c>
    </row>
    <row r="79" ht="22" customHeight="1">
      <c r="A79" s="20" t="n"/>
      <c r="B79" s="20" t="n"/>
      <c r="C79" s="30" t="n"/>
      <c r="D79" s="30" t="n"/>
      <c r="E79" s="30" t="n"/>
      <c r="F79" s="23" t="n"/>
      <c r="G79" s="20" t="n"/>
      <c r="H79" s="23" t="n"/>
      <c r="I79" s="23" t="n"/>
      <c r="J79" s="27">
        <f>IF(OR(C79="",D79=""),"",IFERROR((D79-C79)*1440,""))</f>
        <v/>
      </c>
      <c r="K79" s="27">
        <f>IF(OR(D79="",E79=""),"",IFERROR((E79-D79)*1440,""))</f>
        <v/>
      </c>
      <c r="L79" s="27">
        <f>IF(G79="","",IFERROR(VLOOKUP(G79,Parameter!$I$4:$J$7,2,FALSE),""))</f>
        <v/>
      </c>
      <c r="M79" s="27">
        <f>IF(OR(J79="",L79=""),"",J79-L79)</f>
        <v/>
      </c>
      <c r="N79" s="29">
        <f>IF(COUNTA(B79:I79)=0,"",IF(A79="","Ereignis-ID fehlt",IF(OR(B79="",C79="",F79="",G79="",H79="",I79=""),"Angaben fehlen",IF(IFERROR(VLOOKUP(B79,Rufbereitschaft!$A$4:$A$103,1,FALSE),"")="","Dienst unbekannt",IF(AND(D79="",OR(I79="Gelöst",I79="Weitergegeben")),"Reaktion fehlt",IF(AND(D79&lt;&gt;"",D79&lt;C79),"Zeitfolge prüfen",IF(AND(E79&lt;&gt;"",OR(D79="",E79&lt;D79)),"Zeitfolge prüfen",IF(AND(J79&lt;&gt;"",M79&gt;0),"Reaktionsziel überschritten","OK"))))))))</f>
        <v/>
      </c>
    </row>
    <row r="80" ht="22" customHeight="1">
      <c r="A80" s="20" t="n"/>
      <c r="B80" s="20" t="n"/>
      <c r="C80" s="30" t="n"/>
      <c r="D80" s="30" t="n"/>
      <c r="E80" s="30" t="n"/>
      <c r="F80" s="23" t="n"/>
      <c r="G80" s="20" t="n"/>
      <c r="H80" s="23" t="n"/>
      <c r="I80" s="23" t="n"/>
      <c r="J80" s="24">
        <f>IF(OR(C80="",D80=""),"",IFERROR((D80-C80)*1440,""))</f>
        <v/>
      </c>
      <c r="K80" s="24">
        <f>IF(OR(D80="",E80=""),"",IFERROR((E80-D80)*1440,""))</f>
        <v/>
      </c>
      <c r="L80" s="24">
        <f>IF(G80="","",IFERROR(VLOOKUP(G80,Parameter!$I$4:$J$7,2,FALSE),""))</f>
        <v/>
      </c>
      <c r="M80" s="24">
        <f>IF(OR(J80="",L80=""),"",J80-L80)</f>
        <v/>
      </c>
      <c r="N80" s="26">
        <f>IF(COUNTA(B80:I80)=0,"",IF(A80="","Ereignis-ID fehlt",IF(OR(B80="",C80="",F80="",G80="",H80="",I80=""),"Angaben fehlen",IF(IFERROR(VLOOKUP(B80,Rufbereitschaft!$A$4:$A$103,1,FALSE),"")="","Dienst unbekannt",IF(AND(D80="",OR(I80="Gelöst",I80="Weitergegeben")),"Reaktion fehlt",IF(AND(D80&lt;&gt;"",D80&lt;C80),"Zeitfolge prüfen",IF(AND(E80&lt;&gt;"",OR(D80="",E80&lt;D80)),"Zeitfolge prüfen",IF(AND(J80&lt;&gt;"",M80&gt;0),"Reaktionsziel überschritten","OK"))))))))</f>
        <v/>
      </c>
    </row>
    <row r="81" ht="22" customHeight="1">
      <c r="A81" s="20" t="n"/>
      <c r="B81" s="20" t="n"/>
      <c r="C81" s="30" t="n"/>
      <c r="D81" s="30" t="n"/>
      <c r="E81" s="30" t="n"/>
      <c r="F81" s="23" t="n"/>
      <c r="G81" s="20" t="n"/>
      <c r="H81" s="23" t="n"/>
      <c r="I81" s="23" t="n"/>
      <c r="J81" s="27">
        <f>IF(OR(C81="",D81=""),"",IFERROR((D81-C81)*1440,""))</f>
        <v/>
      </c>
      <c r="K81" s="27">
        <f>IF(OR(D81="",E81=""),"",IFERROR((E81-D81)*1440,""))</f>
        <v/>
      </c>
      <c r="L81" s="27">
        <f>IF(G81="","",IFERROR(VLOOKUP(G81,Parameter!$I$4:$J$7,2,FALSE),""))</f>
        <v/>
      </c>
      <c r="M81" s="27">
        <f>IF(OR(J81="",L81=""),"",J81-L81)</f>
        <v/>
      </c>
      <c r="N81" s="29">
        <f>IF(COUNTA(B81:I81)=0,"",IF(A81="","Ereignis-ID fehlt",IF(OR(B81="",C81="",F81="",G81="",H81="",I81=""),"Angaben fehlen",IF(IFERROR(VLOOKUP(B81,Rufbereitschaft!$A$4:$A$103,1,FALSE),"")="","Dienst unbekannt",IF(AND(D81="",OR(I81="Gelöst",I81="Weitergegeben")),"Reaktion fehlt",IF(AND(D81&lt;&gt;"",D81&lt;C81),"Zeitfolge prüfen",IF(AND(E81&lt;&gt;"",OR(D81="",E81&lt;D81)),"Zeitfolge prüfen",IF(AND(J81&lt;&gt;"",M81&gt;0),"Reaktionsziel überschritten","OK"))))))))</f>
        <v/>
      </c>
    </row>
    <row r="82" ht="22" customHeight="1">
      <c r="A82" s="20" t="n"/>
      <c r="B82" s="20" t="n"/>
      <c r="C82" s="30" t="n"/>
      <c r="D82" s="30" t="n"/>
      <c r="E82" s="30" t="n"/>
      <c r="F82" s="23" t="n"/>
      <c r="G82" s="20" t="n"/>
      <c r="H82" s="23" t="n"/>
      <c r="I82" s="23" t="n"/>
      <c r="J82" s="24">
        <f>IF(OR(C82="",D82=""),"",IFERROR((D82-C82)*1440,""))</f>
        <v/>
      </c>
      <c r="K82" s="24">
        <f>IF(OR(D82="",E82=""),"",IFERROR((E82-D82)*1440,""))</f>
        <v/>
      </c>
      <c r="L82" s="24">
        <f>IF(G82="","",IFERROR(VLOOKUP(G82,Parameter!$I$4:$J$7,2,FALSE),""))</f>
        <v/>
      </c>
      <c r="M82" s="24">
        <f>IF(OR(J82="",L82=""),"",J82-L82)</f>
        <v/>
      </c>
      <c r="N82" s="26">
        <f>IF(COUNTA(B82:I82)=0,"",IF(A82="","Ereignis-ID fehlt",IF(OR(B82="",C82="",F82="",G82="",H82="",I82=""),"Angaben fehlen",IF(IFERROR(VLOOKUP(B82,Rufbereitschaft!$A$4:$A$103,1,FALSE),"")="","Dienst unbekannt",IF(AND(D82="",OR(I82="Gelöst",I82="Weitergegeben")),"Reaktion fehlt",IF(AND(D82&lt;&gt;"",D82&lt;C82),"Zeitfolge prüfen",IF(AND(E82&lt;&gt;"",OR(D82="",E82&lt;D82)),"Zeitfolge prüfen",IF(AND(J82&lt;&gt;"",M82&gt;0),"Reaktionsziel überschritten","OK"))))))))</f>
        <v/>
      </c>
    </row>
    <row r="83" ht="22" customHeight="1">
      <c r="A83" s="20" t="n"/>
      <c r="B83" s="20" t="n"/>
      <c r="C83" s="30" t="n"/>
      <c r="D83" s="30" t="n"/>
      <c r="E83" s="30" t="n"/>
      <c r="F83" s="23" t="n"/>
      <c r="G83" s="20" t="n"/>
      <c r="H83" s="23" t="n"/>
      <c r="I83" s="23" t="n"/>
      <c r="J83" s="27">
        <f>IF(OR(C83="",D83=""),"",IFERROR((D83-C83)*1440,""))</f>
        <v/>
      </c>
      <c r="K83" s="27">
        <f>IF(OR(D83="",E83=""),"",IFERROR((E83-D83)*1440,""))</f>
        <v/>
      </c>
      <c r="L83" s="27">
        <f>IF(G83="","",IFERROR(VLOOKUP(G83,Parameter!$I$4:$J$7,2,FALSE),""))</f>
        <v/>
      </c>
      <c r="M83" s="27">
        <f>IF(OR(J83="",L83=""),"",J83-L83)</f>
        <v/>
      </c>
      <c r="N83" s="29">
        <f>IF(COUNTA(B83:I83)=0,"",IF(A83="","Ereignis-ID fehlt",IF(OR(B83="",C83="",F83="",G83="",H83="",I83=""),"Angaben fehlen",IF(IFERROR(VLOOKUP(B83,Rufbereitschaft!$A$4:$A$103,1,FALSE),"")="","Dienst unbekannt",IF(AND(D83="",OR(I83="Gelöst",I83="Weitergegeben")),"Reaktion fehlt",IF(AND(D83&lt;&gt;"",D83&lt;C83),"Zeitfolge prüfen",IF(AND(E83&lt;&gt;"",OR(D83="",E83&lt;D83)),"Zeitfolge prüfen",IF(AND(J83&lt;&gt;"",M83&gt;0),"Reaktionsziel überschritten","OK"))))))))</f>
        <v/>
      </c>
    </row>
    <row r="84" ht="22" customHeight="1">
      <c r="A84" s="20" t="n"/>
      <c r="B84" s="20" t="n"/>
      <c r="C84" s="30" t="n"/>
      <c r="D84" s="30" t="n"/>
      <c r="E84" s="30" t="n"/>
      <c r="F84" s="23" t="n"/>
      <c r="G84" s="20" t="n"/>
      <c r="H84" s="23" t="n"/>
      <c r="I84" s="23" t="n"/>
      <c r="J84" s="24">
        <f>IF(OR(C84="",D84=""),"",IFERROR((D84-C84)*1440,""))</f>
        <v/>
      </c>
      <c r="K84" s="24">
        <f>IF(OR(D84="",E84=""),"",IFERROR((E84-D84)*1440,""))</f>
        <v/>
      </c>
      <c r="L84" s="24">
        <f>IF(G84="","",IFERROR(VLOOKUP(G84,Parameter!$I$4:$J$7,2,FALSE),""))</f>
        <v/>
      </c>
      <c r="M84" s="24">
        <f>IF(OR(J84="",L84=""),"",J84-L84)</f>
        <v/>
      </c>
      <c r="N84" s="26">
        <f>IF(COUNTA(B84:I84)=0,"",IF(A84="","Ereignis-ID fehlt",IF(OR(B84="",C84="",F84="",G84="",H84="",I84=""),"Angaben fehlen",IF(IFERROR(VLOOKUP(B84,Rufbereitschaft!$A$4:$A$103,1,FALSE),"")="","Dienst unbekannt",IF(AND(D84="",OR(I84="Gelöst",I84="Weitergegeben")),"Reaktion fehlt",IF(AND(D84&lt;&gt;"",D84&lt;C84),"Zeitfolge prüfen",IF(AND(E84&lt;&gt;"",OR(D84="",E84&lt;D84)),"Zeitfolge prüfen",IF(AND(J84&lt;&gt;"",M84&gt;0),"Reaktionsziel überschritten","OK"))))))))</f>
        <v/>
      </c>
    </row>
    <row r="85" ht="22" customHeight="1">
      <c r="A85" s="20" t="n"/>
      <c r="B85" s="20" t="n"/>
      <c r="C85" s="30" t="n"/>
      <c r="D85" s="30" t="n"/>
      <c r="E85" s="30" t="n"/>
      <c r="F85" s="23" t="n"/>
      <c r="G85" s="20" t="n"/>
      <c r="H85" s="23" t="n"/>
      <c r="I85" s="23" t="n"/>
      <c r="J85" s="27">
        <f>IF(OR(C85="",D85=""),"",IFERROR((D85-C85)*1440,""))</f>
        <v/>
      </c>
      <c r="K85" s="27">
        <f>IF(OR(D85="",E85=""),"",IFERROR((E85-D85)*1440,""))</f>
        <v/>
      </c>
      <c r="L85" s="27">
        <f>IF(G85="","",IFERROR(VLOOKUP(G85,Parameter!$I$4:$J$7,2,FALSE),""))</f>
        <v/>
      </c>
      <c r="M85" s="27">
        <f>IF(OR(J85="",L85=""),"",J85-L85)</f>
        <v/>
      </c>
      <c r="N85" s="29">
        <f>IF(COUNTA(B85:I85)=0,"",IF(A85="","Ereignis-ID fehlt",IF(OR(B85="",C85="",F85="",G85="",H85="",I85=""),"Angaben fehlen",IF(IFERROR(VLOOKUP(B85,Rufbereitschaft!$A$4:$A$103,1,FALSE),"")="","Dienst unbekannt",IF(AND(D85="",OR(I85="Gelöst",I85="Weitergegeben")),"Reaktion fehlt",IF(AND(D85&lt;&gt;"",D85&lt;C85),"Zeitfolge prüfen",IF(AND(E85&lt;&gt;"",OR(D85="",E85&lt;D85)),"Zeitfolge prüfen",IF(AND(J85&lt;&gt;"",M85&gt;0),"Reaktionsziel überschritten","OK"))))))))</f>
        <v/>
      </c>
    </row>
    <row r="86" ht="22" customHeight="1">
      <c r="A86" s="20" t="n"/>
      <c r="B86" s="20" t="n"/>
      <c r="C86" s="30" t="n"/>
      <c r="D86" s="30" t="n"/>
      <c r="E86" s="30" t="n"/>
      <c r="F86" s="23" t="n"/>
      <c r="G86" s="20" t="n"/>
      <c r="H86" s="23" t="n"/>
      <c r="I86" s="23" t="n"/>
      <c r="J86" s="24">
        <f>IF(OR(C86="",D86=""),"",IFERROR((D86-C86)*1440,""))</f>
        <v/>
      </c>
      <c r="K86" s="24">
        <f>IF(OR(D86="",E86=""),"",IFERROR((E86-D86)*1440,""))</f>
        <v/>
      </c>
      <c r="L86" s="24">
        <f>IF(G86="","",IFERROR(VLOOKUP(G86,Parameter!$I$4:$J$7,2,FALSE),""))</f>
        <v/>
      </c>
      <c r="M86" s="24">
        <f>IF(OR(J86="",L86=""),"",J86-L86)</f>
        <v/>
      </c>
      <c r="N86" s="26">
        <f>IF(COUNTA(B86:I86)=0,"",IF(A86="","Ereignis-ID fehlt",IF(OR(B86="",C86="",F86="",G86="",H86="",I86=""),"Angaben fehlen",IF(IFERROR(VLOOKUP(B86,Rufbereitschaft!$A$4:$A$103,1,FALSE),"")="","Dienst unbekannt",IF(AND(D86="",OR(I86="Gelöst",I86="Weitergegeben")),"Reaktion fehlt",IF(AND(D86&lt;&gt;"",D86&lt;C86),"Zeitfolge prüfen",IF(AND(E86&lt;&gt;"",OR(D86="",E86&lt;D86)),"Zeitfolge prüfen",IF(AND(J86&lt;&gt;"",M86&gt;0),"Reaktionsziel überschritten","OK"))))))))</f>
        <v/>
      </c>
    </row>
    <row r="87" ht="22" customHeight="1">
      <c r="A87" s="20" t="n"/>
      <c r="B87" s="20" t="n"/>
      <c r="C87" s="30" t="n"/>
      <c r="D87" s="30" t="n"/>
      <c r="E87" s="30" t="n"/>
      <c r="F87" s="23" t="n"/>
      <c r="G87" s="20" t="n"/>
      <c r="H87" s="23" t="n"/>
      <c r="I87" s="23" t="n"/>
      <c r="J87" s="27">
        <f>IF(OR(C87="",D87=""),"",IFERROR((D87-C87)*1440,""))</f>
        <v/>
      </c>
      <c r="K87" s="27">
        <f>IF(OR(D87="",E87=""),"",IFERROR((E87-D87)*1440,""))</f>
        <v/>
      </c>
      <c r="L87" s="27">
        <f>IF(G87="","",IFERROR(VLOOKUP(G87,Parameter!$I$4:$J$7,2,FALSE),""))</f>
        <v/>
      </c>
      <c r="M87" s="27">
        <f>IF(OR(J87="",L87=""),"",J87-L87)</f>
        <v/>
      </c>
      <c r="N87" s="29">
        <f>IF(COUNTA(B87:I87)=0,"",IF(A87="","Ereignis-ID fehlt",IF(OR(B87="",C87="",F87="",G87="",H87="",I87=""),"Angaben fehlen",IF(IFERROR(VLOOKUP(B87,Rufbereitschaft!$A$4:$A$103,1,FALSE),"")="","Dienst unbekannt",IF(AND(D87="",OR(I87="Gelöst",I87="Weitergegeben")),"Reaktion fehlt",IF(AND(D87&lt;&gt;"",D87&lt;C87),"Zeitfolge prüfen",IF(AND(E87&lt;&gt;"",OR(D87="",E87&lt;D87)),"Zeitfolge prüfen",IF(AND(J87&lt;&gt;"",M87&gt;0),"Reaktionsziel überschritten","OK"))))))))</f>
        <v/>
      </c>
    </row>
    <row r="88" ht="22" customHeight="1">
      <c r="A88" s="20" t="n"/>
      <c r="B88" s="20" t="n"/>
      <c r="C88" s="30" t="n"/>
      <c r="D88" s="30" t="n"/>
      <c r="E88" s="30" t="n"/>
      <c r="F88" s="23" t="n"/>
      <c r="G88" s="20" t="n"/>
      <c r="H88" s="23" t="n"/>
      <c r="I88" s="23" t="n"/>
      <c r="J88" s="24">
        <f>IF(OR(C88="",D88=""),"",IFERROR((D88-C88)*1440,""))</f>
        <v/>
      </c>
      <c r="K88" s="24">
        <f>IF(OR(D88="",E88=""),"",IFERROR((E88-D88)*1440,""))</f>
        <v/>
      </c>
      <c r="L88" s="24">
        <f>IF(G88="","",IFERROR(VLOOKUP(G88,Parameter!$I$4:$J$7,2,FALSE),""))</f>
        <v/>
      </c>
      <c r="M88" s="24">
        <f>IF(OR(J88="",L88=""),"",J88-L88)</f>
        <v/>
      </c>
      <c r="N88" s="26">
        <f>IF(COUNTA(B88:I88)=0,"",IF(A88="","Ereignis-ID fehlt",IF(OR(B88="",C88="",F88="",G88="",H88="",I88=""),"Angaben fehlen",IF(IFERROR(VLOOKUP(B88,Rufbereitschaft!$A$4:$A$103,1,FALSE),"")="","Dienst unbekannt",IF(AND(D88="",OR(I88="Gelöst",I88="Weitergegeben")),"Reaktion fehlt",IF(AND(D88&lt;&gt;"",D88&lt;C88),"Zeitfolge prüfen",IF(AND(E88&lt;&gt;"",OR(D88="",E88&lt;D88)),"Zeitfolge prüfen",IF(AND(J88&lt;&gt;"",M88&gt;0),"Reaktionsziel überschritten","OK"))))))))</f>
        <v/>
      </c>
    </row>
    <row r="89" ht="22" customHeight="1">
      <c r="A89" s="20" t="n"/>
      <c r="B89" s="20" t="n"/>
      <c r="C89" s="30" t="n"/>
      <c r="D89" s="30" t="n"/>
      <c r="E89" s="30" t="n"/>
      <c r="F89" s="23" t="n"/>
      <c r="G89" s="20" t="n"/>
      <c r="H89" s="23" t="n"/>
      <c r="I89" s="23" t="n"/>
      <c r="J89" s="27">
        <f>IF(OR(C89="",D89=""),"",IFERROR((D89-C89)*1440,""))</f>
        <v/>
      </c>
      <c r="K89" s="27">
        <f>IF(OR(D89="",E89=""),"",IFERROR((E89-D89)*1440,""))</f>
        <v/>
      </c>
      <c r="L89" s="27">
        <f>IF(G89="","",IFERROR(VLOOKUP(G89,Parameter!$I$4:$J$7,2,FALSE),""))</f>
        <v/>
      </c>
      <c r="M89" s="27">
        <f>IF(OR(J89="",L89=""),"",J89-L89)</f>
        <v/>
      </c>
      <c r="N89" s="29">
        <f>IF(COUNTA(B89:I89)=0,"",IF(A89="","Ereignis-ID fehlt",IF(OR(B89="",C89="",F89="",G89="",H89="",I89=""),"Angaben fehlen",IF(IFERROR(VLOOKUP(B89,Rufbereitschaft!$A$4:$A$103,1,FALSE),"")="","Dienst unbekannt",IF(AND(D89="",OR(I89="Gelöst",I89="Weitergegeben")),"Reaktion fehlt",IF(AND(D89&lt;&gt;"",D89&lt;C89),"Zeitfolge prüfen",IF(AND(E89&lt;&gt;"",OR(D89="",E89&lt;D89)),"Zeitfolge prüfen",IF(AND(J89&lt;&gt;"",M89&gt;0),"Reaktionsziel überschritten","OK"))))))))</f>
        <v/>
      </c>
    </row>
    <row r="90" ht="22" customHeight="1">
      <c r="A90" s="20" t="n"/>
      <c r="B90" s="20" t="n"/>
      <c r="C90" s="30" t="n"/>
      <c r="D90" s="30" t="n"/>
      <c r="E90" s="30" t="n"/>
      <c r="F90" s="23" t="n"/>
      <c r="G90" s="20" t="n"/>
      <c r="H90" s="23" t="n"/>
      <c r="I90" s="23" t="n"/>
      <c r="J90" s="24">
        <f>IF(OR(C90="",D90=""),"",IFERROR((D90-C90)*1440,""))</f>
        <v/>
      </c>
      <c r="K90" s="24">
        <f>IF(OR(D90="",E90=""),"",IFERROR((E90-D90)*1440,""))</f>
        <v/>
      </c>
      <c r="L90" s="24">
        <f>IF(G90="","",IFERROR(VLOOKUP(G90,Parameter!$I$4:$J$7,2,FALSE),""))</f>
        <v/>
      </c>
      <c r="M90" s="24">
        <f>IF(OR(J90="",L90=""),"",J90-L90)</f>
        <v/>
      </c>
      <c r="N90" s="26">
        <f>IF(COUNTA(B90:I90)=0,"",IF(A90="","Ereignis-ID fehlt",IF(OR(B90="",C90="",F90="",G90="",H90="",I90=""),"Angaben fehlen",IF(IFERROR(VLOOKUP(B90,Rufbereitschaft!$A$4:$A$103,1,FALSE),"")="","Dienst unbekannt",IF(AND(D90="",OR(I90="Gelöst",I90="Weitergegeben")),"Reaktion fehlt",IF(AND(D90&lt;&gt;"",D90&lt;C90),"Zeitfolge prüfen",IF(AND(E90&lt;&gt;"",OR(D90="",E90&lt;D90)),"Zeitfolge prüfen",IF(AND(J90&lt;&gt;"",M90&gt;0),"Reaktionsziel überschritten","OK"))))))))</f>
        <v/>
      </c>
    </row>
    <row r="91" ht="22" customHeight="1">
      <c r="A91" s="20" t="n"/>
      <c r="B91" s="20" t="n"/>
      <c r="C91" s="30" t="n"/>
      <c r="D91" s="30" t="n"/>
      <c r="E91" s="30" t="n"/>
      <c r="F91" s="23" t="n"/>
      <c r="G91" s="20" t="n"/>
      <c r="H91" s="23" t="n"/>
      <c r="I91" s="23" t="n"/>
      <c r="J91" s="27">
        <f>IF(OR(C91="",D91=""),"",IFERROR((D91-C91)*1440,""))</f>
        <v/>
      </c>
      <c r="K91" s="27">
        <f>IF(OR(D91="",E91=""),"",IFERROR((E91-D91)*1440,""))</f>
        <v/>
      </c>
      <c r="L91" s="27">
        <f>IF(G91="","",IFERROR(VLOOKUP(G91,Parameter!$I$4:$J$7,2,FALSE),""))</f>
        <v/>
      </c>
      <c r="M91" s="27">
        <f>IF(OR(J91="",L91=""),"",J91-L91)</f>
        <v/>
      </c>
      <c r="N91" s="29">
        <f>IF(COUNTA(B91:I91)=0,"",IF(A91="","Ereignis-ID fehlt",IF(OR(B91="",C91="",F91="",G91="",H91="",I91=""),"Angaben fehlen",IF(IFERROR(VLOOKUP(B91,Rufbereitschaft!$A$4:$A$103,1,FALSE),"")="","Dienst unbekannt",IF(AND(D91="",OR(I91="Gelöst",I91="Weitergegeben")),"Reaktion fehlt",IF(AND(D91&lt;&gt;"",D91&lt;C91),"Zeitfolge prüfen",IF(AND(E91&lt;&gt;"",OR(D91="",E91&lt;D91)),"Zeitfolge prüfen",IF(AND(J91&lt;&gt;"",M91&gt;0),"Reaktionsziel überschritten","OK"))))))))</f>
        <v/>
      </c>
    </row>
    <row r="92" ht="22" customHeight="1">
      <c r="A92" s="20" t="n"/>
      <c r="B92" s="20" t="n"/>
      <c r="C92" s="30" t="n"/>
      <c r="D92" s="30" t="n"/>
      <c r="E92" s="30" t="n"/>
      <c r="F92" s="23" t="n"/>
      <c r="G92" s="20" t="n"/>
      <c r="H92" s="23" t="n"/>
      <c r="I92" s="23" t="n"/>
      <c r="J92" s="24">
        <f>IF(OR(C92="",D92=""),"",IFERROR((D92-C92)*1440,""))</f>
        <v/>
      </c>
      <c r="K92" s="24">
        <f>IF(OR(D92="",E92=""),"",IFERROR((E92-D92)*1440,""))</f>
        <v/>
      </c>
      <c r="L92" s="24">
        <f>IF(G92="","",IFERROR(VLOOKUP(G92,Parameter!$I$4:$J$7,2,FALSE),""))</f>
        <v/>
      </c>
      <c r="M92" s="24">
        <f>IF(OR(J92="",L92=""),"",J92-L92)</f>
        <v/>
      </c>
      <c r="N92" s="26">
        <f>IF(COUNTA(B92:I92)=0,"",IF(A92="","Ereignis-ID fehlt",IF(OR(B92="",C92="",F92="",G92="",H92="",I92=""),"Angaben fehlen",IF(IFERROR(VLOOKUP(B92,Rufbereitschaft!$A$4:$A$103,1,FALSE),"")="","Dienst unbekannt",IF(AND(D92="",OR(I92="Gelöst",I92="Weitergegeben")),"Reaktion fehlt",IF(AND(D92&lt;&gt;"",D92&lt;C92),"Zeitfolge prüfen",IF(AND(E92&lt;&gt;"",OR(D92="",E92&lt;D92)),"Zeitfolge prüfen",IF(AND(J92&lt;&gt;"",M92&gt;0),"Reaktionsziel überschritten","OK"))))))))</f>
        <v/>
      </c>
    </row>
    <row r="93" ht="22" customHeight="1">
      <c r="A93" s="20" t="n"/>
      <c r="B93" s="20" t="n"/>
      <c r="C93" s="30" t="n"/>
      <c r="D93" s="30" t="n"/>
      <c r="E93" s="30" t="n"/>
      <c r="F93" s="23" t="n"/>
      <c r="G93" s="20" t="n"/>
      <c r="H93" s="23" t="n"/>
      <c r="I93" s="23" t="n"/>
      <c r="J93" s="27">
        <f>IF(OR(C93="",D93=""),"",IFERROR((D93-C93)*1440,""))</f>
        <v/>
      </c>
      <c r="K93" s="27">
        <f>IF(OR(D93="",E93=""),"",IFERROR((E93-D93)*1440,""))</f>
        <v/>
      </c>
      <c r="L93" s="27">
        <f>IF(G93="","",IFERROR(VLOOKUP(G93,Parameter!$I$4:$J$7,2,FALSE),""))</f>
        <v/>
      </c>
      <c r="M93" s="27">
        <f>IF(OR(J93="",L93=""),"",J93-L93)</f>
        <v/>
      </c>
      <c r="N93" s="29">
        <f>IF(COUNTA(B93:I93)=0,"",IF(A93="","Ereignis-ID fehlt",IF(OR(B93="",C93="",F93="",G93="",H93="",I93=""),"Angaben fehlen",IF(IFERROR(VLOOKUP(B93,Rufbereitschaft!$A$4:$A$103,1,FALSE),"")="","Dienst unbekannt",IF(AND(D93="",OR(I93="Gelöst",I93="Weitergegeben")),"Reaktion fehlt",IF(AND(D93&lt;&gt;"",D93&lt;C93),"Zeitfolge prüfen",IF(AND(E93&lt;&gt;"",OR(D93="",E93&lt;D93)),"Zeitfolge prüfen",IF(AND(J93&lt;&gt;"",M93&gt;0),"Reaktionsziel überschritten","OK"))))))))</f>
        <v/>
      </c>
    </row>
    <row r="94" ht="22" customHeight="1">
      <c r="A94" s="20" t="n"/>
      <c r="B94" s="20" t="n"/>
      <c r="C94" s="30" t="n"/>
      <c r="D94" s="30" t="n"/>
      <c r="E94" s="30" t="n"/>
      <c r="F94" s="23" t="n"/>
      <c r="G94" s="20" t="n"/>
      <c r="H94" s="23" t="n"/>
      <c r="I94" s="23" t="n"/>
      <c r="J94" s="24">
        <f>IF(OR(C94="",D94=""),"",IFERROR((D94-C94)*1440,""))</f>
        <v/>
      </c>
      <c r="K94" s="24">
        <f>IF(OR(D94="",E94=""),"",IFERROR((E94-D94)*1440,""))</f>
        <v/>
      </c>
      <c r="L94" s="24">
        <f>IF(G94="","",IFERROR(VLOOKUP(G94,Parameter!$I$4:$J$7,2,FALSE),""))</f>
        <v/>
      </c>
      <c r="M94" s="24">
        <f>IF(OR(J94="",L94=""),"",J94-L94)</f>
        <v/>
      </c>
      <c r="N94" s="26">
        <f>IF(COUNTA(B94:I94)=0,"",IF(A94="","Ereignis-ID fehlt",IF(OR(B94="",C94="",F94="",G94="",H94="",I94=""),"Angaben fehlen",IF(IFERROR(VLOOKUP(B94,Rufbereitschaft!$A$4:$A$103,1,FALSE),"")="","Dienst unbekannt",IF(AND(D94="",OR(I94="Gelöst",I94="Weitergegeben")),"Reaktion fehlt",IF(AND(D94&lt;&gt;"",D94&lt;C94),"Zeitfolge prüfen",IF(AND(E94&lt;&gt;"",OR(D94="",E94&lt;D94)),"Zeitfolge prüfen",IF(AND(J94&lt;&gt;"",M94&gt;0),"Reaktionsziel überschritten","OK"))))))))</f>
        <v/>
      </c>
    </row>
    <row r="95" ht="22" customHeight="1">
      <c r="A95" s="20" t="n"/>
      <c r="B95" s="20" t="n"/>
      <c r="C95" s="30" t="n"/>
      <c r="D95" s="30" t="n"/>
      <c r="E95" s="30" t="n"/>
      <c r="F95" s="23" t="n"/>
      <c r="G95" s="20" t="n"/>
      <c r="H95" s="23" t="n"/>
      <c r="I95" s="23" t="n"/>
      <c r="J95" s="27">
        <f>IF(OR(C95="",D95=""),"",IFERROR((D95-C95)*1440,""))</f>
        <v/>
      </c>
      <c r="K95" s="27">
        <f>IF(OR(D95="",E95=""),"",IFERROR((E95-D95)*1440,""))</f>
        <v/>
      </c>
      <c r="L95" s="27">
        <f>IF(G95="","",IFERROR(VLOOKUP(G95,Parameter!$I$4:$J$7,2,FALSE),""))</f>
        <v/>
      </c>
      <c r="M95" s="27">
        <f>IF(OR(J95="",L95=""),"",J95-L95)</f>
        <v/>
      </c>
      <c r="N95" s="29">
        <f>IF(COUNTA(B95:I95)=0,"",IF(A95="","Ereignis-ID fehlt",IF(OR(B95="",C95="",F95="",G95="",H95="",I95=""),"Angaben fehlen",IF(IFERROR(VLOOKUP(B95,Rufbereitschaft!$A$4:$A$103,1,FALSE),"")="","Dienst unbekannt",IF(AND(D95="",OR(I95="Gelöst",I95="Weitergegeben")),"Reaktion fehlt",IF(AND(D95&lt;&gt;"",D95&lt;C95),"Zeitfolge prüfen",IF(AND(E95&lt;&gt;"",OR(D95="",E95&lt;D95)),"Zeitfolge prüfen",IF(AND(J95&lt;&gt;"",M95&gt;0),"Reaktionsziel überschritten","OK"))))))))</f>
        <v/>
      </c>
    </row>
    <row r="96" ht="22" customHeight="1">
      <c r="A96" s="20" t="n"/>
      <c r="B96" s="20" t="n"/>
      <c r="C96" s="30" t="n"/>
      <c r="D96" s="30" t="n"/>
      <c r="E96" s="30" t="n"/>
      <c r="F96" s="23" t="n"/>
      <c r="G96" s="20" t="n"/>
      <c r="H96" s="23" t="n"/>
      <c r="I96" s="23" t="n"/>
      <c r="J96" s="24">
        <f>IF(OR(C96="",D96=""),"",IFERROR((D96-C96)*1440,""))</f>
        <v/>
      </c>
      <c r="K96" s="24">
        <f>IF(OR(D96="",E96=""),"",IFERROR((E96-D96)*1440,""))</f>
        <v/>
      </c>
      <c r="L96" s="24">
        <f>IF(G96="","",IFERROR(VLOOKUP(G96,Parameter!$I$4:$J$7,2,FALSE),""))</f>
        <v/>
      </c>
      <c r="M96" s="24">
        <f>IF(OR(J96="",L96=""),"",J96-L96)</f>
        <v/>
      </c>
      <c r="N96" s="26">
        <f>IF(COUNTA(B96:I96)=0,"",IF(A96="","Ereignis-ID fehlt",IF(OR(B96="",C96="",F96="",G96="",H96="",I96=""),"Angaben fehlen",IF(IFERROR(VLOOKUP(B96,Rufbereitschaft!$A$4:$A$103,1,FALSE),"")="","Dienst unbekannt",IF(AND(D96="",OR(I96="Gelöst",I96="Weitergegeben")),"Reaktion fehlt",IF(AND(D96&lt;&gt;"",D96&lt;C96),"Zeitfolge prüfen",IF(AND(E96&lt;&gt;"",OR(D96="",E96&lt;D96)),"Zeitfolge prüfen",IF(AND(J96&lt;&gt;"",M96&gt;0),"Reaktionsziel überschritten","OK"))))))))</f>
        <v/>
      </c>
    </row>
    <row r="97" ht="22" customHeight="1">
      <c r="A97" s="20" t="n"/>
      <c r="B97" s="20" t="n"/>
      <c r="C97" s="30" t="n"/>
      <c r="D97" s="30" t="n"/>
      <c r="E97" s="30" t="n"/>
      <c r="F97" s="23" t="n"/>
      <c r="G97" s="20" t="n"/>
      <c r="H97" s="23" t="n"/>
      <c r="I97" s="23" t="n"/>
      <c r="J97" s="27">
        <f>IF(OR(C97="",D97=""),"",IFERROR((D97-C97)*1440,""))</f>
        <v/>
      </c>
      <c r="K97" s="27">
        <f>IF(OR(D97="",E97=""),"",IFERROR((E97-D97)*1440,""))</f>
        <v/>
      </c>
      <c r="L97" s="27">
        <f>IF(G97="","",IFERROR(VLOOKUP(G97,Parameter!$I$4:$J$7,2,FALSE),""))</f>
        <v/>
      </c>
      <c r="M97" s="27">
        <f>IF(OR(J97="",L97=""),"",J97-L97)</f>
        <v/>
      </c>
      <c r="N97" s="29">
        <f>IF(COUNTA(B97:I97)=0,"",IF(A97="","Ereignis-ID fehlt",IF(OR(B97="",C97="",F97="",G97="",H97="",I97=""),"Angaben fehlen",IF(IFERROR(VLOOKUP(B97,Rufbereitschaft!$A$4:$A$103,1,FALSE),"")="","Dienst unbekannt",IF(AND(D97="",OR(I97="Gelöst",I97="Weitergegeben")),"Reaktion fehlt",IF(AND(D97&lt;&gt;"",D97&lt;C97),"Zeitfolge prüfen",IF(AND(E97&lt;&gt;"",OR(D97="",E97&lt;D97)),"Zeitfolge prüfen",IF(AND(J97&lt;&gt;"",M97&gt;0),"Reaktionsziel überschritten","OK"))))))))</f>
        <v/>
      </c>
    </row>
    <row r="98" ht="22" customHeight="1">
      <c r="A98" s="20" t="n"/>
      <c r="B98" s="20" t="n"/>
      <c r="C98" s="30" t="n"/>
      <c r="D98" s="30" t="n"/>
      <c r="E98" s="30" t="n"/>
      <c r="F98" s="23" t="n"/>
      <c r="G98" s="20" t="n"/>
      <c r="H98" s="23" t="n"/>
      <c r="I98" s="23" t="n"/>
      <c r="J98" s="24">
        <f>IF(OR(C98="",D98=""),"",IFERROR((D98-C98)*1440,""))</f>
        <v/>
      </c>
      <c r="K98" s="24">
        <f>IF(OR(D98="",E98=""),"",IFERROR((E98-D98)*1440,""))</f>
        <v/>
      </c>
      <c r="L98" s="24">
        <f>IF(G98="","",IFERROR(VLOOKUP(G98,Parameter!$I$4:$J$7,2,FALSE),""))</f>
        <v/>
      </c>
      <c r="M98" s="24">
        <f>IF(OR(J98="",L98=""),"",J98-L98)</f>
        <v/>
      </c>
      <c r="N98" s="26">
        <f>IF(COUNTA(B98:I98)=0,"",IF(A98="","Ereignis-ID fehlt",IF(OR(B98="",C98="",F98="",G98="",H98="",I98=""),"Angaben fehlen",IF(IFERROR(VLOOKUP(B98,Rufbereitschaft!$A$4:$A$103,1,FALSE),"")="","Dienst unbekannt",IF(AND(D98="",OR(I98="Gelöst",I98="Weitergegeben")),"Reaktion fehlt",IF(AND(D98&lt;&gt;"",D98&lt;C98),"Zeitfolge prüfen",IF(AND(E98&lt;&gt;"",OR(D98="",E98&lt;D98)),"Zeitfolge prüfen",IF(AND(J98&lt;&gt;"",M98&gt;0),"Reaktionsziel überschritten","OK"))))))))</f>
        <v/>
      </c>
    </row>
    <row r="99" ht="22" customHeight="1">
      <c r="A99" s="20" t="n"/>
      <c r="B99" s="20" t="n"/>
      <c r="C99" s="30" t="n"/>
      <c r="D99" s="30" t="n"/>
      <c r="E99" s="30" t="n"/>
      <c r="F99" s="23" t="n"/>
      <c r="G99" s="20" t="n"/>
      <c r="H99" s="23" t="n"/>
      <c r="I99" s="23" t="n"/>
      <c r="J99" s="27">
        <f>IF(OR(C99="",D99=""),"",IFERROR((D99-C99)*1440,""))</f>
        <v/>
      </c>
      <c r="K99" s="27">
        <f>IF(OR(D99="",E99=""),"",IFERROR((E99-D99)*1440,""))</f>
        <v/>
      </c>
      <c r="L99" s="27">
        <f>IF(G99="","",IFERROR(VLOOKUP(G99,Parameter!$I$4:$J$7,2,FALSE),""))</f>
        <v/>
      </c>
      <c r="M99" s="27">
        <f>IF(OR(J99="",L99=""),"",J99-L99)</f>
        <v/>
      </c>
      <c r="N99" s="29">
        <f>IF(COUNTA(B99:I99)=0,"",IF(A99="","Ereignis-ID fehlt",IF(OR(B99="",C99="",F99="",G99="",H99="",I99=""),"Angaben fehlen",IF(IFERROR(VLOOKUP(B99,Rufbereitschaft!$A$4:$A$103,1,FALSE),"")="","Dienst unbekannt",IF(AND(D99="",OR(I99="Gelöst",I99="Weitergegeben")),"Reaktion fehlt",IF(AND(D99&lt;&gt;"",D99&lt;C99),"Zeitfolge prüfen",IF(AND(E99&lt;&gt;"",OR(D99="",E99&lt;D99)),"Zeitfolge prüfen",IF(AND(J99&lt;&gt;"",M99&gt;0),"Reaktionsziel überschritten","OK"))))))))</f>
        <v/>
      </c>
    </row>
    <row r="100" ht="22" customHeight="1">
      <c r="A100" s="20" t="n"/>
      <c r="B100" s="20" t="n"/>
      <c r="C100" s="30" t="n"/>
      <c r="D100" s="30" t="n"/>
      <c r="E100" s="30" t="n"/>
      <c r="F100" s="23" t="n"/>
      <c r="G100" s="20" t="n"/>
      <c r="H100" s="23" t="n"/>
      <c r="I100" s="23" t="n"/>
      <c r="J100" s="24">
        <f>IF(OR(C100="",D100=""),"",IFERROR((D100-C100)*1440,""))</f>
        <v/>
      </c>
      <c r="K100" s="24">
        <f>IF(OR(D100="",E100=""),"",IFERROR((E100-D100)*1440,""))</f>
        <v/>
      </c>
      <c r="L100" s="24">
        <f>IF(G100="","",IFERROR(VLOOKUP(G100,Parameter!$I$4:$J$7,2,FALSE),""))</f>
        <v/>
      </c>
      <c r="M100" s="24">
        <f>IF(OR(J100="",L100=""),"",J100-L100)</f>
        <v/>
      </c>
      <c r="N100" s="26">
        <f>IF(COUNTA(B100:I100)=0,"",IF(A100="","Ereignis-ID fehlt",IF(OR(B100="",C100="",F100="",G100="",H100="",I100=""),"Angaben fehlen",IF(IFERROR(VLOOKUP(B100,Rufbereitschaft!$A$4:$A$103,1,FALSE),"")="","Dienst unbekannt",IF(AND(D100="",OR(I100="Gelöst",I100="Weitergegeben")),"Reaktion fehlt",IF(AND(D100&lt;&gt;"",D100&lt;C100),"Zeitfolge prüfen",IF(AND(E100&lt;&gt;"",OR(D100="",E100&lt;D100)),"Zeitfolge prüfen",IF(AND(J100&lt;&gt;"",M100&gt;0),"Reaktionsziel überschritten","OK"))))))))</f>
        <v/>
      </c>
    </row>
    <row r="101" ht="22" customHeight="1">
      <c r="A101" s="20" t="n"/>
      <c r="B101" s="20" t="n"/>
      <c r="C101" s="30" t="n"/>
      <c r="D101" s="30" t="n"/>
      <c r="E101" s="30" t="n"/>
      <c r="F101" s="23" t="n"/>
      <c r="G101" s="20" t="n"/>
      <c r="H101" s="23" t="n"/>
      <c r="I101" s="23" t="n"/>
      <c r="J101" s="27">
        <f>IF(OR(C101="",D101=""),"",IFERROR((D101-C101)*1440,""))</f>
        <v/>
      </c>
      <c r="K101" s="27">
        <f>IF(OR(D101="",E101=""),"",IFERROR((E101-D101)*1440,""))</f>
        <v/>
      </c>
      <c r="L101" s="27">
        <f>IF(G101="","",IFERROR(VLOOKUP(G101,Parameter!$I$4:$J$7,2,FALSE),""))</f>
        <v/>
      </c>
      <c r="M101" s="27">
        <f>IF(OR(J101="",L101=""),"",J101-L101)</f>
        <v/>
      </c>
      <c r="N101" s="29">
        <f>IF(COUNTA(B101:I101)=0,"",IF(A101="","Ereignis-ID fehlt",IF(OR(B101="",C101="",F101="",G101="",H101="",I101=""),"Angaben fehlen",IF(IFERROR(VLOOKUP(B101,Rufbereitschaft!$A$4:$A$103,1,FALSE),"")="","Dienst unbekannt",IF(AND(D101="",OR(I101="Gelöst",I101="Weitergegeben")),"Reaktion fehlt",IF(AND(D101&lt;&gt;"",D101&lt;C101),"Zeitfolge prüfen",IF(AND(E101&lt;&gt;"",OR(D101="",E101&lt;D101)),"Zeitfolge prüfen",IF(AND(J101&lt;&gt;"",M101&gt;0),"Reaktionsziel überschritten","OK"))))))))</f>
        <v/>
      </c>
    </row>
    <row r="102" ht="22" customHeight="1">
      <c r="A102" s="20" t="n"/>
      <c r="B102" s="20" t="n"/>
      <c r="C102" s="30" t="n"/>
      <c r="D102" s="30" t="n"/>
      <c r="E102" s="30" t="n"/>
      <c r="F102" s="23" t="n"/>
      <c r="G102" s="20" t="n"/>
      <c r="H102" s="23" t="n"/>
      <c r="I102" s="23" t="n"/>
      <c r="J102" s="24">
        <f>IF(OR(C102="",D102=""),"",IFERROR((D102-C102)*1440,""))</f>
        <v/>
      </c>
      <c r="K102" s="24">
        <f>IF(OR(D102="",E102=""),"",IFERROR((E102-D102)*1440,""))</f>
        <v/>
      </c>
      <c r="L102" s="24">
        <f>IF(G102="","",IFERROR(VLOOKUP(G102,Parameter!$I$4:$J$7,2,FALSE),""))</f>
        <v/>
      </c>
      <c r="M102" s="24">
        <f>IF(OR(J102="",L102=""),"",J102-L102)</f>
        <v/>
      </c>
      <c r="N102" s="26">
        <f>IF(COUNTA(B102:I102)=0,"",IF(A102="","Ereignis-ID fehlt",IF(OR(B102="",C102="",F102="",G102="",H102="",I102=""),"Angaben fehlen",IF(IFERROR(VLOOKUP(B102,Rufbereitschaft!$A$4:$A$103,1,FALSE),"")="","Dienst unbekannt",IF(AND(D102="",OR(I102="Gelöst",I102="Weitergegeben")),"Reaktion fehlt",IF(AND(D102&lt;&gt;"",D102&lt;C102),"Zeitfolge prüfen",IF(AND(E102&lt;&gt;"",OR(D102="",E102&lt;D102)),"Zeitfolge prüfen",IF(AND(J102&lt;&gt;"",M102&gt;0),"Reaktionsziel überschritten","OK"))))))))</f>
        <v/>
      </c>
    </row>
    <row r="103" ht="22" customHeight="1">
      <c r="A103" s="20" t="n"/>
      <c r="B103" s="20" t="n"/>
      <c r="C103" s="30" t="n"/>
      <c r="D103" s="30" t="n"/>
      <c r="E103" s="30" t="n"/>
      <c r="F103" s="23" t="n"/>
      <c r="G103" s="20" t="n"/>
      <c r="H103" s="23" t="n"/>
      <c r="I103" s="23" t="n"/>
      <c r="J103" s="27">
        <f>IF(OR(C103="",D103=""),"",IFERROR((D103-C103)*1440,""))</f>
        <v/>
      </c>
      <c r="K103" s="27">
        <f>IF(OR(D103="",E103=""),"",IFERROR((E103-D103)*1440,""))</f>
        <v/>
      </c>
      <c r="L103" s="27">
        <f>IF(G103="","",IFERROR(VLOOKUP(G103,Parameter!$I$4:$J$7,2,FALSE),""))</f>
        <v/>
      </c>
      <c r="M103" s="27">
        <f>IF(OR(J103="",L103=""),"",J103-L103)</f>
        <v/>
      </c>
      <c r="N103" s="29">
        <f>IF(COUNTA(B103:I103)=0,"",IF(A103="","Ereignis-ID fehlt",IF(OR(B103="",C103="",F103="",G103="",H103="",I103=""),"Angaben fehlen",IF(IFERROR(VLOOKUP(B103,Rufbereitschaft!$A$4:$A$103,1,FALSE),"")="","Dienst unbekannt",IF(AND(D103="",OR(I103="Gelöst",I103="Weitergegeben")),"Reaktion fehlt",IF(AND(D103&lt;&gt;"",D103&lt;C103),"Zeitfolge prüfen",IF(AND(E103&lt;&gt;"",OR(D103="",E103&lt;D103)),"Zeitfolge prüfen",IF(AND(J103&lt;&gt;"",M103&gt;0),"Reaktionsziel überschritten","OK"))))))))</f>
        <v/>
      </c>
    </row>
  </sheetData>
  <autoFilter ref="A3:N103"/>
  <mergeCells count="1">
    <mergeCell ref="A1:N1"/>
  </mergeCells>
  <conditionalFormatting sqref="N4:N103">
    <cfRule type="expression" priority="1" dxfId="1">
      <formula>AND($A4&lt;&gt;"",$N4="OK")</formula>
    </cfRule>
    <cfRule type="expression" priority="2" dxfId="0">
      <formula>AND($N4&lt;&gt;"",$N4&lt;&gt;"OK")</formula>
    </cfRule>
  </conditionalFormatting>
  <conditionalFormatting sqref="M4:M103">
    <cfRule type="expression" priority="3" dxfId="0">
      <formula>AND(ISNUMBER($M4),$M4&gt;0)</formula>
    </cfRule>
  </conditionalFormatting>
  <conditionalFormatting sqref="B4:C103">
    <cfRule type="expression" priority="4" dxfId="0">
      <formula>AND($A4&lt;&gt;"",B4="")</formula>
    </cfRule>
  </conditionalFormatting>
  <conditionalFormatting sqref="F4:I103">
    <cfRule type="expression" priority="5" dxfId="0">
      <formula>AND($A4&lt;&gt;"",F4="")</formula>
    </cfRule>
  </conditionalFormatting>
  <dataValidations count="7">
    <dataValidation sqref="A4:A103" showErrorMessage="1" showInputMessage="1" allowBlank="1" errorTitle="Eingabe prüfen" error="Die Ereignis-ID ist bereits vorhanden." promptTitle="Eindeutige Ereignis-ID" prompt="Eine eindeutige interne Kennung eingeben." type="custom" errorStyle="stop">
      <formula1>OR(A4="",COUNTIF($A$4:$A$103,A4)=1)</formula1>
    </dataValidation>
    <dataValidation sqref="B4:B103" showErrorMessage="1" showInputMessage="1" allowBlank="1" errorTitle="Eingabe prüfen" error="Die Dienst-ID ist in der Dienstplanung nicht vorhanden." promptTitle="Dienstzuordnung" prompt="Eine vorhandene Dienst-ID aus der Dienstplanung eingeben." type="custom" errorStyle="stop">
      <formula1>OR(B4="",COUNTIF(INDIRECT("Rufbereitschaft!$A$4:$A$103"),B4)=1)</formula1>
    </dataValidation>
    <dataValidation sqref="C4:E103" showErrorMessage="1" showInputMessage="1" allowBlank="1" errorTitle="Eingabe prüfen" error="Datum oder Uhrzeit liegt außerhalb des vorbereiteten Arbeitsbereichs." promptTitle="Datum und Uhrzeit" prompt="Plausibles Datum mit Uhrzeit eingeben." type="decimal" errorStyle="stop" operator="between">
      <formula1>DATE(2024,1,1)</formula1>
      <formula2>DATE(2029,12,31)+1</formula2>
    </dataValidation>
    <dataValidation sqref="F4:F103" showErrorMessage="1" showInputMessage="1" allowBlank="1" errorTitle="Eingabe prüfen" error="Bitte eine Kategorie aus der Liste wählen." promptTitle="Kategorie" prompt="Kategorie aus der Liste wählen." type="list" errorStyle="stop">
      <formula1>INDIRECT("Parameter!$R$4:$R$10")</formula1>
    </dataValidation>
    <dataValidation sqref="G4:G103" showErrorMessage="1" showInputMessage="1" allowBlank="1" errorTitle="Eingabe prüfen" error="Bitte eine Priorität aus der Liste wählen." promptTitle="Priorität" prompt="Priorität aus der Liste wählen." type="list" errorStyle="stop">
      <formula1>INDIRECT("Parameter!$I$4:$I$7")</formula1>
    </dataValidation>
    <dataValidation sqref="H4:H103" showErrorMessage="1" showInputMessage="1" allowBlank="1" errorTitle="Eingabe prüfen" error="Bitte eine Funktionskennung aus der Liste wählen." promptTitle="Bearbeitung" prompt="Fiktive Funktionskennung wählen." type="list" errorStyle="stop">
      <formula1>INDIRECT("Parameter!$T$4:$T$11")</formula1>
    </dataValidation>
    <dataValidation sqref="I4:I103" showErrorMessage="1" showInputMessage="1" allowBlank="1" errorTitle="Eingabe prüfen" error="Bitte einen Status aus der Liste wählen." promptTitle="Ereignisstatus" prompt="Status aus der Liste wählen." type="list" errorStyle="stop">
      <formula1>INDIRECT("Parameter!$P$4:$P$8")</formula1>
    </dataValidation>
  </dataValidations>
  <pageMargins left="0.3" right="0.3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11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48" customWidth="1" min="4" max="4"/>
    <col width="3" customWidth="1" min="5" max="5"/>
    <col width="20" customWidth="1" min="6" max="6"/>
    <col width="18" customWidth="1" min="7" max="7"/>
    <col width="3" customWidth="1" min="8" max="8"/>
    <col width="16" customWidth="1" min="9" max="9"/>
    <col width="18" customWidth="1" min="10" max="10"/>
    <col width="3" customWidth="1" min="11" max="11"/>
    <col width="18" customWidth="1" min="12" max="12"/>
    <col width="3" customWidth="1" min="13" max="13"/>
    <col width="19" customWidth="1" min="14" max="14"/>
    <col width="3" customWidth="1" min="15" max="15"/>
    <col width="20" customWidth="1" min="16" max="16"/>
    <col width="3" customWidth="1" min="17" max="17"/>
    <col width="23" customWidth="1" min="18" max="18"/>
    <col width="3" customWidth="1" min="19" max="19"/>
    <col width="37" customWidth="1" min="20" max="20"/>
  </cols>
  <sheetData>
    <row r="1" ht="28" customHeight="1">
      <c r="A1" s="1" t="inlineStr">
        <is>
          <t>Veränderbare Parameter und Listen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7" t="n"/>
    </row>
    <row r="2">
      <c r="A2" s="3" t="inlineStr">
        <is>
          <t>Gelb markierte Werte sind interne Annahmen oder bearbeitbare Auswahllisten und vor der Nutzung zu prüfen.</t>
        </is>
      </c>
    </row>
    <row r="3" ht="32" customHeight="1">
      <c r="A3" s="6" t="inlineStr">
        <is>
          <t>Parameter</t>
        </is>
      </c>
      <c r="B3" s="6" t="inlineStr">
        <is>
          <t>Wert</t>
        </is>
      </c>
      <c r="C3" s="6" t="inlineStr">
        <is>
          <t>Einheit</t>
        </is>
      </c>
      <c r="D3" s="6" t="inlineStr">
        <is>
          <t>Erläuterung</t>
        </is>
      </c>
      <c r="F3" s="6" t="inlineStr">
        <is>
          <t>Schichtart</t>
        </is>
      </c>
      <c r="G3" s="6" t="inlineStr">
        <is>
          <t>Satz je Stunde</t>
        </is>
      </c>
      <c r="I3" s="6" t="inlineStr">
        <is>
          <t>Priorität</t>
        </is>
      </c>
      <c r="J3" s="6" t="inlineStr">
        <is>
          <t>Reaktionsziel</t>
        </is>
      </c>
      <c r="L3" s="6" t="inlineStr">
        <is>
          <t>Bereich</t>
        </is>
      </c>
      <c r="N3" s="6" t="inlineStr">
        <is>
          <t>Dienststatus</t>
        </is>
      </c>
      <c r="P3" s="6" t="inlineStr">
        <is>
          <t>Ereignisstatus</t>
        </is>
      </c>
      <c r="R3" s="6" t="inlineStr">
        <is>
          <t>Ereigniskategorie</t>
        </is>
      </c>
      <c r="T3" s="6" t="inlineStr">
        <is>
          <t>Funktionskennung</t>
        </is>
      </c>
    </row>
    <row r="4">
      <c r="A4" s="31" t="inlineStr">
        <is>
          <t>Auswertungsbeginn</t>
        </is>
      </c>
      <c r="B4" s="43" t="n">
        <v>46266</v>
      </c>
      <c r="C4" s="32" t="inlineStr">
        <is>
          <t>Datum</t>
        </is>
      </c>
      <c r="D4" s="31" t="inlineStr">
        <is>
          <t>Beginn des in der Übersicht ausgewerteten Zeitraums</t>
        </is>
      </c>
      <c r="F4" s="20" t="inlineStr">
        <is>
          <t>Abend</t>
        </is>
      </c>
      <c r="G4" s="46" t="n">
        <v>3.5</v>
      </c>
      <c r="I4" s="20" t="inlineStr">
        <is>
          <t>Niedrig</t>
        </is>
      </c>
      <c r="J4" s="34" t="n">
        <v>60</v>
      </c>
      <c r="L4" s="23" t="inlineStr">
        <is>
          <t>Küche</t>
        </is>
      </c>
      <c r="N4" s="23" t="inlineStr">
        <is>
          <t>Geplant</t>
        </is>
      </c>
      <c r="P4" s="23" t="inlineStr">
        <is>
          <t>Offen</t>
        </is>
      </c>
      <c r="R4" s="23" t="inlineStr">
        <is>
          <t>Kühlung</t>
        </is>
      </c>
      <c r="T4" s="23" t="inlineStr">
        <is>
          <t>Funktionscode Küche A (fiktiv)</t>
        </is>
      </c>
    </row>
    <row r="5">
      <c r="A5" s="31" t="inlineStr">
        <is>
          <t>Auswertungsende</t>
        </is>
      </c>
      <c r="B5" s="43" t="n">
        <v>46295</v>
      </c>
      <c r="C5" s="32" t="inlineStr">
        <is>
          <t>Datum</t>
        </is>
      </c>
      <c r="D5" s="31" t="inlineStr">
        <is>
          <t>Ende des in der Übersicht ausgewerteten Zeitraums</t>
        </is>
      </c>
      <c r="F5" s="20" t="inlineStr">
        <is>
          <t>Nacht</t>
        </is>
      </c>
      <c r="G5" s="46" t="n">
        <v>4.5</v>
      </c>
      <c r="I5" s="20" t="inlineStr">
        <is>
          <t>Mittel</t>
        </is>
      </c>
      <c r="J5" s="34" t="n">
        <v>30</v>
      </c>
      <c r="L5" s="23" t="inlineStr">
        <is>
          <t>Gastraum</t>
        </is>
      </c>
      <c r="N5" s="23" t="inlineStr">
        <is>
          <t>Bestätigt</t>
        </is>
      </c>
      <c r="P5" s="23" t="inlineStr">
        <is>
          <t>In Bearbeitung</t>
        </is>
      </c>
      <c r="R5" s="23" t="inlineStr">
        <is>
          <t>Kasse/IT</t>
        </is>
      </c>
      <c r="T5" s="23" t="inlineStr">
        <is>
          <t>Funktionscode Küche B (fiktiv)</t>
        </is>
      </c>
    </row>
    <row r="6">
      <c r="A6" s="31" t="inlineStr">
        <is>
          <t>Maximale Bereitschaftsdauer</t>
        </is>
      </c>
      <c r="B6" s="35" t="n">
        <v>12</v>
      </c>
      <c r="C6" s="32" t="inlineStr">
        <is>
          <t>Stunden</t>
        </is>
      </c>
      <c r="D6" s="31" t="inlineStr">
        <is>
          <t>Interne Prüfgrenze, keine rechtliche Vorgabe</t>
        </is>
      </c>
      <c r="F6" s="20" t="inlineStr">
        <is>
          <t>Wochenende</t>
        </is>
      </c>
      <c r="G6" s="46" t="n">
        <v>5</v>
      </c>
      <c r="I6" s="20" t="inlineStr">
        <is>
          <t>Hoch</t>
        </is>
      </c>
      <c r="J6" s="34" t="n">
        <v>15</v>
      </c>
      <c r="L6" s="23" t="inlineStr">
        <is>
          <t>Kühlung</t>
        </is>
      </c>
      <c r="N6" s="23" t="inlineStr">
        <is>
          <t>Abgeschlossen</t>
        </is>
      </c>
      <c r="P6" s="23" t="inlineStr">
        <is>
          <t>Gelöst</t>
        </is>
      </c>
      <c r="R6" s="23" t="inlineStr">
        <is>
          <t>Zugang</t>
        </is>
      </c>
      <c r="T6" s="23" t="inlineStr">
        <is>
          <t>Funktionscode Technik A (fiktiv)</t>
        </is>
      </c>
    </row>
    <row r="7">
      <c r="A7" s="31" t="inlineStr">
        <is>
          <t>Maximale Dienste je Funktion und Tag</t>
        </is>
      </c>
      <c r="B7" s="34" t="n">
        <v>1</v>
      </c>
      <c r="C7" s="32" t="inlineStr">
        <is>
          <t>Dienste</t>
        </is>
      </c>
      <c r="D7" s="31" t="inlineStr">
        <is>
          <t>Interne Kapazitätsannahme für die Warnprüfung</t>
        </is>
      </c>
      <c r="F7" s="20" t="inlineStr">
        <is>
          <t>Sonderbetrieb</t>
        </is>
      </c>
      <c r="G7" s="46" t="n">
        <v>6</v>
      </c>
      <c r="I7" s="20" t="inlineStr">
        <is>
          <t>Kritisch</t>
        </is>
      </c>
      <c r="J7" s="34" t="n">
        <v>5</v>
      </c>
      <c r="L7" s="23" t="inlineStr">
        <is>
          <t>Kasse/IT</t>
        </is>
      </c>
      <c r="N7" s="23" t="inlineStr">
        <is>
          <t>Entfällt</t>
        </is>
      </c>
      <c r="P7" s="23" t="inlineStr">
        <is>
          <t>Weitergegeben</t>
        </is>
      </c>
      <c r="R7" s="23" t="inlineStr">
        <is>
          <t>Haustechnik</t>
        </is>
      </c>
      <c r="T7" s="23" t="inlineStr">
        <is>
          <t>Funktionscode Technik B (fiktiv)</t>
        </is>
      </c>
    </row>
    <row r="8">
      <c r="A8" s="31" t="inlineStr">
        <is>
          <t>Planbudget Rufbereitschaft</t>
        </is>
      </c>
      <c r="B8" s="46" t="n">
        <v>750</v>
      </c>
      <c r="C8" s="32" t="inlineStr">
        <is>
          <t>€</t>
        </is>
      </c>
      <c r="D8" s="31" t="inlineStr">
        <is>
          <t>Interner Vergleichswert für die Budgetabweichung</t>
        </is>
      </c>
      <c r="L8" s="23" t="inlineStr">
        <is>
          <t>Logistik</t>
        </is>
      </c>
      <c r="P8" s="23" t="inlineStr">
        <is>
          <t>Fehlalarm</t>
        </is>
      </c>
      <c r="R8" s="23" t="inlineStr">
        <is>
          <t>Lieferung</t>
        </is>
      </c>
      <c r="T8" s="23" t="inlineStr">
        <is>
          <t>Funktionscode Service A (fiktiv)</t>
        </is>
      </c>
    </row>
    <row r="9">
      <c r="R9" s="23" t="inlineStr">
        <is>
          <t>Personalengpass</t>
        </is>
      </c>
      <c r="T9" s="23" t="inlineStr">
        <is>
          <t>Funktionscode Service B (fiktiv)</t>
        </is>
      </c>
    </row>
    <row r="10">
      <c r="R10" s="23" t="inlineStr">
        <is>
          <t>Sonstiges</t>
        </is>
      </c>
      <c r="T10" s="23" t="inlineStr">
        <is>
          <t>Funktionscode Logistik A (fiktiv)</t>
        </is>
      </c>
    </row>
    <row r="11">
      <c r="T11" s="23" t="inlineStr">
        <is>
          <t>Funktionscode Leitung A (fiktiv)</t>
        </is>
      </c>
    </row>
  </sheetData>
  <mergeCells count="1">
    <mergeCell ref="A1:T1"/>
  </mergeCells>
  <conditionalFormatting sqref="B5">
    <cfRule type="expression" priority="1" dxfId="0">
      <formula>$B$5&lt;$B$4</formula>
    </cfRule>
  </conditionalFormatting>
  <dataValidations count="6">
    <dataValidation sqref="B4:B5" showErrorMessage="1" showInputMessage="1" allowBlank="1" errorTitle="Eingabe prüfen" error="Bitte ein plausibles Datum eingeben." promptTitle="Auswertungsdatum" prompt="Datum im vorgesehenen mehrjährigen Arbeitsbereich eingeben." type="date" errorStyle="stop" operator="between">
      <formula1>DATE(2024,1,1)</formula1>
      <formula2>DATE(2029,12,31)</formula2>
    </dataValidation>
    <dataValidation sqref="B6" showErrorMessage="1" showInputMessage="1" allowBlank="1" errorTitle="Eingabe prüfen" error="Bitte einen Wert zwischen 1 und 24 Stunden eingeben." promptTitle="Prüfgrenze" prompt="Maximale Bereitschaftsdauer zwischen 1 und 24 Stunden." type="decimal" errorStyle="stop" operator="between">
      <formula1>1</formula1>
      <formula2>24</formula2>
    </dataValidation>
    <dataValidation sqref="B7" showErrorMessage="1" showInputMessage="1" allowBlank="1" errorTitle="Eingabe prüfen" error="Bitte eine ganze Zahl zwischen 1 und 5 eingeben." promptTitle="Kapazität" prompt="Zulässige Anzahl zwischen 1 und 5 eingeben." type="whole" errorStyle="stop" operator="between">
      <formula1>1</formula1>
      <formula2>5</formula2>
    </dataValidation>
    <dataValidation sqref="B8" showErrorMessage="1" showInputMessage="1" allowBlank="1" errorTitle="Eingabe prüfen" error="Bitte einen Betrag zwischen 0 und 100.000 € eingeben." promptTitle="Planbudget" prompt="Nicht negativen internen Planwert eingeben." type="decimal" errorStyle="stop" operator="between">
      <formula1>0</formula1>
      <formula2>100000</formula2>
    </dataValidation>
    <dataValidation sqref="G4:G7" showErrorMessage="1" showInputMessage="1" allowBlank="1" errorTitle="Eingabe prüfen" error="Bitte einen Satz zwischen 0 und 100 € eingeben." promptTitle="Stundensatz" prompt="Internen Annahmewert zwischen 0 und 100 € eingeben." type="decimal" errorStyle="stop" operator="between">
      <formula1>0</formula1>
      <formula2>100</formula2>
    </dataValidation>
    <dataValidation sqref="J4:J7" showErrorMessage="1" showInputMessage="1" allowBlank="1" errorTitle="Eingabe prüfen" error="Bitte eine ganze Zahl zwischen 1 und 1.440 Minuten eingeben." promptTitle="Reaktionsziel" prompt="Internes Reaktionsziel in Minuten eingeben." type="whole" errorStyle="stop" operator="between">
      <formula1>1</formula1>
      <formula2>1440</formula2>
    </dataValidation>
  </dataValidations>
  <pageMargins left="0.3" right="0.3" top="0.5" bottom="0.5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68" customWidth="1" min="3" max="3"/>
    <col width="48" customWidth="1" min="4" max="4"/>
  </cols>
  <sheetData>
    <row r="1" ht="28" customHeight="1">
      <c r="A1" s="1" t="inlineStr">
        <is>
          <t>Hinweise zur Nutzung und Formelprüfung</t>
        </is>
      </c>
      <c r="B1" s="36" t="n"/>
      <c r="C1" s="36" t="n"/>
      <c r="D1" s="37" t="n"/>
    </row>
    <row r="2">
      <c r="A2" s="3" t="inlineStr">
        <is>
          <t>Diese Hinweise grenzen die operative Nutzung ab und dokumentieren die Formellogik.</t>
        </is>
      </c>
    </row>
    <row r="3" ht="32" customHeight="1">
      <c r="A3" s="6" t="inlineStr">
        <is>
          <t>Bereich</t>
        </is>
      </c>
      <c r="B3" s="6" t="inlineStr">
        <is>
          <t>Aussage</t>
        </is>
      </c>
      <c r="C3" s="6" t="inlineStr">
        <is>
          <t>Quelle oder Berechnung</t>
        </is>
      </c>
      <c r="D3" s="6" t="inlineStr">
        <is>
          <t>Leerverhalten und Geltung</t>
        </is>
      </c>
    </row>
    <row r="4" ht="48" customHeight="1">
      <c r="A4" s="26" t="inlineStr">
        <is>
          <t>Zweck</t>
        </is>
      </c>
      <c r="B4" s="26" t="inlineStr">
        <is>
          <t>Planung technischer oder operativer Rufbereitschaften mit Kontaktkette.</t>
        </is>
      </c>
      <c r="C4" s="26" t="inlineStr">
        <is>
          <t>Manuelle Eingaben in Rufbereitschaft und Ereignisse.</t>
        </is>
      </c>
      <c r="D4" s="26" t="inlineStr">
        <is>
          <t>Keine Echtzeitsynchronisierung und keine ERP-Funktion.</t>
        </is>
      </c>
    </row>
    <row r="5" ht="48" customHeight="1">
      <c r="A5" s="29" t="inlineStr">
        <is>
          <t>Fiktion</t>
        </is>
      </c>
      <c r="B5" s="29" t="inlineStr">
        <is>
          <t>Alle Beispiel-IDs, Funktionskennungen und Vorgänge sind eindeutig fiktiv.</t>
        </is>
      </c>
      <c r="C5" s="29" t="inlineStr">
        <is>
          <t>Beispielzeilen 4 bis 13 der Eingabeblätter.</t>
        </is>
      </c>
      <c r="D5" s="29" t="inlineStr">
        <is>
          <t>Nicht als Beschäftigten- oder Kundendaten verwenden.</t>
        </is>
      </c>
    </row>
    <row r="6" ht="48" customHeight="1">
      <c r="A6" s="26" t="inlineStr">
        <is>
          <t>Abgrenzung</t>
        </is>
      </c>
      <c r="B6" s="26" t="inlineStr">
        <is>
          <t>Sätze, Ziele, Kapazitäten und Grenzen sind interne Annahmen.</t>
        </is>
      </c>
      <c r="C6" s="26" t="inlineStr">
        <is>
          <t>Gelbe Zellen im Blatt Parameter.</t>
        </is>
      </c>
      <c r="D6" s="26" t="inlineStr">
        <is>
          <t>Keine Rechts-, Steuer- oder Vertragsberatung und keine Konformitätszusage.</t>
        </is>
      </c>
    </row>
    <row r="7" ht="48" customHeight="1">
      <c r="A7" s="29" t="inlineStr">
        <is>
          <t>Formelprüfung</t>
        </is>
      </c>
      <c r="B7" s="29" t="inlineStr">
        <is>
          <t>Die vorbereiteten Formeln stehen in der ersten, mittleren und letzten Nutzzeile.</t>
        </is>
      </c>
      <c r="C7" s="29" t="inlineStr">
        <is>
          <t>Zeilen 4, 53 und 103 in beiden Eingabeblättern.</t>
        </is>
      </c>
      <c r="D7" s="29" t="inlineStr">
        <is>
          <t>Leere Eingabezeilen bleiben durch IF-Abfragen optisch leer.</t>
        </is>
      </c>
    </row>
    <row r="8" ht="48" customHeight="1">
      <c r="A8" s="26" t="inlineStr">
        <is>
          <t>Planstunden</t>
        </is>
      </c>
      <c r="B8" s="26" t="inlineStr">
        <is>
          <t>Planstunden berücksichtigen Zeitfenster über Mitternacht.</t>
        </is>
      </c>
      <c r="C8" s="26" t="inlineStr">
        <is>
          <t>Rufbereitschaft I4:I103 aus Von E und Bis F mit MOD, multipliziert mit 24.</t>
        </is>
      </c>
      <c r="D8" s="26" t="inlineStr">
        <is>
          <t>Leer, wenn Datum oder eine Uhrzeit fehlt.</t>
        </is>
      </c>
    </row>
    <row r="9" ht="48" customHeight="1">
      <c r="A9" s="29" t="inlineStr">
        <is>
          <t>Satz und Betrag</t>
        </is>
      </c>
      <c r="B9" s="29" t="inlineStr">
        <is>
          <t>Der Satz wird über die Schichtart gesucht; der Planbetrag ist Stunden mal Satz.</t>
        </is>
      </c>
      <c r="C9" s="29" t="inlineStr">
        <is>
          <t>Rufbereitschaft J4:J103 aus Parameter F4:G7 mit IFERROR und VLOOKUP; K4:K103 aus I mal J.</t>
        </is>
      </c>
      <c r="D9" s="29" t="inlineStr">
        <is>
          <t>Leer bei fehlender Schichtart, fehlendem Suchtreffer oder fehlendem Rechenwert.</t>
        </is>
      </c>
    </row>
    <row r="10" ht="48" customHeight="1">
      <c r="A10" s="26" t="inlineStr">
        <is>
          <t>Dienstprüfung</t>
        </is>
      </c>
      <c r="B10" s="26" t="inlineStr">
        <is>
          <t>Fehlende Angaben, gleiche Ersatzfunktion, Dauergrenze und Mehrfachbelegung werden geprüft.</t>
        </is>
      </c>
      <c r="C10" s="26" t="inlineStr">
        <is>
          <t>Rufbereitschaft M4:M103 mit Quellen A:H, I, L sowie Parameter B6:B7.</t>
        </is>
      </c>
      <c r="D10" s="26" t="inlineStr">
        <is>
          <t>Vollständig leere Eingabezeilen liefern keinen Hinweis.</t>
        </is>
      </c>
    </row>
    <row r="11" ht="48" customHeight="1">
      <c r="A11" s="29" t="inlineStr">
        <is>
          <t>Reaktionszeit</t>
        </is>
      </c>
      <c r="B11" s="29" t="inlineStr">
        <is>
          <t>Reaktions- und Bearbeitungsdauer werden in Minuten berechnet.</t>
        </is>
      </c>
      <c r="C11" s="29" t="inlineStr">
        <is>
          <t>Ereignisse J4:J103 aus C und D; K4:K103 aus D und E.</t>
        </is>
      </c>
      <c r="D11" s="29" t="inlineStr">
        <is>
          <t>Leer, solange die jeweils benötigten Zeitpunkte fehlen.</t>
        </is>
      </c>
    </row>
    <row r="12" ht="48" customHeight="1">
      <c r="A12" s="26" t="inlineStr">
        <is>
          <t>Zielabweichung</t>
        </is>
      </c>
      <c r="B12" s="26" t="inlineStr">
        <is>
          <t>Das Reaktionsziel folgt der Priorität; positive Abweichung bedeutet Überschreitung.</t>
        </is>
      </c>
      <c r="C12" s="26" t="inlineStr">
        <is>
          <t>Ereignisse L4:L103 aus Parameter I4:J7 mit IFERROR und VLOOKUP; M4:M103 aus J minus L.</t>
        </is>
      </c>
      <c r="D12" s="26" t="inlineStr">
        <is>
          <t>Leer ohne Priorität, Suchtreffer oder Reaktionszeit.</t>
        </is>
      </c>
    </row>
    <row r="13" ht="48" customHeight="1">
      <c r="A13" s="29" t="inlineStr">
        <is>
          <t>Ereignisprüfung</t>
        </is>
      </c>
      <c r="B13" s="29" t="inlineStr">
        <is>
          <t>Dienstzuordnung, Pflichtangaben, Zeitfolge und Zielüberschreitung werden geprüft.</t>
        </is>
      </c>
      <c r="C13" s="29" t="inlineStr">
        <is>
          <t>Ereignisse N4:N103 aus A:I, J, M sowie Dienst-IDs in Rufbereitschaft A4:A103.</t>
        </is>
      </c>
      <c r="D13" s="29" t="inlineStr">
        <is>
          <t>Vollständig leere Eingabezeilen liefern keinen Hinweis.</t>
        </is>
      </c>
    </row>
    <row r="14" ht="48" customHeight="1">
      <c r="A14" s="26" t="inlineStr">
        <is>
          <t>Übersicht</t>
        </is>
      </c>
      <c r="B14" s="26" t="inlineStr">
        <is>
          <t>Summen, Budgetabweichung, Warnungen und Reaktionsquote nutzen den Parameterzeitraum.</t>
        </is>
      </c>
      <c r="C14" s="26" t="inlineStr">
        <is>
          <t>Direkte Bezüge auf Rufbereitschaft Zeilen 4:103, Ereignisse Zeilen 4:103 und Parameter.</t>
        </is>
      </c>
      <c r="D14" s="26" t="inlineStr">
        <is>
          <t>Quoten und Durchschnitte sind mit IFERROR gegen leere Grundmengen geschützt.</t>
        </is>
      </c>
    </row>
  </sheetData>
  <mergeCells count="1">
    <mergeCell ref="A1:D1"/>
  </mergeCells>
  <pageMargins left="0.3" right="0.3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Rufbereitschaft Gastronomie</dc:title>
  <dc:description xmlns:dc="http://purl.org/dc/elements/1.1/">Bearbeitbare Planung mit fiktiven Beispieldaten und veränderbaren Annahmen</dc:description>
  <dc:subject xmlns:dc="http://purl.org/dc/elements/1.1/">Operative Planung technischer und organisatorischer Rufbereitschaften</dc:subject>
  <dcterms:created xmlns:dcterms="http://purl.org/dc/terms/" xmlns:xsi="http://www.w3.org/2001/XMLSchema-instance" xsi:type="dcterms:W3CDTF">2026-09-09T03:43:36Z</dcterms:created>
  <dcterms:modified xmlns:dcterms="http://purl.org/dc/terms/" xmlns:xsi="http://www.w3.org/2001/XMLSchema-instance" xsi:type="dcterms:W3CDTF">2026-09-09T03:43:36Z</dcterms:modified>
</cp:coreProperties>
</file>