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Personalplanung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'Personalplanung'!$A$5:$T$105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0.0 &quot;Std.&quot;"/>
    <numFmt numFmtId="166" formatCode="0.0"/>
    <numFmt numFmtId="167" formatCode="0.0 &quot;Gäste/MA-Std.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color rgb="004B5563"/>
      <sz val="9"/>
    </font>
    <font>
      <name val="Aptos"/>
      <b val="1"/>
      <color rgb="00FFFFFF"/>
      <sz val="10"/>
    </font>
    <font>
      <name val="Aptos"/>
      <color rgb="00222222"/>
      <sz val="10"/>
    </font>
    <font>
      <name val="Aptos"/>
      <b val="1"/>
      <color rgb="00222222"/>
      <sz val="10"/>
    </font>
    <font>
      <name val="Aptos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FFFFF"/>
      </patternFill>
    </fill>
    <fill>
      <patternFill patternType="solid">
        <fgColor rgb="00F5F1E7"/>
      </patternFill>
    </fill>
    <fill>
      <patternFill patternType="solid">
        <fgColor rgb="00FFF0AE"/>
      </patternFill>
    </fill>
    <fill>
      <patternFill patternType="solid">
        <fgColor rgb="00A84F2A"/>
      </patternFill>
    </fill>
    <fill>
      <patternFill patternType="solid">
        <fgColor rgb="00E8ECEF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164" fontId="0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9" fontId="4" fillId="4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left" vertical="center"/>
    </xf>
    <xf numFmtId="167" fontId="4" fillId="4" borderId="1" applyAlignment="1" pivotButton="0" quotePrefix="0" xfId="0">
      <alignment horizontal="left" vertical="center"/>
    </xf>
    <xf numFmtId="167" fontId="4" fillId="3" borderId="1" applyAlignment="1" pivotButton="0" quotePrefix="0" xfId="0">
      <alignment horizontal="left" vertical="center"/>
    </xf>
    <xf numFmtId="9" fontId="4" fillId="3" borderId="1" applyAlignment="1" pivotButton="0" quotePrefix="0" xfId="0">
      <alignment horizontal="left" vertical="center"/>
    </xf>
    <xf numFmtId="9" fontId="4" fillId="5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/>
    </xf>
    <xf numFmtId="164" fontId="0" fillId="0" borderId="0" pivotButton="0" quotePrefix="0" xfId="0"/>
    <xf numFmtId="165" fontId="4" fillId="4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Aptos"/>
        <b val="1"/>
        <color rgb="00A84F2A"/>
        <sz val="10"/>
      </font>
      <fill>
        <patternFill patternType="solid">
          <fgColor rgb="00F7D7C9"/>
        </patternFill>
      </fill>
    </dxf>
    <dxf>
      <font>
        <name val="Aptos"/>
        <b val="1"/>
        <color rgb="002F6B4F"/>
        <sz val="10"/>
      </font>
      <fill>
        <patternFill patternType="solid">
          <fgColor rgb="00DCE9E2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Kapazitätsabweichung nach Bereich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'Übersicht'!I5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'Übersicht'!$F$6:$F$10</f>
            </numRef>
          </cat>
          <val>
            <numRef>
              <f>'Übersicht'!$I$6:$I$10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Bereich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MA-Stunden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12</row>
      <rowOff>0</rowOff>
    </from>
    <ext cx="522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2F6B4F"/>
    <outlinePr summaryBelow="1" summaryRight="1"/>
    <pageSetUpPr/>
  </sheetPr>
  <dimension ref="A1:I23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43" customWidth="1" min="4" max="4"/>
    <col width="3" customWidth="1" min="5" max="5"/>
    <col width="18" customWidth="1" min="6" max="6"/>
    <col width="19" customWidth="1" min="7" max="7"/>
    <col width="21" customWidth="1" min="8" max="8"/>
    <col width="22" customWidth="1" min="9" max="9"/>
  </cols>
  <sheetData>
    <row r="1" ht="30" customHeight="1">
      <c r="A1" s="1" t="inlineStr">
        <is>
          <t>Übersicht Personalbedarf Gastronomie</t>
        </is>
      </c>
    </row>
    <row r="2" ht="25" customHeight="1">
      <c r="A2" s="2" t="inlineStr">
        <is>
          <t>Verdichtete Kennzahlen, Zeitraum und Warnungen aus der Personalplanung.</t>
        </is>
      </c>
    </row>
    <row r="3">
      <c r="A3" t="inlineStr">
        <is>
          <t>Erster Planungstag</t>
        </is>
      </c>
      <c r="B3" s="28">
        <f>IF(COUNT('Personalplanung'!$B$6:$B$105)=0,"",MIN('Personalplanung'!$B$6:$B$105))</f>
        <v/>
      </c>
      <c r="C3" t="inlineStr">
        <is>
          <t>Letzter Planungstag</t>
        </is>
      </c>
      <c r="D3" s="28">
        <f>IF(COUNT('Personalplanung'!$B$6:$B$105)=0,"",MAX('Personalplanung'!$B$6:$B$105))</f>
        <v/>
      </c>
    </row>
    <row r="4"/>
    <row r="5" ht="38" customHeight="1">
      <c r="A5" s="4" t="inlineStr">
        <is>
          <t>Kennzahl</t>
        </is>
      </c>
      <c r="B5" s="4" t="inlineStr">
        <is>
          <t>Wert</t>
        </is>
      </c>
      <c r="C5" s="4" t="inlineStr">
        <is>
          <t>Einheit</t>
        </is>
      </c>
      <c r="D5" s="4" t="inlineStr">
        <is>
          <t>Einordnung</t>
        </is>
      </c>
      <c r="F5" s="4" t="inlineStr">
        <is>
          <t>Bereich</t>
        </is>
      </c>
      <c r="G5" s="4" t="inlineStr">
        <is>
          <t>Bedarf MA-Std.</t>
        </is>
      </c>
      <c r="H5" s="4" t="inlineStr">
        <is>
          <t>Verfügbar MA-Std.</t>
        </is>
      </c>
      <c r="I5" s="4" t="inlineStr">
        <is>
          <t>Abweichung MA-Std.</t>
        </is>
      </c>
    </row>
    <row r="6">
      <c r="A6" s="5" t="inlineStr">
        <is>
          <t>Erwartete Gäste</t>
        </is>
      </c>
      <c r="B6" s="6">
        <f>IF(COUNT('Personalplanung'!$G$6:$G$105)=0,"",SUM('Personalplanung'!$G$6:$G$105))</f>
        <v/>
      </c>
      <c r="C6" s="5" t="inlineStr">
        <is>
          <t>Gäste</t>
        </is>
      </c>
      <c r="D6" s="7" t="inlineStr">
        <is>
          <t>Summe aller ausgefüllten Planungszeilen</t>
        </is>
      </c>
      <c r="F6" s="5">
        <f>'Parameter'!E5</f>
        <v/>
      </c>
      <c r="G6" s="29">
        <f>IF(SUMPRODUCT(--('Personalplanung'!$D$6:$D$105=F6),--ISNUMBER('Personalplanung'!$O$6:$O$105))=0,"",SUMIF('Personalplanung'!$D$6:$D$105,F6,'Personalplanung'!$O$6:$O$105))</f>
        <v/>
      </c>
      <c r="H6" s="29">
        <f>IF(SUMPRODUCT(--('Personalplanung'!$D$6:$D$105=F6),--ISNUMBER('Personalplanung'!$P$6:$P$105))=0,"",SUMIF('Personalplanung'!$D$6:$D$105,F6,'Personalplanung'!$P$6:$P$105))</f>
        <v/>
      </c>
      <c r="I6" s="29">
        <f>IF(OR(G6="",H6=""),"",H6-G6)</f>
        <v/>
      </c>
    </row>
    <row r="7">
      <c r="A7" s="9" t="inlineStr">
        <is>
          <t>Bedarf</t>
        </is>
      </c>
      <c r="B7" s="30">
        <f>IF(COUNT('Personalplanung'!$O$6:$O$105)=0,"",SUM('Personalplanung'!$O$6:$O$105))</f>
        <v/>
      </c>
      <c r="C7" s="9" t="inlineStr">
        <is>
          <t>MA-Std.</t>
        </is>
      </c>
      <c r="D7" s="11" t="inlineStr">
        <is>
          <t>Personalbedarf multipliziert mit Einsatzdauer</t>
        </is>
      </c>
      <c r="F7" s="9">
        <f>'Parameter'!E6</f>
        <v/>
      </c>
      <c r="G7" s="30">
        <f>IF(SUMPRODUCT(--('Personalplanung'!$D$6:$D$105=F7),--ISNUMBER('Personalplanung'!$O$6:$O$105))=0,"",SUMIF('Personalplanung'!$D$6:$D$105,F7,'Personalplanung'!$O$6:$O$105))</f>
        <v/>
      </c>
      <c r="H7" s="30">
        <f>IF(SUMPRODUCT(--('Personalplanung'!$D$6:$D$105=F7),--ISNUMBER('Personalplanung'!$P$6:$P$105))=0,"",SUMIF('Personalplanung'!$D$6:$D$105,F7,'Personalplanung'!$P$6:$P$105))</f>
        <v/>
      </c>
      <c r="I7" s="30">
        <f>IF(OR(G7="",H7=""),"",H7-G7)</f>
        <v/>
      </c>
    </row>
    <row r="8">
      <c r="A8" s="5" t="inlineStr">
        <is>
          <t>Verfügbare Kapazität</t>
        </is>
      </c>
      <c r="B8" s="29">
        <f>IF(COUNT('Personalplanung'!$P$6:$P$105)=0,"",SUM('Personalplanung'!$P$6:$P$105))</f>
        <v/>
      </c>
      <c r="C8" s="5" t="inlineStr">
        <is>
          <t>MA-Std.</t>
        </is>
      </c>
      <c r="D8" s="7" t="inlineStr">
        <is>
          <t>Verfügbare MA multipliziert mit Einsatzdauer</t>
        </is>
      </c>
      <c r="F8" s="5">
        <f>'Parameter'!E7</f>
        <v/>
      </c>
      <c r="G8" s="29">
        <f>IF(SUMPRODUCT(--('Personalplanung'!$D$6:$D$105=F8),--ISNUMBER('Personalplanung'!$O$6:$O$105))=0,"",SUMIF('Personalplanung'!$D$6:$D$105,F8,'Personalplanung'!$O$6:$O$105))</f>
        <v/>
      </c>
      <c r="H8" s="29">
        <f>IF(SUMPRODUCT(--('Personalplanung'!$D$6:$D$105=F8),--ISNUMBER('Personalplanung'!$P$6:$P$105))=0,"",SUMIF('Personalplanung'!$D$6:$D$105,F8,'Personalplanung'!$P$6:$P$105))</f>
        <v/>
      </c>
      <c r="I8" s="29">
        <f>IF(OR(G8="",H8=""),"",H8-G8)</f>
        <v/>
      </c>
    </row>
    <row r="9">
      <c r="A9" s="9" t="inlineStr">
        <is>
          <t>Kapazitätsabweichung</t>
        </is>
      </c>
      <c r="B9" s="30">
        <f>IF(OR(B7="",B8=""),"",B8-B7)</f>
        <v/>
      </c>
      <c r="C9" s="9" t="inlineStr">
        <is>
          <t>MA-Std.</t>
        </is>
      </c>
      <c r="D9" s="11" t="inlineStr">
        <is>
          <t>Positiv bedeutet rechnerischen Kapazitätsüberschuss</t>
        </is>
      </c>
      <c r="F9" s="9">
        <f>'Parameter'!E8</f>
        <v/>
      </c>
      <c r="G9" s="30">
        <f>IF(SUMPRODUCT(--('Personalplanung'!$D$6:$D$105=F9),--ISNUMBER('Personalplanung'!$O$6:$O$105))=0,"",SUMIF('Personalplanung'!$D$6:$D$105,F9,'Personalplanung'!$O$6:$O$105))</f>
        <v/>
      </c>
      <c r="H9" s="30">
        <f>IF(SUMPRODUCT(--('Personalplanung'!$D$6:$D$105=F9),--ISNUMBER('Personalplanung'!$P$6:$P$105))=0,"",SUMIF('Personalplanung'!$D$6:$D$105,F9,'Personalplanung'!$P$6:$P$105))</f>
        <v/>
      </c>
      <c r="I9" s="30">
        <f>IF(OR(G9="",H9=""),"",H9-G9)</f>
        <v/>
      </c>
    </row>
    <row r="10">
      <c r="A10" s="5" t="inlineStr">
        <is>
          <t>Deckungsquote</t>
        </is>
      </c>
      <c r="B10" s="12">
        <f>IFERROR(B8/B7,"")</f>
        <v/>
      </c>
      <c r="C10" s="5" t="inlineStr">
        <is>
          <t>Prozent</t>
        </is>
      </c>
      <c r="D10" s="7" t="inlineStr">
        <is>
          <t>Verfügbare Kapazität geteilt durch Bedarf</t>
        </is>
      </c>
      <c r="F10" s="5">
        <f>'Parameter'!E9</f>
        <v/>
      </c>
      <c r="G10" s="29">
        <f>IF(SUMPRODUCT(--('Personalplanung'!$D$6:$D$105=F10),--ISNUMBER('Personalplanung'!$O$6:$O$105))=0,"",SUMIF('Personalplanung'!$D$6:$D$105,F10,'Personalplanung'!$O$6:$O$105))</f>
        <v/>
      </c>
      <c r="H10" s="29">
        <f>IF(SUMPRODUCT(--('Personalplanung'!$D$6:$D$105=F10),--ISNUMBER('Personalplanung'!$P$6:$P$105))=0,"",SUMIF('Personalplanung'!$D$6:$D$105,F10,'Personalplanung'!$P$6:$P$105))</f>
        <v/>
      </c>
      <c r="I10" s="29">
        <f>IF(OR(G10="",H10=""),"",H10-G10)</f>
        <v/>
      </c>
    </row>
    <row r="11">
      <c r="A11" s="9" t="inlineStr">
        <is>
          <t>Personalbedarf, summiert</t>
        </is>
      </c>
      <c r="B11" s="13">
        <f>IF(COUNT('Personalplanung'!$N$6:$N$105)=0,"",SUM('Personalplanung'!$N$6:$N$105))</f>
        <v/>
      </c>
      <c r="C11" s="9" t="inlineStr">
        <is>
          <t>MA je Eintrag</t>
        </is>
      </c>
      <c r="D11" s="11" t="inlineStr">
        <is>
          <t>Summierte Schichtbesetzungen</t>
        </is>
      </c>
    </row>
    <row r="12">
      <c r="A12" s="5" t="inlineStr">
        <is>
          <t>Verfügbare MA, summiert</t>
        </is>
      </c>
      <c r="B12" s="6">
        <f>IF(COUNT('Personalplanung'!$L$6:$L$105)=0,"",SUM('Personalplanung'!$L$6:$L$105))</f>
        <v/>
      </c>
      <c r="C12" s="5" t="inlineStr">
        <is>
          <t>MA je Eintrag</t>
        </is>
      </c>
      <c r="D12" s="7" t="inlineStr">
        <is>
          <t>Summierte verfügbare Schichtbesetzungen</t>
        </is>
      </c>
    </row>
    <row r="13">
      <c r="A13" s="9" t="inlineStr">
        <is>
          <t>Unterbesetzte Einträge</t>
        </is>
      </c>
      <c r="B13" s="13">
        <f>COUNTIF('Personalplanung'!$S$6:$S$105,"Unterbesetzt")</f>
        <v/>
      </c>
      <c r="C13" s="9" t="inlineStr">
        <is>
          <t>Einträge</t>
        </is>
      </c>
      <c r="D13" s="11" t="inlineStr">
        <is>
          <t>Negative Abweichung in vollständigen Zeilen</t>
        </is>
      </c>
    </row>
    <row r="14">
      <c r="A14" s="5" t="inlineStr">
        <is>
          <t>Überplante Einträge</t>
        </is>
      </c>
      <c r="B14" s="6">
        <f>COUNTIF('Personalplanung'!$S$6:$S$105,"Überplant")</f>
        <v/>
      </c>
      <c r="C14" s="5" t="inlineStr">
        <is>
          <t>Einträge</t>
        </is>
      </c>
      <c r="D14" s="7" t="inlineStr">
        <is>
          <t>Abweichung oberhalb der eingestellten Schwelle</t>
        </is>
      </c>
    </row>
    <row r="15">
      <c r="A15" s="9" t="inlineStr">
        <is>
          <t>Unvollständige Eingaben</t>
        </is>
      </c>
      <c r="B15" s="13">
        <f>COUNTIF('Personalplanung'!$S$6:$S$105,"Eingabe prüfen")</f>
        <v/>
      </c>
      <c r="C15" s="9" t="inlineStr">
        <is>
          <t>Einträge</t>
        </is>
      </c>
      <c r="D15" s="11" t="inlineStr">
        <is>
          <t>Mindestens eine erforderliche Angabe fehlt</t>
        </is>
      </c>
    </row>
    <row r="16">
      <c r="A16" s="5" t="inlineStr">
        <is>
          <t>Datumswarnungen</t>
        </is>
      </c>
      <c r="B16" s="6">
        <f>COUNTIF('Personalplanung'!$S$6:$S$105,"Zeitraum prüfen")</f>
        <v/>
      </c>
      <c r="C16" s="5" t="inlineStr">
        <is>
          <t>Einträge</t>
        </is>
      </c>
      <c r="D16" s="7" t="inlineStr">
        <is>
          <t>Datum liegt außerhalb des Parameterzeitraums</t>
        </is>
      </c>
    </row>
    <row r="17"/>
    <row r="18">
      <c r="A18" s="14" t="inlineStr">
        <is>
          <t>Warnung</t>
        </is>
      </c>
      <c r="B18" s="14" t="inlineStr">
        <is>
          <t>Anzahl</t>
        </is>
      </c>
      <c r="C18" s="14" t="inlineStr">
        <is>
          <t>Empfohlene Prüfung</t>
        </is>
      </c>
      <c r="D18" s="14" t="inlineStr">
        <is>
          <t>Quelle</t>
        </is>
      </c>
    </row>
    <row r="19">
      <c r="A19" s="9" t="inlineStr">
        <is>
          <t>Unterbesetzung</t>
        </is>
      </c>
      <c r="B19" s="13">
        <f>B13</f>
        <v/>
      </c>
      <c r="C19" s="11">
        <f>IF(B19=0,"Keine Unterbesetzung erkannt","Besetzung oder Leistungsannahme prüfen")</f>
        <v/>
      </c>
      <c r="D19" s="9" t="inlineStr">
        <is>
          <t>Status Personalplanung</t>
        </is>
      </c>
    </row>
    <row r="20">
      <c r="A20" s="5" t="inlineStr">
        <is>
          <t>Überplanung</t>
        </is>
      </c>
      <c r="B20" s="6">
        <f>B14</f>
        <v/>
      </c>
      <c r="C20" s="7">
        <f>IF(B20=0,"Keine Überplanung erkannt","Zusatzbesetzung gegen Bedarf prüfen")</f>
        <v/>
      </c>
      <c r="D20" s="5" t="inlineStr">
        <is>
          <t>Status Personalplanung</t>
        </is>
      </c>
    </row>
    <row r="21">
      <c r="A21" s="9" t="inlineStr">
        <is>
          <t>Unvollständige Eingaben</t>
        </is>
      </c>
      <c r="B21" s="13">
        <f>B15</f>
        <v/>
      </c>
      <c r="C21" s="11">
        <f>IF(B21=0,"Keine unvollständige Zeile erkannt","Gelbe Eingabezellen vervollständigen")</f>
        <v/>
      </c>
      <c r="D21" s="9" t="inlineStr">
        <is>
          <t>Pflichtangaben Personalplanung</t>
        </is>
      </c>
    </row>
    <row r="22">
      <c r="A22" s="5" t="inlineStr">
        <is>
          <t>Zeitraumabweichung</t>
        </is>
      </c>
      <c r="B22" s="6">
        <f>B16</f>
        <v/>
      </c>
      <c r="C22" s="7">
        <f>IF(B22=0,"Keine Zeitraumabweichung erkannt","Datum oder Parameterzeitraum prüfen")</f>
        <v/>
      </c>
      <c r="D22" s="5" t="inlineStr">
        <is>
          <t>Datum und Parameter</t>
        </is>
      </c>
    </row>
    <row r="23" ht="34" customHeight="1">
      <c r="A23" s="15" t="inlineStr">
        <is>
          <t>Gesamtbewertung</t>
        </is>
      </c>
      <c r="B23" s="16">
        <f>IF(SUM(B19:B22)=0,"Keine Warnung aus den Einträgen","Warnungen in der Personalplanung prüfen")</f>
        <v/>
      </c>
    </row>
  </sheetData>
  <mergeCells count="1">
    <mergeCell ref="A1:I1"/>
  </mergeCells>
  <conditionalFormatting sqref="B9">
    <cfRule type="expression" priority="1" dxfId="0">
      <formula>AND(ISNUMBER($B$9),$B$9&lt;0)</formula>
    </cfRule>
  </conditionalFormatting>
  <conditionalFormatting sqref="B10">
    <cfRule type="expression" priority="2" dxfId="0">
      <formula>AND(ISNUMBER($B$10),$B$10&lt;1)</formula>
    </cfRule>
  </conditionalFormatting>
  <conditionalFormatting sqref="B13:B16">
    <cfRule type="expression" priority="3" dxfId="0">
      <formula>B13&gt;0</formula>
    </cfRule>
  </conditionalFormatting>
  <conditionalFormatting sqref="B19:B22">
    <cfRule type="expression" priority="4" dxfId="0">
      <formula>B19&gt;0</formula>
    </cfRule>
  </conditionalFormatting>
  <conditionalFormatting sqref="B23">
    <cfRule type="expression" priority="5" dxfId="1">
      <formula>SUM($B$19:$B$22)=0</formula>
    </cfRule>
    <cfRule type="expression" priority="6" dxfId="0">
      <formula>SUM($B$19:$B$22)&gt;0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32238"/>
    <outlinePr summaryBelow="1" summaryRight="1"/>
    <pageSetUpPr/>
  </sheetPr>
  <dimension ref="A1:T105"/>
  <sheetViews>
    <sheetView showGridLines="0" zoomScale="7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6" customWidth="1" min="4" max="4"/>
    <col width="16" customWidth="1" min="5" max="5"/>
    <col width="38" customWidth="1" min="6" max="6"/>
    <col width="15" customWidth="1" min="7" max="7"/>
    <col width="16" customWidth="1" min="8" max="8"/>
    <col width="22" customWidth="1" min="9" max="9"/>
    <col width="19" customWidth="1" min="10" max="10"/>
    <col width="11" customWidth="1" min="11" max="11"/>
    <col width="15" customWidth="1" min="12" max="12"/>
    <col width="20" customWidth="1" min="13" max="13"/>
    <col width="19" customWidth="1" min="14" max="14"/>
    <col width="18" customWidth="1" min="15" max="15"/>
    <col width="19" customWidth="1" min="16" max="16"/>
    <col width="16" customWidth="1" min="17" max="17"/>
    <col width="16" customWidth="1" min="18" max="18"/>
    <col width="18" customWidth="1" min="19" max="19"/>
    <col width="38" customWidth="1" min="20" max="20"/>
  </cols>
  <sheetData>
    <row r="1" ht="30" customHeight="1">
      <c r="A1" s="1" t="inlineStr">
        <is>
          <t>Personalbedarf Gastronomie – operative Planung</t>
        </is>
      </c>
    </row>
    <row r="2" ht="30" customHeight="1">
      <c r="A2" s="2" t="inlineStr">
        <is>
          <t>Eingaben erfolgen in gelben Zellen. Formeln ermitteln Personalbedarf, Kapazität, Abweichung und Warnstatus.</t>
        </is>
      </c>
    </row>
    <row r="3"/>
    <row r="4"/>
    <row r="5" ht="48" customHeight="1">
      <c r="A5" s="4" t="inlineStr">
        <is>
          <t>Plan-ID</t>
        </is>
      </c>
      <c r="B5" s="4" t="inlineStr">
        <is>
          <t>Datum</t>
        </is>
      </c>
      <c r="C5" s="4" t="inlineStr">
        <is>
          <t>Wochentag</t>
        </is>
      </c>
      <c r="D5" s="4" t="inlineStr">
        <is>
          <t>Bereich</t>
        </is>
      </c>
      <c r="E5" s="4" t="inlineStr">
        <is>
          <t>Schicht</t>
        </is>
      </c>
      <c r="F5" s="4" t="inlineStr">
        <is>
          <t>Fiktive Zuständigkeit</t>
        </is>
      </c>
      <c r="G5" s="4" t="inlineStr">
        <is>
          <t>Erwartete Gäste</t>
        </is>
      </c>
      <c r="H5" s="4" t="inlineStr">
        <is>
          <t>Einsatzdauer Std.</t>
        </is>
      </c>
      <c r="I5" s="4" t="inlineStr">
        <is>
          <t>Leistungswert Gäste je MA-Std.</t>
        </is>
      </c>
      <c r="J5" s="4" t="inlineStr">
        <is>
          <t>Mindestbesetzung MA</t>
        </is>
      </c>
      <c r="K5" s="4" t="inlineStr">
        <is>
          <t>Puffer</t>
        </is>
      </c>
      <c r="L5" s="4" t="inlineStr">
        <is>
          <t>Verfügbare MA</t>
        </is>
      </c>
      <c r="M5" s="4" t="inlineStr">
        <is>
          <t>Grundbedarf MA-Std.</t>
        </is>
      </c>
      <c r="N5" s="4" t="inlineStr">
        <is>
          <t>Personalbedarf MA</t>
        </is>
      </c>
      <c r="O5" s="4" t="inlineStr">
        <is>
          <t>Bedarf MA-Std.</t>
        </is>
      </c>
      <c r="P5" s="4" t="inlineStr">
        <is>
          <t>Verfügbar MA-Std.</t>
        </is>
      </c>
      <c r="Q5" s="4" t="inlineStr">
        <is>
          <t>Abweichung MA</t>
        </is>
      </c>
      <c r="R5" s="4" t="inlineStr">
        <is>
          <t>Deckungsquote</t>
        </is>
      </c>
      <c r="S5" s="4" t="inlineStr">
        <is>
          <t>Status</t>
        </is>
      </c>
      <c r="T5" s="4" t="inlineStr">
        <is>
          <t>Planhinweis</t>
        </is>
      </c>
    </row>
    <row r="6">
      <c r="A6" s="17" t="inlineStr">
        <is>
          <t>PL-001</t>
        </is>
      </c>
      <c r="B6" s="31" t="n">
        <v>46272</v>
      </c>
      <c r="C6" s="5">
        <f>IF(B6="","",CHOOSE(WEEKDAY(B6,2),"Mo","Di","Mi","Do","Fr","Sa","So"))</f>
        <v/>
      </c>
      <c r="D6" s="17" t="inlineStr">
        <is>
          <t>Service</t>
        </is>
      </c>
      <c r="E6" s="17" t="inlineStr">
        <is>
          <t>Mittag</t>
        </is>
      </c>
      <c r="F6" s="19" t="inlineStr">
        <is>
          <t>Planungseinheit Morgenrot (fiktiv)</t>
        </is>
      </c>
      <c r="G6" s="20" t="n">
        <v>120</v>
      </c>
      <c r="H6" s="21" t="n">
        <v>4</v>
      </c>
      <c r="I6" s="22">
        <f>IF(D6="","",IFERROR(VLOOKUP(D6,'Parameter'!$E$5:$G$9,2,FALSE),""))</f>
        <v/>
      </c>
      <c r="J6" s="6">
        <f>IF(D6="","",IFERROR(VLOOKUP(D6,'Parameter'!$E$5:$G$9,3,FALSE),""))</f>
        <v/>
      </c>
      <c r="K6" s="12">
        <f>IF(COUNTA(A6:B6,D6:H6,L6)=0,"",'Parameter'!$B$5)</f>
        <v/>
      </c>
      <c r="L6" s="20" t="n">
        <v>7</v>
      </c>
      <c r="M6" s="29">
        <f>IF(OR(G6="",I6=""),"",IFERROR(G6/I6,""))</f>
        <v/>
      </c>
      <c r="N6" s="6">
        <f>IF(OR(M6="",H6="",J6="",K6=""),"",IFERROR(MAX(J6,ROUNDUP((M6/H6)*(1+K6),0)),""))</f>
        <v/>
      </c>
      <c r="O6" s="29">
        <f>IF(OR(N6="",H6=""),"",N6*H6)</f>
        <v/>
      </c>
      <c r="P6" s="29">
        <f>IF(OR(L6="",H6=""),"",L6*H6)</f>
        <v/>
      </c>
      <c r="Q6" s="6">
        <f>IF(OR(L6="",N6=""),"",L6-N6)</f>
        <v/>
      </c>
      <c r="R6" s="12">
        <f>IF(OR(L6="",N6=""),"",IFERROR(L6/N6,""))</f>
        <v/>
      </c>
      <c r="S6" s="5">
        <f>IF(COUNTA(A6:B6,D6:H6,L6)=0,"",IF(OR(A6="",B6="",D6="",E6="",F6="",G6="",H6="",L6="",I6="",J6="",K6="",N6=""),"Eingabe prüfen",IF(OR(B6&lt;'Parameter'!$B$7,B6&gt;'Parameter'!$B$8),"Zeitraum prüfen",IF(Q6&lt;0,"Unterbesetzt",IF(Q6&gt;'Parameter'!$B$6,"Überplant","Passend")))))</f>
        <v/>
      </c>
      <c r="T6" s="7">
        <f>IF(COUNTA(A6:B6,D6:H6,L6)=0,"",IF(A6="","Plan-ID fehlt",IF(B6="","Datum fehlt",IF(D6="","Bereich fehlt",IF(E6="","Schicht fehlt",IF(F6="","Zuständigkeit fehlt",IF(G6="","Gästezahl fehlt",IF(H6="","Einsatzdauer fehlt",IF(L6="","Verfügbarkeit fehlt",IF(OR(I6="",J6=""),"Bereichsparameter fehlen",IF(K6="","Puffer fehlt",IF(OR(B6&lt;'Parameter'!$B$7,B6&gt;'Parameter'!$B$8),"Datum außerhalb des Planungszeitraums",IF(Q6&lt;0,"Es fehlen "&amp;ABS(Q6)&amp;" MA",IF(Q6&gt;'Parameter'!$B$6,"Über der Schwelle um "&amp;(Q6-'Parameter'!$B$6)&amp;" MA",""))))))))))))))</f>
        <v/>
      </c>
    </row>
    <row r="7">
      <c r="A7" s="17" t="inlineStr">
        <is>
          <t>PL-002</t>
        </is>
      </c>
      <c r="B7" s="31" t="n">
        <v>46272</v>
      </c>
      <c r="C7" s="9">
        <f>IF(B7="","",CHOOSE(WEEKDAY(B7,2),"Mo","Di","Mi","Do","Fr","Sa","So"))</f>
        <v/>
      </c>
      <c r="D7" s="17" t="inlineStr">
        <is>
          <t>Küche</t>
        </is>
      </c>
      <c r="E7" s="17" t="inlineStr">
        <is>
          <t>Mittag</t>
        </is>
      </c>
      <c r="F7" s="19" t="inlineStr">
        <is>
          <t>Planungseinheit Kupferkessel (fiktiv)</t>
        </is>
      </c>
      <c r="G7" s="20" t="n">
        <v>120</v>
      </c>
      <c r="H7" s="21" t="n">
        <v>6</v>
      </c>
      <c r="I7" s="23">
        <f>IF(D7="","",IFERROR(VLOOKUP(D7,'Parameter'!$E$5:$G$9,2,FALSE),""))</f>
        <v/>
      </c>
      <c r="J7" s="13">
        <f>IF(D7="","",IFERROR(VLOOKUP(D7,'Parameter'!$E$5:$G$9,3,FALSE),""))</f>
        <v/>
      </c>
      <c r="K7" s="24">
        <f>IF(COUNTA(A7:B7,D7:H7,L7)=0,"",'Parameter'!$B$5)</f>
        <v/>
      </c>
      <c r="L7" s="20" t="n">
        <v>3</v>
      </c>
      <c r="M7" s="30">
        <f>IF(OR(G7="",I7=""),"",IFERROR(G7/I7,""))</f>
        <v/>
      </c>
      <c r="N7" s="13">
        <f>IF(OR(M7="",H7="",J7="",K7=""),"",IFERROR(MAX(J7,ROUNDUP((M7/H7)*(1+K7),0)),""))</f>
        <v/>
      </c>
      <c r="O7" s="30">
        <f>IF(OR(N7="",H7=""),"",N7*H7)</f>
        <v/>
      </c>
      <c r="P7" s="30">
        <f>IF(OR(L7="",H7=""),"",L7*H7)</f>
        <v/>
      </c>
      <c r="Q7" s="13">
        <f>IF(OR(L7="",N7=""),"",L7-N7)</f>
        <v/>
      </c>
      <c r="R7" s="24">
        <f>IF(OR(L7="",N7=""),"",IFERROR(L7/N7,""))</f>
        <v/>
      </c>
      <c r="S7" s="9">
        <f>IF(COUNTA(A7:B7,D7:H7,L7)=0,"",IF(OR(A7="",B7="",D7="",E7="",F7="",G7="",H7="",L7="",I7="",J7="",K7="",N7=""),"Eingabe prüfen",IF(OR(B7&lt;'Parameter'!$B$7,B7&gt;'Parameter'!$B$8),"Zeitraum prüfen",IF(Q7&lt;0,"Unterbesetzt",IF(Q7&gt;'Parameter'!$B$6,"Überplant","Passend")))))</f>
        <v/>
      </c>
      <c r="T7" s="11">
        <f>IF(COUNTA(A7:B7,D7:H7,L7)=0,"",IF(A7="","Plan-ID fehlt",IF(B7="","Datum fehlt",IF(D7="","Bereich fehlt",IF(E7="","Schicht fehlt",IF(F7="","Zuständigkeit fehlt",IF(G7="","Gästezahl fehlt",IF(H7="","Einsatzdauer fehlt",IF(L7="","Verfügbarkeit fehlt",IF(OR(I7="",J7=""),"Bereichsparameter fehlen",IF(K7="","Puffer fehlt",IF(OR(B7&lt;'Parameter'!$B$7,B7&gt;'Parameter'!$B$8),"Datum außerhalb des Planungszeitraums",IF(Q7&lt;0,"Es fehlen "&amp;ABS(Q7)&amp;" MA",IF(Q7&gt;'Parameter'!$B$6,"Über der Schwelle um "&amp;(Q7-'Parameter'!$B$6)&amp;" MA",""))))))))))))))</f>
        <v/>
      </c>
    </row>
    <row r="8">
      <c r="A8" s="17" t="inlineStr">
        <is>
          <t>PL-003</t>
        </is>
      </c>
      <c r="B8" s="31" t="n">
        <v>46272</v>
      </c>
      <c r="C8" s="5">
        <f>IF(B8="","",CHOOSE(WEEKDAY(B8,2),"Mo","Di","Mi","Do","Fr","Sa","So"))</f>
        <v/>
      </c>
      <c r="D8" s="17" t="inlineStr">
        <is>
          <t>Bar</t>
        </is>
      </c>
      <c r="E8" s="17" t="inlineStr">
        <is>
          <t>Mittag</t>
        </is>
      </c>
      <c r="F8" s="19" t="inlineStr">
        <is>
          <t>Planungseinheit Hafenlicht (fiktiv)</t>
        </is>
      </c>
      <c r="G8" s="20" t="n">
        <v>120</v>
      </c>
      <c r="H8" s="21" t="n">
        <v>4</v>
      </c>
      <c r="I8" s="22">
        <f>IF(D8="","",IFERROR(VLOOKUP(D8,'Parameter'!$E$5:$G$9,2,FALSE),""))</f>
        <v/>
      </c>
      <c r="J8" s="6">
        <f>IF(D8="","",IFERROR(VLOOKUP(D8,'Parameter'!$E$5:$G$9,3,FALSE),""))</f>
        <v/>
      </c>
      <c r="K8" s="12">
        <f>IF(COUNTA(A8:B8,D8:H8,L8)=0,"",'Parameter'!$B$5)</f>
        <v/>
      </c>
      <c r="L8" s="20" t="n">
        <v>2</v>
      </c>
      <c r="M8" s="29">
        <f>IF(OR(G8="",I8=""),"",IFERROR(G8/I8,""))</f>
        <v/>
      </c>
      <c r="N8" s="6">
        <f>IF(OR(M8="",H8="",J8="",K8=""),"",IFERROR(MAX(J8,ROUNDUP((M8/H8)*(1+K8),0)),""))</f>
        <v/>
      </c>
      <c r="O8" s="29">
        <f>IF(OR(N8="",H8=""),"",N8*H8)</f>
        <v/>
      </c>
      <c r="P8" s="29">
        <f>IF(OR(L8="",H8=""),"",L8*H8)</f>
        <v/>
      </c>
      <c r="Q8" s="6">
        <f>IF(OR(L8="",N8=""),"",L8-N8)</f>
        <v/>
      </c>
      <c r="R8" s="12">
        <f>IF(OR(L8="",N8=""),"",IFERROR(L8/N8,""))</f>
        <v/>
      </c>
      <c r="S8" s="5">
        <f>IF(COUNTA(A8:B8,D8:H8,L8)=0,"",IF(OR(A8="",B8="",D8="",E8="",F8="",G8="",H8="",L8="",I8="",J8="",K8="",N8=""),"Eingabe prüfen",IF(OR(B8&lt;'Parameter'!$B$7,B8&gt;'Parameter'!$B$8),"Zeitraum prüfen",IF(Q8&lt;0,"Unterbesetzt",IF(Q8&gt;'Parameter'!$B$6,"Überplant","Passend")))))</f>
        <v/>
      </c>
      <c r="T8" s="7">
        <f>IF(COUNTA(A8:B8,D8:H8,L8)=0,"",IF(A8="","Plan-ID fehlt",IF(B8="","Datum fehlt",IF(D8="","Bereich fehlt",IF(E8="","Schicht fehlt",IF(F8="","Zuständigkeit fehlt",IF(G8="","Gästezahl fehlt",IF(H8="","Einsatzdauer fehlt",IF(L8="","Verfügbarkeit fehlt",IF(OR(I8="",J8=""),"Bereichsparameter fehlen",IF(K8="","Puffer fehlt",IF(OR(B8&lt;'Parameter'!$B$7,B8&gt;'Parameter'!$B$8),"Datum außerhalb des Planungszeitraums",IF(Q8&lt;0,"Es fehlen "&amp;ABS(Q8)&amp;" MA",IF(Q8&gt;'Parameter'!$B$6,"Über der Schwelle um "&amp;(Q8-'Parameter'!$B$6)&amp;" MA",""))))))))))))))</f>
        <v/>
      </c>
    </row>
    <row r="9">
      <c r="A9" s="17" t="inlineStr">
        <is>
          <t>PL-004</t>
        </is>
      </c>
      <c r="B9" s="31" t="n">
        <v>46272</v>
      </c>
      <c r="C9" s="9">
        <f>IF(B9="","",CHOOSE(WEEKDAY(B9,2),"Mo","Di","Mi","Do","Fr","Sa","So"))</f>
        <v/>
      </c>
      <c r="D9" s="17" t="inlineStr">
        <is>
          <t>Spülbereich</t>
        </is>
      </c>
      <c r="E9" s="17" t="inlineStr">
        <is>
          <t>Mittag</t>
        </is>
      </c>
      <c r="F9" s="19" t="inlineStr">
        <is>
          <t>Planungseinheit Lindenhof (fiktiv)</t>
        </is>
      </c>
      <c r="G9" s="20" t="n">
        <v>120</v>
      </c>
      <c r="H9" s="21" t="n">
        <v>5</v>
      </c>
      <c r="I9" s="23">
        <f>IF(D9="","",IFERROR(VLOOKUP(D9,'Parameter'!$E$5:$G$9,2,FALSE),""))</f>
        <v/>
      </c>
      <c r="J9" s="13">
        <f>IF(D9="","",IFERROR(VLOOKUP(D9,'Parameter'!$E$5:$G$9,3,FALSE),""))</f>
        <v/>
      </c>
      <c r="K9" s="24">
        <f>IF(COUNTA(A9:B9,D9:H9,L9)=0,"",'Parameter'!$B$5)</f>
        <v/>
      </c>
      <c r="L9" s="20" t="n">
        <v>2</v>
      </c>
      <c r="M9" s="30">
        <f>IF(OR(G9="",I9=""),"",IFERROR(G9/I9,""))</f>
        <v/>
      </c>
      <c r="N9" s="13">
        <f>IF(OR(M9="",H9="",J9="",K9=""),"",IFERROR(MAX(J9,ROUNDUP((M9/H9)*(1+K9),0)),""))</f>
        <v/>
      </c>
      <c r="O9" s="30">
        <f>IF(OR(N9="",H9=""),"",N9*H9)</f>
        <v/>
      </c>
      <c r="P9" s="30">
        <f>IF(OR(L9="",H9=""),"",L9*H9)</f>
        <v/>
      </c>
      <c r="Q9" s="13">
        <f>IF(OR(L9="",N9=""),"",L9-N9)</f>
        <v/>
      </c>
      <c r="R9" s="24">
        <f>IF(OR(L9="",N9=""),"",IFERROR(L9/N9,""))</f>
        <v/>
      </c>
      <c r="S9" s="9">
        <f>IF(COUNTA(A9:B9,D9:H9,L9)=0,"",IF(OR(A9="",B9="",D9="",E9="",F9="",G9="",H9="",L9="",I9="",J9="",K9="",N9=""),"Eingabe prüfen",IF(OR(B9&lt;'Parameter'!$B$7,B9&gt;'Parameter'!$B$8),"Zeitraum prüfen",IF(Q9&lt;0,"Unterbesetzt",IF(Q9&gt;'Parameter'!$B$6,"Überplant","Passend")))))</f>
        <v/>
      </c>
      <c r="T9" s="11">
        <f>IF(COUNTA(A9:B9,D9:H9,L9)=0,"",IF(A9="","Plan-ID fehlt",IF(B9="","Datum fehlt",IF(D9="","Bereich fehlt",IF(E9="","Schicht fehlt",IF(F9="","Zuständigkeit fehlt",IF(G9="","Gästezahl fehlt",IF(H9="","Einsatzdauer fehlt",IF(L9="","Verfügbarkeit fehlt",IF(OR(I9="",J9=""),"Bereichsparameter fehlen",IF(K9="","Puffer fehlt",IF(OR(B9&lt;'Parameter'!$B$7,B9&gt;'Parameter'!$B$8),"Datum außerhalb des Planungszeitraums",IF(Q9&lt;0,"Es fehlen "&amp;ABS(Q9)&amp;" MA",IF(Q9&gt;'Parameter'!$B$6,"Über der Schwelle um "&amp;(Q9-'Parameter'!$B$6)&amp;" MA",""))))))))))))))</f>
        <v/>
      </c>
    </row>
    <row r="10">
      <c r="A10" s="17" t="inlineStr">
        <is>
          <t>PL-005</t>
        </is>
      </c>
      <c r="B10" s="31" t="n">
        <v>46272</v>
      </c>
      <c r="C10" s="5">
        <f>IF(B10="","",CHOOSE(WEEKDAY(B10,2),"Mo","Di","Mi","Do","Fr","Sa","So"))</f>
        <v/>
      </c>
      <c r="D10" s="17" t="inlineStr">
        <is>
          <t>Logistik</t>
        </is>
      </c>
      <c r="E10" s="17" t="inlineStr">
        <is>
          <t>Veranstaltung</t>
        </is>
      </c>
      <c r="F10" s="19" t="inlineStr">
        <is>
          <t>Planungseinheit Morgenrot (fiktiv)</t>
        </is>
      </c>
      <c r="G10" s="20" t="n">
        <v>120</v>
      </c>
      <c r="H10" s="21" t="n">
        <v>3</v>
      </c>
      <c r="I10" s="22">
        <f>IF(D10="","",IFERROR(VLOOKUP(D10,'Parameter'!$E$5:$G$9,2,FALSE),""))</f>
        <v/>
      </c>
      <c r="J10" s="6">
        <f>IF(D10="","",IFERROR(VLOOKUP(D10,'Parameter'!$E$5:$G$9,3,FALSE),""))</f>
        <v/>
      </c>
      <c r="K10" s="12">
        <f>IF(COUNTA(A10:B10,D10:H10,L10)=0,"",'Parameter'!$B$5)</f>
        <v/>
      </c>
      <c r="L10" s="20" t="n">
        <v>2</v>
      </c>
      <c r="M10" s="29">
        <f>IF(OR(G10="",I10=""),"",IFERROR(G10/I10,""))</f>
        <v/>
      </c>
      <c r="N10" s="6">
        <f>IF(OR(M10="",H10="",J10="",K10=""),"",IFERROR(MAX(J10,ROUNDUP((M10/H10)*(1+K10),0)),""))</f>
        <v/>
      </c>
      <c r="O10" s="29">
        <f>IF(OR(N10="",H10=""),"",N10*H10)</f>
        <v/>
      </c>
      <c r="P10" s="29">
        <f>IF(OR(L10="",H10=""),"",L10*H10)</f>
        <v/>
      </c>
      <c r="Q10" s="6">
        <f>IF(OR(L10="",N10=""),"",L10-N10)</f>
        <v/>
      </c>
      <c r="R10" s="12">
        <f>IF(OR(L10="",N10=""),"",IFERROR(L10/N10,""))</f>
        <v/>
      </c>
      <c r="S10" s="5">
        <f>IF(COUNTA(A10:B10,D10:H10,L10)=0,"",IF(OR(A10="",B10="",D10="",E10="",F10="",G10="",H10="",L10="",I10="",J10="",K10="",N10=""),"Eingabe prüfen",IF(OR(B10&lt;'Parameter'!$B$7,B10&gt;'Parameter'!$B$8),"Zeitraum prüfen",IF(Q10&lt;0,"Unterbesetzt",IF(Q10&gt;'Parameter'!$B$6,"Überplant","Passend")))))</f>
        <v/>
      </c>
      <c r="T10" s="7">
        <f>IF(COUNTA(A10:B10,D10:H10,L10)=0,"",IF(A10="","Plan-ID fehlt",IF(B10="","Datum fehlt",IF(D10="","Bereich fehlt",IF(E10="","Schicht fehlt",IF(F10="","Zuständigkeit fehlt",IF(G10="","Gästezahl fehlt",IF(H10="","Einsatzdauer fehlt",IF(L10="","Verfügbarkeit fehlt",IF(OR(I10="",J10=""),"Bereichsparameter fehlen",IF(K10="","Puffer fehlt",IF(OR(B10&lt;'Parameter'!$B$7,B10&gt;'Parameter'!$B$8),"Datum außerhalb des Planungszeitraums",IF(Q10&lt;0,"Es fehlen "&amp;ABS(Q10)&amp;" MA",IF(Q10&gt;'Parameter'!$B$6,"Über der Schwelle um "&amp;(Q10-'Parameter'!$B$6)&amp;" MA",""))))))))))))))</f>
        <v/>
      </c>
    </row>
    <row r="11">
      <c r="A11" s="17" t="inlineStr">
        <is>
          <t>PL-006</t>
        </is>
      </c>
      <c r="B11" s="31" t="n">
        <v>46276</v>
      </c>
      <c r="C11" s="9">
        <f>IF(B11="","",CHOOSE(WEEKDAY(B11,2),"Mo","Di","Mi","Do","Fr","Sa","So"))</f>
        <v/>
      </c>
      <c r="D11" s="17" t="inlineStr">
        <is>
          <t>Service</t>
        </is>
      </c>
      <c r="E11" s="17" t="inlineStr">
        <is>
          <t>Abend</t>
        </is>
      </c>
      <c r="F11" s="19" t="inlineStr">
        <is>
          <t>Planungseinheit Kupferkessel (fiktiv)</t>
        </is>
      </c>
      <c r="G11" s="20" t="n">
        <v>220</v>
      </c>
      <c r="H11" s="21" t="n">
        <v>5</v>
      </c>
      <c r="I11" s="23">
        <f>IF(D11="","",IFERROR(VLOOKUP(D11,'Parameter'!$E$5:$G$9,2,FALSE),""))</f>
        <v/>
      </c>
      <c r="J11" s="13">
        <f>IF(D11="","",IFERROR(VLOOKUP(D11,'Parameter'!$E$5:$G$9,3,FALSE),""))</f>
        <v/>
      </c>
      <c r="K11" s="24">
        <f>IF(COUNTA(A11:B11,D11:H11,L11)=0,"",'Parameter'!$B$5)</f>
        <v/>
      </c>
      <c r="L11" s="20" t="n">
        <v>5</v>
      </c>
      <c r="M11" s="30">
        <f>IF(OR(G11="",I11=""),"",IFERROR(G11/I11,""))</f>
        <v/>
      </c>
      <c r="N11" s="13">
        <f>IF(OR(M11="",H11="",J11="",K11=""),"",IFERROR(MAX(J11,ROUNDUP((M11/H11)*(1+K11),0)),""))</f>
        <v/>
      </c>
      <c r="O11" s="30">
        <f>IF(OR(N11="",H11=""),"",N11*H11)</f>
        <v/>
      </c>
      <c r="P11" s="30">
        <f>IF(OR(L11="",H11=""),"",L11*H11)</f>
        <v/>
      </c>
      <c r="Q11" s="13">
        <f>IF(OR(L11="",N11=""),"",L11-N11)</f>
        <v/>
      </c>
      <c r="R11" s="24">
        <f>IF(OR(L11="",N11=""),"",IFERROR(L11/N11,""))</f>
        <v/>
      </c>
      <c r="S11" s="9">
        <f>IF(COUNTA(A11:B11,D11:H11,L11)=0,"",IF(OR(A11="",B11="",D11="",E11="",F11="",G11="",H11="",L11="",I11="",J11="",K11="",N11=""),"Eingabe prüfen",IF(OR(B11&lt;'Parameter'!$B$7,B11&gt;'Parameter'!$B$8),"Zeitraum prüfen",IF(Q11&lt;0,"Unterbesetzt",IF(Q11&gt;'Parameter'!$B$6,"Überplant","Passend")))))</f>
        <v/>
      </c>
      <c r="T11" s="11">
        <f>IF(COUNTA(A11:B11,D11:H11,L11)=0,"",IF(A11="","Plan-ID fehlt",IF(B11="","Datum fehlt",IF(D11="","Bereich fehlt",IF(E11="","Schicht fehlt",IF(F11="","Zuständigkeit fehlt",IF(G11="","Gästezahl fehlt",IF(H11="","Einsatzdauer fehlt",IF(L11="","Verfügbarkeit fehlt",IF(OR(I11="",J11=""),"Bereichsparameter fehlen",IF(K11="","Puffer fehlt",IF(OR(B11&lt;'Parameter'!$B$7,B11&gt;'Parameter'!$B$8),"Datum außerhalb des Planungszeitraums",IF(Q11&lt;0,"Es fehlen "&amp;ABS(Q11)&amp;" MA",IF(Q11&gt;'Parameter'!$B$6,"Über der Schwelle um "&amp;(Q11-'Parameter'!$B$6)&amp;" MA",""))))))))))))))</f>
        <v/>
      </c>
    </row>
    <row r="12">
      <c r="A12" s="17" t="inlineStr">
        <is>
          <t>PL-007</t>
        </is>
      </c>
      <c r="B12" s="31" t="n">
        <v>46276</v>
      </c>
      <c r="C12" s="5">
        <f>IF(B12="","",CHOOSE(WEEKDAY(B12,2),"Mo","Di","Mi","Do","Fr","Sa","So"))</f>
        <v/>
      </c>
      <c r="D12" s="17" t="inlineStr">
        <is>
          <t>Küche</t>
        </is>
      </c>
      <c r="E12" s="17" t="inlineStr">
        <is>
          <t>Abend</t>
        </is>
      </c>
      <c r="F12" s="19" t="inlineStr">
        <is>
          <t>Planungseinheit Hafenlicht (fiktiv)</t>
        </is>
      </c>
      <c r="G12" s="20" t="n">
        <v>220</v>
      </c>
      <c r="H12" s="21" t="n">
        <v>7</v>
      </c>
      <c r="I12" s="22">
        <f>IF(D12="","",IFERROR(VLOOKUP(D12,'Parameter'!$E$5:$G$9,2,FALSE),""))</f>
        <v/>
      </c>
      <c r="J12" s="6">
        <f>IF(D12="","",IFERROR(VLOOKUP(D12,'Parameter'!$E$5:$G$9,3,FALSE),""))</f>
        <v/>
      </c>
      <c r="K12" s="12">
        <f>IF(COUNTA(A12:B12,D12:H12,L12)=0,"",'Parameter'!$B$5)</f>
        <v/>
      </c>
      <c r="L12" s="20" t="n">
        <v>4</v>
      </c>
      <c r="M12" s="29">
        <f>IF(OR(G12="",I12=""),"",IFERROR(G12/I12,""))</f>
        <v/>
      </c>
      <c r="N12" s="6">
        <f>IF(OR(M12="",H12="",J12="",K12=""),"",IFERROR(MAX(J12,ROUNDUP((M12/H12)*(1+K12),0)),""))</f>
        <v/>
      </c>
      <c r="O12" s="29">
        <f>IF(OR(N12="",H12=""),"",N12*H12)</f>
        <v/>
      </c>
      <c r="P12" s="29">
        <f>IF(OR(L12="",H12=""),"",L12*H12)</f>
        <v/>
      </c>
      <c r="Q12" s="6">
        <f>IF(OR(L12="",N12=""),"",L12-N12)</f>
        <v/>
      </c>
      <c r="R12" s="12">
        <f>IF(OR(L12="",N12=""),"",IFERROR(L12/N12,""))</f>
        <v/>
      </c>
      <c r="S12" s="5">
        <f>IF(COUNTA(A12:B12,D12:H12,L12)=0,"",IF(OR(A12="",B12="",D12="",E12="",F12="",G12="",H12="",L12="",I12="",J12="",K12="",N12=""),"Eingabe prüfen",IF(OR(B12&lt;'Parameter'!$B$7,B12&gt;'Parameter'!$B$8),"Zeitraum prüfen",IF(Q12&lt;0,"Unterbesetzt",IF(Q12&gt;'Parameter'!$B$6,"Überplant","Passend")))))</f>
        <v/>
      </c>
      <c r="T12" s="7">
        <f>IF(COUNTA(A12:B12,D12:H12,L12)=0,"",IF(A12="","Plan-ID fehlt",IF(B12="","Datum fehlt",IF(D12="","Bereich fehlt",IF(E12="","Schicht fehlt",IF(F12="","Zuständigkeit fehlt",IF(G12="","Gästezahl fehlt",IF(H12="","Einsatzdauer fehlt",IF(L12="","Verfügbarkeit fehlt",IF(OR(I12="",J12=""),"Bereichsparameter fehlen",IF(K12="","Puffer fehlt",IF(OR(B12&lt;'Parameter'!$B$7,B12&gt;'Parameter'!$B$8),"Datum außerhalb des Planungszeitraums",IF(Q12&lt;0,"Es fehlen "&amp;ABS(Q12)&amp;" MA",IF(Q12&gt;'Parameter'!$B$6,"Über der Schwelle um "&amp;(Q12-'Parameter'!$B$6)&amp;" MA",""))))))))))))))</f>
        <v/>
      </c>
    </row>
    <row r="13">
      <c r="A13" s="17" t="inlineStr">
        <is>
          <t>PL-008</t>
        </is>
      </c>
      <c r="B13" s="31" t="n">
        <v>46276</v>
      </c>
      <c r="C13" s="9">
        <f>IF(B13="","",CHOOSE(WEEKDAY(B13,2),"Mo","Di","Mi","Do","Fr","Sa","So"))</f>
        <v/>
      </c>
      <c r="D13" s="17" t="inlineStr">
        <is>
          <t>Bar</t>
        </is>
      </c>
      <c r="E13" s="17" t="inlineStr">
        <is>
          <t>Abend</t>
        </is>
      </c>
      <c r="F13" s="19" t="inlineStr">
        <is>
          <t>Planungseinheit Lindenhof (fiktiv)</t>
        </is>
      </c>
      <c r="G13" s="20" t="n">
        <v>220</v>
      </c>
      <c r="H13" s="21" t="n">
        <v>5</v>
      </c>
      <c r="I13" s="23">
        <f>IF(D13="","",IFERROR(VLOOKUP(D13,'Parameter'!$E$5:$G$9,2,FALSE),""))</f>
        <v/>
      </c>
      <c r="J13" s="13">
        <f>IF(D13="","",IFERROR(VLOOKUP(D13,'Parameter'!$E$5:$G$9,3,FALSE),""))</f>
        <v/>
      </c>
      <c r="K13" s="24">
        <f>IF(COUNTA(A13:B13,D13:H13,L13)=0,"",'Parameter'!$B$5)</f>
        <v/>
      </c>
      <c r="L13" s="20" t="n">
        <v>4</v>
      </c>
      <c r="M13" s="30">
        <f>IF(OR(G13="",I13=""),"",IFERROR(G13/I13,""))</f>
        <v/>
      </c>
      <c r="N13" s="13">
        <f>IF(OR(M13="",H13="",J13="",K13=""),"",IFERROR(MAX(J13,ROUNDUP((M13/H13)*(1+K13),0)),""))</f>
        <v/>
      </c>
      <c r="O13" s="30">
        <f>IF(OR(N13="",H13=""),"",N13*H13)</f>
        <v/>
      </c>
      <c r="P13" s="30">
        <f>IF(OR(L13="",H13=""),"",L13*H13)</f>
        <v/>
      </c>
      <c r="Q13" s="13">
        <f>IF(OR(L13="",N13=""),"",L13-N13)</f>
        <v/>
      </c>
      <c r="R13" s="24">
        <f>IF(OR(L13="",N13=""),"",IFERROR(L13/N13,""))</f>
        <v/>
      </c>
      <c r="S13" s="9">
        <f>IF(COUNTA(A13:B13,D13:H13,L13)=0,"",IF(OR(A13="",B13="",D13="",E13="",F13="",G13="",H13="",L13="",I13="",J13="",K13="",N13=""),"Eingabe prüfen",IF(OR(B13&lt;'Parameter'!$B$7,B13&gt;'Parameter'!$B$8),"Zeitraum prüfen",IF(Q13&lt;0,"Unterbesetzt",IF(Q13&gt;'Parameter'!$B$6,"Überplant","Passend")))))</f>
        <v/>
      </c>
      <c r="T13" s="11">
        <f>IF(COUNTA(A13:B13,D13:H13,L13)=0,"",IF(A13="","Plan-ID fehlt",IF(B13="","Datum fehlt",IF(D13="","Bereich fehlt",IF(E13="","Schicht fehlt",IF(F13="","Zuständigkeit fehlt",IF(G13="","Gästezahl fehlt",IF(H13="","Einsatzdauer fehlt",IF(L13="","Verfügbarkeit fehlt",IF(OR(I13="",J13=""),"Bereichsparameter fehlen",IF(K13="","Puffer fehlt",IF(OR(B13&lt;'Parameter'!$B$7,B13&gt;'Parameter'!$B$8),"Datum außerhalb des Planungszeitraums",IF(Q13&lt;0,"Es fehlen "&amp;ABS(Q13)&amp;" MA",IF(Q13&gt;'Parameter'!$B$6,"Über der Schwelle um "&amp;(Q13-'Parameter'!$B$6)&amp;" MA",""))))))))))))))</f>
        <v/>
      </c>
    </row>
    <row r="14">
      <c r="A14" s="17" t="inlineStr">
        <is>
          <t>PL-009</t>
        </is>
      </c>
      <c r="B14" s="31" t="n">
        <v>46276</v>
      </c>
      <c r="C14" s="5">
        <f>IF(B14="","",CHOOSE(WEEKDAY(B14,2),"Mo","Di","Mi","Do","Fr","Sa","So"))</f>
        <v/>
      </c>
      <c r="D14" s="17" t="inlineStr">
        <is>
          <t>Spülbereich</t>
        </is>
      </c>
      <c r="E14" s="17" t="inlineStr">
        <is>
          <t>Abend</t>
        </is>
      </c>
      <c r="F14" s="19" t="inlineStr">
        <is>
          <t>Planungseinheit Morgenrot (fiktiv)</t>
        </is>
      </c>
      <c r="G14" s="20" t="n">
        <v>220</v>
      </c>
      <c r="H14" s="21" t="n">
        <v>6</v>
      </c>
      <c r="I14" s="22">
        <f>IF(D14="","",IFERROR(VLOOKUP(D14,'Parameter'!$E$5:$G$9,2,FALSE),""))</f>
        <v/>
      </c>
      <c r="J14" s="6">
        <f>IF(D14="","",IFERROR(VLOOKUP(D14,'Parameter'!$E$5:$G$9,3,FALSE),""))</f>
        <v/>
      </c>
      <c r="K14" s="12">
        <f>IF(COUNTA(A14:B14,D14:H14,L14)=0,"",'Parameter'!$B$5)</f>
        <v/>
      </c>
      <c r="L14" s="20" t="n">
        <v>2</v>
      </c>
      <c r="M14" s="29">
        <f>IF(OR(G14="",I14=""),"",IFERROR(G14/I14,""))</f>
        <v/>
      </c>
      <c r="N14" s="6">
        <f>IF(OR(M14="",H14="",J14="",K14=""),"",IFERROR(MAX(J14,ROUNDUP((M14/H14)*(1+K14),0)),""))</f>
        <v/>
      </c>
      <c r="O14" s="29">
        <f>IF(OR(N14="",H14=""),"",N14*H14)</f>
        <v/>
      </c>
      <c r="P14" s="29">
        <f>IF(OR(L14="",H14=""),"",L14*H14)</f>
        <v/>
      </c>
      <c r="Q14" s="6">
        <f>IF(OR(L14="",N14=""),"",L14-N14)</f>
        <v/>
      </c>
      <c r="R14" s="12">
        <f>IF(OR(L14="",N14=""),"",IFERROR(L14/N14,""))</f>
        <v/>
      </c>
      <c r="S14" s="5">
        <f>IF(COUNTA(A14:B14,D14:H14,L14)=0,"",IF(OR(A14="",B14="",D14="",E14="",F14="",G14="",H14="",L14="",I14="",J14="",K14="",N14=""),"Eingabe prüfen",IF(OR(B14&lt;'Parameter'!$B$7,B14&gt;'Parameter'!$B$8),"Zeitraum prüfen",IF(Q14&lt;0,"Unterbesetzt",IF(Q14&gt;'Parameter'!$B$6,"Überplant","Passend")))))</f>
        <v/>
      </c>
      <c r="T14" s="7">
        <f>IF(COUNTA(A14:B14,D14:H14,L14)=0,"",IF(A14="","Plan-ID fehlt",IF(B14="","Datum fehlt",IF(D14="","Bereich fehlt",IF(E14="","Schicht fehlt",IF(F14="","Zuständigkeit fehlt",IF(G14="","Gästezahl fehlt",IF(H14="","Einsatzdauer fehlt",IF(L14="","Verfügbarkeit fehlt",IF(OR(I14="",J14=""),"Bereichsparameter fehlen",IF(K14="","Puffer fehlt",IF(OR(B14&lt;'Parameter'!$B$7,B14&gt;'Parameter'!$B$8),"Datum außerhalb des Planungszeitraums",IF(Q14&lt;0,"Es fehlen "&amp;ABS(Q14)&amp;" MA",IF(Q14&gt;'Parameter'!$B$6,"Über der Schwelle um "&amp;(Q14-'Parameter'!$B$6)&amp;" MA",""))))))))))))))</f>
        <v/>
      </c>
    </row>
    <row r="15">
      <c r="A15" s="17" t="inlineStr">
        <is>
          <t>PL-010</t>
        </is>
      </c>
      <c r="B15" s="31" t="n">
        <v>46276</v>
      </c>
      <c r="C15" s="9">
        <f>IF(B15="","",CHOOSE(WEEKDAY(B15,2),"Mo","Di","Mi","Do","Fr","Sa","So"))</f>
        <v/>
      </c>
      <c r="D15" s="17" t="inlineStr">
        <is>
          <t>Logistik</t>
        </is>
      </c>
      <c r="E15" s="17" t="inlineStr">
        <is>
          <t>Veranstaltung</t>
        </is>
      </c>
      <c r="F15" s="19" t="inlineStr">
        <is>
          <t>Planungseinheit Kupferkessel (fiktiv)</t>
        </is>
      </c>
      <c r="G15" s="20" t="n">
        <v>220</v>
      </c>
      <c r="H15" s="21" t="n">
        <v>4</v>
      </c>
      <c r="I15" s="23">
        <f>IF(D15="","",IFERROR(VLOOKUP(D15,'Parameter'!$E$5:$G$9,2,FALSE),""))</f>
        <v/>
      </c>
      <c r="J15" s="13">
        <f>IF(D15="","",IFERROR(VLOOKUP(D15,'Parameter'!$E$5:$G$9,3,FALSE),""))</f>
        <v/>
      </c>
      <c r="K15" s="24">
        <f>IF(COUNTA(A15:B15,D15:H15,L15)=0,"",'Parameter'!$B$5)</f>
        <v/>
      </c>
      <c r="L15" s="20" t="n"/>
      <c r="M15" s="30">
        <f>IF(OR(G15="",I15=""),"",IFERROR(G15/I15,""))</f>
        <v/>
      </c>
      <c r="N15" s="13">
        <f>IF(OR(M15="",H15="",J15="",K15=""),"",IFERROR(MAX(J15,ROUNDUP((M15/H15)*(1+K15),0)),""))</f>
        <v/>
      </c>
      <c r="O15" s="30">
        <f>IF(OR(N15="",H15=""),"",N15*H15)</f>
        <v/>
      </c>
      <c r="P15" s="30">
        <f>IF(OR(L15="",H15=""),"",L15*H15)</f>
        <v/>
      </c>
      <c r="Q15" s="13">
        <f>IF(OR(L15="",N15=""),"",L15-N15)</f>
        <v/>
      </c>
      <c r="R15" s="24">
        <f>IF(OR(L15="",N15=""),"",IFERROR(L15/N15,""))</f>
        <v/>
      </c>
      <c r="S15" s="9">
        <f>IF(COUNTA(A15:B15,D15:H15,L15)=0,"",IF(OR(A15="",B15="",D15="",E15="",F15="",G15="",H15="",L15="",I15="",J15="",K15="",N15=""),"Eingabe prüfen",IF(OR(B15&lt;'Parameter'!$B$7,B15&gt;'Parameter'!$B$8),"Zeitraum prüfen",IF(Q15&lt;0,"Unterbesetzt",IF(Q15&gt;'Parameter'!$B$6,"Überplant","Passend")))))</f>
        <v/>
      </c>
      <c r="T15" s="11">
        <f>IF(COUNTA(A15:B15,D15:H15,L15)=0,"",IF(A15="","Plan-ID fehlt",IF(B15="","Datum fehlt",IF(D15="","Bereich fehlt",IF(E15="","Schicht fehlt",IF(F15="","Zuständigkeit fehlt",IF(G15="","Gästezahl fehlt",IF(H15="","Einsatzdauer fehlt",IF(L15="","Verfügbarkeit fehlt",IF(OR(I15="",J15=""),"Bereichsparameter fehlen",IF(K15="","Puffer fehlt",IF(OR(B15&lt;'Parameter'!$B$7,B15&gt;'Parameter'!$B$8),"Datum außerhalb des Planungszeitraums",IF(Q15&lt;0,"Es fehlen "&amp;ABS(Q15)&amp;" MA",IF(Q15&gt;'Parameter'!$B$6,"Über der Schwelle um "&amp;(Q15-'Parameter'!$B$6)&amp;" MA",""))))))))))))))</f>
        <v/>
      </c>
    </row>
    <row r="16">
      <c r="A16" s="17" t="n"/>
      <c r="B16" s="31" t="n"/>
      <c r="C16" s="5">
        <f>IF(B16="","",CHOOSE(WEEKDAY(B16,2),"Mo","Di","Mi","Do","Fr","Sa","So"))</f>
        <v/>
      </c>
      <c r="D16" s="17" t="n"/>
      <c r="E16" s="17" t="n"/>
      <c r="F16" s="19" t="n"/>
      <c r="G16" s="20" t="n"/>
      <c r="H16" s="21" t="n"/>
      <c r="I16" s="22">
        <f>IF(D16="","",IFERROR(VLOOKUP(D16,'Parameter'!$E$5:$G$9,2,FALSE),""))</f>
        <v/>
      </c>
      <c r="J16" s="6">
        <f>IF(D16="","",IFERROR(VLOOKUP(D16,'Parameter'!$E$5:$G$9,3,FALSE),""))</f>
        <v/>
      </c>
      <c r="K16" s="12">
        <f>IF(COUNTA(A16:B16,D16:H16,L16)=0,"",'Parameter'!$B$5)</f>
        <v/>
      </c>
      <c r="L16" s="20" t="n"/>
      <c r="M16" s="29">
        <f>IF(OR(G16="",I16=""),"",IFERROR(G16/I16,""))</f>
        <v/>
      </c>
      <c r="N16" s="6">
        <f>IF(OR(M16="",H16="",J16="",K16=""),"",IFERROR(MAX(J16,ROUNDUP((M16/H16)*(1+K16),0)),""))</f>
        <v/>
      </c>
      <c r="O16" s="29">
        <f>IF(OR(N16="",H16=""),"",N16*H16)</f>
        <v/>
      </c>
      <c r="P16" s="29">
        <f>IF(OR(L16="",H16=""),"",L16*H16)</f>
        <v/>
      </c>
      <c r="Q16" s="6">
        <f>IF(OR(L16="",N16=""),"",L16-N16)</f>
        <v/>
      </c>
      <c r="R16" s="12">
        <f>IF(OR(L16="",N16=""),"",IFERROR(L16/N16,""))</f>
        <v/>
      </c>
      <c r="S16" s="5">
        <f>IF(COUNTA(A16:B16,D16:H16,L16)=0,"",IF(OR(A16="",B16="",D16="",E16="",F16="",G16="",H16="",L16="",I16="",J16="",K16="",N16=""),"Eingabe prüfen",IF(OR(B16&lt;'Parameter'!$B$7,B16&gt;'Parameter'!$B$8),"Zeitraum prüfen",IF(Q16&lt;0,"Unterbesetzt",IF(Q16&gt;'Parameter'!$B$6,"Überplant","Passend")))))</f>
        <v/>
      </c>
      <c r="T16" s="7">
        <f>IF(COUNTA(A16:B16,D16:H16,L16)=0,"",IF(A16="","Plan-ID fehlt",IF(B16="","Datum fehlt",IF(D16="","Bereich fehlt",IF(E16="","Schicht fehlt",IF(F16="","Zuständigkeit fehlt",IF(G16="","Gästezahl fehlt",IF(H16="","Einsatzdauer fehlt",IF(L16="","Verfügbarkeit fehlt",IF(OR(I16="",J16=""),"Bereichsparameter fehlen",IF(K16="","Puffer fehlt",IF(OR(B16&lt;'Parameter'!$B$7,B16&gt;'Parameter'!$B$8),"Datum außerhalb des Planungszeitraums",IF(Q16&lt;0,"Es fehlen "&amp;ABS(Q16)&amp;" MA",IF(Q16&gt;'Parameter'!$B$6,"Über der Schwelle um "&amp;(Q16-'Parameter'!$B$6)&amp;" MA",""))))))))))))))</f>
        <v/>
      </c>
    </row>
    <row r="17">
      <c r="A17" s="17" t="n"/>
      <c r="B17" s="31" t="n"/>
      <c r="C17" s="9">
        <f>IF(B17="","",CHOOSE(WEEKDAY(B17,2),"Mo","Di","Mi","Do","Fr","Sa","So"))</f>
        <v/>
      </c>
      <c r="D17" s="17" t="n"/>
      <c r="E17" s="17" t="n"/>
      <c r="F17" s="19" t="n"/>
      <c r="G17" s="20" t="n"/>
      <c r="H17" s="21" t="n"/>
      <c r="I17" s="23">
        <f>IF(D17="","",IFERROR(VLOOKUP(D17,'Parameter'!$E$5:$G$9,2,FALSE),""))</f>
        <v/>
      </c>
      <c r="J17" s="13">
        <f>IF(D17="","",IFERROR(VLOOKUP(D17,'Parameter'!$E$5:$G$9,3,FALSE),""))</f>
        <v/>
      </c>
      <c r="K17" s="24">
        <f>IF(COUNTA(A17:B17,D17:H17,L17)=0,"",'Parameter'!$B$5)</f>
        <v/>
      </c>
      <c r="L17" s="20" t="n"/>
      <c r="M17" s="30">
        <f>IF(OR(G17="",I17=""),"",IFERROR(G17/I17,""))</f>
        <v/>
      </c>
      <c r="N17" s="13">
        <f>IF(OR(M17="",H17="",J17="",K17=""),"",IFERROR(MAX(J17,ROUNDUP((M17/H17)*(1+K17),0)),""))</f>
        <v/>
      </c>
      <c r="O17" s="30">
        <f>IF(OR(N17="",H17=""),"",N17*H17)</f>
        <v/>
      </c>
      <c r="P17" s="30">
        <f>IF(OR(L17="",H17=""),"",L17*H17)</f>
        <v/>
      </c>
      <c r="Q17" s="13">
        <f>IF(OR(L17="",N17=""),"",L17-N17)</f>
        <v/>
      </c>
      <c r="R17" s="24">
        <f>IF(OR(L17="",N17=""),"",IFERROR(L17/N17,""))</f>
        <v/>
      </c>
      <c r="S17" s="9">
        <f>IF(COUNTA(A17:B17,D17:H17,L17)=0,"",IF(OR(A17="",B17="",D17="",E17="",F17="",G17="",H17="",L17="",I17="",J17="",K17="",N17=""),"Eingabe prüfen",IF(OR(B17&lt;'Parameter'!$B$7,B17&gt;'Parameter'!$B$8),"Zeitraum prüfen",IF(Q17&lt;0,"Unterbesetzt",IF(Q17&gt;'Parameter'!$B$6,"Überplant","Passend")))))</f>
        <v/>
      </c>
      <c r="T17" s="11">
        <f>IF(COUNTA(A17:B17,D17:H17,L17)=0,"",IF(A17="","Plan-ID fehlt",IF(B17="","Datum fehlt",IF(D17="","Bereich fehlt",IF(E17="","Schicht fehlt",IF(F17="","Zuständigkeit fehlt",IF(G17="","Gästezahl fehlt",IF(H17="","Einsatzdauer fehlt",IF(L17="","Verfügbarkeit fehlt",IF(OR(I17="",J17=""),"Bereichsparameter fehlen",IF(K17="","Puffer fehlt",IF(OR(B17&lt;'Parameter'!$B$7,B17&gt;'Parameter'!$B$8),"Datum außerhalb des Planungszeitraums",IF(Q17&lt;0,"Es fehlen "&amp;ABS(Q17)&amp;" MA",IF(Q17&gt;'Parameter'!$B$6,"Über der Schwelle um "&amp;(Q17-'Parameter'!$B$6)&amp;" MA",""))))))))))))))</f>
        <v/>
      </c>
    </row>
    <row r="18">
      <c r="A18" s="17" t="n"/>
      <c r="B18" s="31" t="n"/>
      <c r="C18" s="5">
        <f>IF(B18="","",CHOOSE(WEEKDAY(B18,2),"Mo","Di","Mi","Do","Fr","Sa","So"))</f>
        <v/>
      </c>
      <c r="D18" s="17" t="n"/>
      <c r="E18" s="17" t="n"/>
      <c r="F18" s="19" t="n"/>
      <c r="G18" s="20" t="n"/>
      <c r="H18" s="21" t="n"/>
      <c r="I18" s="22">
        <f>IF(D18="","",IFERROR(VLOOKUP(D18,'Parameter'!$E$5:$G$9,2,FALSE),""))</f>
        <v/>
      </c>
      <c r="J18" s="6">
        <f>IF(D18="","",IFERROR(VLOOKUP(D18,'Parameter'!$E$5:$G$9,3,FALSE),""))</f>
        <v/>
      </c>
      <c r="K18" s="12">
        <f>IF(COUNTA(A18:B18,D18:H18,L18)=0,"",'Parameter'!$B$5)</f>
        <v/>
      </c>
      <c r="L18" s="20" t="n"/>
      <c r="M18" s="29">
        <f>IF(OR(G18="",I18=""),"",IFERROR(G18/I18,""))</f>
        <v/>
      </c>
      <c r="N18" s="6">
        <f>IF(OR(M18="",H18="",J18="",K18=""),"",IFERROR(MAX(J18,ROUNDUP((M18/H18)*(1+K18),0)),""))</f>
        <v/>
      </c>
      <c r="O18" s="29">
        <f>IF(OR(N18="",H18=""),"",N18*H18)</f>
        <v/>
      </c>
      <c r="P18" s="29">
        <f>IF(OR(L18="",H18=""),"",L18*H18)</f>
        <v/>
      </c>
      <c r="Q18" s="6">
        <f>IF(OR(L18="",N18=""),"",L18-N18)</f>
        <v/>
      </c>
      <c r="R18" s="12">
        <f>IF(OR(L18="",N18=""),"",IFERROR(L18/N18,""))</f>
        <v/>
      </c>
      <c r="S18" s="5">
        <f>IF(COUNTA(A18:B18,D18:H18,L18)=0,"",IF(OR(A18="",B18="",D18="",E18="",F18="",G18="",H18="",L18="",I18="",J18="",K18="",N18=""),"Eingabe prüfen",IF(OR(B18&lt;'Parameter'!$B$7,B18&gt;'Parameter'!$B$8),"Zeitraum prüfen",IF(Q18&lt;0,"Unterbesetzt",IF(Q18&gt;'Parameter'!$B$6,"Überplant","Passend")))))</f>
        <v/>
      </c>
      <c r="T18" s="7">
        <f>IF(COUNTA(A18:B18,D18:H18,L18)=0,"",IF(A18="","Plan-ID fehlt",IF(B18="","Datum fehlt",IF(D18="","Bereich fehlt",IF(E18="","Schicht fehlt",IF(F18="","Zuständigkeit fehlt",IF(G18="","Gästezahl fehlt",IF(H18="","Einsatzdauer fehlt",IF(L18="","Verfügbarkeit fehlt",IF(OR(I18="",J18=""),"Bereichsparameter fehlen",IF(K18="","Puffer fehlt",IF(OR(B18&lt;'Parameter'!$B$7,B18&gt;'Parameter'!$B$8),"Datum außerhalb des Planungszeitraums",IF(Q18&lt;0,"Es fehlen "&amp;ABS(Q18)&amp;" MA",IF(Q18&gt;'Parameter'!$B$6,"Über der Schwelle um "&amp;(Q18-'Parameter'!$B$6)&amp;" MA",""))))))))))))))</f>
        <v/>
      </c>
    </row>
    <row r="19">
      <c r="A19" s="17" t="n"/>
      <c r="B19" s="31" t="n"/>
      <c r="C19" s="9">
        <f>IF(B19="","",CHOOSE(WEEKDAY(B19,2),"Mo","Di","Mi","Do","Fr","Sa","So"))</f>
        <v/>
      </c>
      <c r="D19" s="17" t="n"/>
      <c r="E19" s="17" t="n"/>
      <c r="F19" s="19" t="n"/>
      <c r="G19" s="20" t="n"/>
      <c r="H19" s="21" t="n"/>
      <c r="I19" s="23">
        <f>IF(D19="","",IFERROR(VLOOKUP(D19,'Parameter'!$E$5:$G$9,2,FALSE),""))</f>
        <v/>
      </c>
      <c r="J19" s="13">
        <f>IF(D19="","",IFERROR(VLOOKUP(D19,'Parameter'!$E$5:$G$9,3,FALSE),""))</f>
        <v/>
      </c>
      <c r="K19" s="24">
        <f>IF(COUNTA(A19:B19,D19:H19,L19)=0,"",'Parameter'!$B$5)</f>
        <v/>
      </c>
      <c r="L19" s="20" t="n"/>
      <c r="M19" s="30">
        <f>IF(OR(G19="",I19=""),"",IFERROR(G19/I19,""))</f>
        <v/>
      </c>
      <c r="N19" s="13">
        <f>IF(OR(M19="",H19="",J19="",K19=""),"",IFERROR(MAX(J19,ROUNDUP((M19/H19)*(1+K19),0)),""))</f>
        <v/>
      </c>
      <c r="O19" s="30">
        <f>IF(OR(N19="",H19=""),"",N19*H19)</f>
        <v/>
      </c>
      <c r="P19" s="30">
        <f>IF(OR(L19="",H19=""),"",L19*H19)</f>
        <v/>
      </c>
      <c r="Q19" s="13">
        <f>IF(OR(L19="",N19=""),"",L19-N19)</f>
        <v/>
      </c>
      <c r="R19" s="24">
        <f>IF(OR(L19="",N19=""),"",IFERROR(L19/N19,""))</f>
        <v/>
      </c>
      <c r="S19" s="9">
        <f>IF(COUNTA(A19:B19,D19:H19,L19)=0,"",IF(OR(A19="",B19="",D19="",E19="",F19="",G19="",H19="",L19="",I19="",J19="",K19="",N19=""),"Eingabe prüfen",IF(OR(B19&lt;'Parameter'!$B$7,B19&gt;'Parameter'!$B$8),"Zeitraum prüfen",IF(Q19&lt;0,"Unterbesetzt",IF(Q19&gt;'Parameter'!$B$6,"Überplant","Passend")))))</f>
        <v/>
      </c>
      <c r="T19" s="11">
        <f>IF(COUNTA(A19:B19,D19:H19,L19)=0,"",IF(A19="","Plan-ID fehlt",IF(B19="","Datum fehlt",IF(D19="","Bereich fehlt",IF(E19="","Schicht fehlt",IF(F19="","Zuständigkeit fehlt",IF(G19="","Gästezahl fehlt",IF(H19="","Einsatzdauer fehlt",IF(L19="","Verfügbarkeit fehlt",IF(OR(I19="",J19=""),"Bereichsparameter fehlen",IF(K19="","Puffer fehlt",IF(OR(B19&lt;'Parameter'!$B$7,B19&gt;'Parameter'!$B$8),"Datum außerhalb des Planungszeitraums",IF(Q19&lt;0,"Es fehlen "&amp;ABS(Q19)&amp;" MA",IF(Q19&gt;'Parameter'!$B$6,"Über der Schwelle um "&amp;(Q19-'Parameter'!$B$6)&amp;" MA",""))))))))))))))</f>
        <v/>
      </c>
    </row>
    <row r="20">
      <c r="A20" s="17" t="n"/>
      <c r="B20" s="31" t="n"/>
      <c r="C20" s="5">
        <f>IF(B20="","",CHOOSE(WEEKDAY(B20,2),"Mo","Di","Mi","Do","Fr","Sa","So"))</f>
        <v/>
      </c>
      <c r="D20" s="17" t="n"/>
      <c r="E20" s="17" t="n"/>
      <c r="F20" s="19" t="n"/>
      <c r="G20" s="20" t="n"/>
      <c r="H20" s="21" t="n"/>
      <c r="I20" s="22">
        <f>IF(D20="","",IFERROR(VLOOKUP(D20,'Parameter'!$E$5:$G$9,2,FALSE),""))</f>
        <v/>
      </c>
      <c r="J20" s="6">
        <f>IF(D20="","",IFERROR(VLOOKUP(D20,'Parameter'!$E$5:$G$9,3,FALSE),""))</f>
        <v/>
      </c>
      <c r="K20" s="12">
        <f>IF(COUNTA(A20:B20,D20:H20,L20)=0,"",'Parameter'!$B$5)</f>
        <v/>
      </c>
      <c r="L20" s="20" t="n"/>
      <c r="M20" s="29">
        <f>IF(OR(G20="",I20=""),"",IFERROR(G20/I20,""))</f>
        <v/>
      </c>
      <c r="N20" s="6">
        <f>IF(OR(M20="",H20="",J20="",K20=""),"",IFERROR(MAX(J20,ROUNDUP((M20/H20)*(1+K20),0)),""))</f>
        <v/>
      </c>
      <c r="O20" s="29">
        <f>IF(OR(N20="",H20=""),"",N20*H20)</f>
        <v/>
      </c>
      <c r="P20" s="29">
        <f>IF(OR(L20="",H20=""),"",L20*H20)</f>
        <v/>
      </c>
      <c r="Q20" s="6">
        <f>IF(OR(L20="",N20=""),"",L20-N20)</f>
        <v/>
      </c>
      <c r="R20" s="12">
        <f>IF(OR(L20="",N20=""),"",IFERROR(L20/N20,""))</f>
        <v/>
      </c>
      <c r="S20" s="5">
        <f>IF(COUNTA(A20:B20,D20:H20,L20)=0,"",IF(OR(A20="",B20="",D20="",E20="",F20="",G20="",H20="",L20="",I20="",J20="",K20="",N20=""),"Eingabe prüfen",IF(OR(B20&lt;'Parameter'!$B$7,B20&gt;'Parameter'!$B$8),"Zeitraum prüfen",IF(Q20&lt;0,"Unterbesetzt",IF(Q20&gt;'Parameter'!$B$6,"Überplant","Passend")))))</f>
        <v/>
      </c>
      <c r="T20" s="7">
        <f>IF(COUNTA(A20:B20,D20:H20,L20)=0,"",IF(A20="","Plan-ID fehlt",IF(B20="","Datum fehlt",IF(D20="","Bereich fehlt",IF(E20="","Schicht fehlt",IF(F20="","Zuständigkeit fehlt",IF(G20="","Gästezahl fehlt",IF(H20="","Einsatzdauer fehlt",IF(L20="","Verfügbarkeit fehlt",IF(OR(I20="",J20=""),"Bereichsparameter fehlen",IF(K20="","Puffer fehlt",IF(OR(B20&lt;'Parameter'!$B$7,B20&gt;'Parameter'!$B$8),"Datum außerhalb des Planungszeitraums",IF(Q20&lt;0,"Es fehlen "&amp;ABS(Q20)&amp;" MA",IF(Q20&gt;'Parameter'!$B$6,"Über der Schwelle um "&amp;(Q20-'Parameter'!$B$6)&amp;" MA",""))))))))))))))</f>
        <v/>
      </c>
    </row>
    <row r="21">
      <c r="A21" s="17" t="n"/>
      <c r="B21" s="31" t="n"/>
      <c r="C21" s="9">
        <f>IF(B21="","",CHOOSE(WEEKDAY(B21,2),"Mo","Di","Mi","Do","Fr","Sa","So"))</f>
        <v/>
      </c>
      <c r="D21" s="17" t="n"/>
      <c r="E21" s="17" t="n"/>
      <c r="F21" s="19" t="n"/>
      <c r="G21" s="20" t="n"/>
      <c r="H21" s="21" t="n"/>
      <c r="I21" s="23">
        <f>IF(D21="","",IFERROR(VLOOKUP(D21,'Parameter'!$E$5:$G$9,2,FALSE),""))</f>
        <v/>
      </c>
      <c r="J21" s="13">
        <f>IF(D21="","",IFERROR(VLOOKUP(D21,'Parameter'!$E$5:$G$9,3,FALSE),""))</f>
        <v/>
      </c>
      <c r="K21" s="24">
        <f>IF(COUNTA(A21:B21,D21:H21,L21)=0,"",'Parameter'!$B$5)</f>
        <v/>
      </c>
      <c r="L21" s="20" t="n"/>
      <c r="M21" s="30">
        <f>IF(OR(G21="",I21=""),"",IFERROR(G21/I21,""))</f>
        <v/>
      </c>
      <c r="N21" s="13">
        <f>IF(OR(M21="",H21="",J21="",K21=""),"",IFERROR(MAX(J21,ROUNDUP((M21/H21)*(1+K21),0)),""))</f>
        <v/>
      </c>
      <c r="O21" s="30">
        <f>IF(OR(N21="",H21=""),"",N21*H21)</f>
        <v/>
      </c>
      <c r="P21" s="30">
        <f>IF(OR(L21="",H21=""),"",L21*H21)</f>
        <v/>
      </c>
      <c r="Q21" s="13">
        <f>IF(OR(L21="",N21=""),"",L21-N21)</f>
        <v/>
      </c>
      <c r="R21" s="24">
        <f>IF(OR(L21="",N21=""),"",IFERROR(L21/N21,""))</f>
        <v/>
      </c>
      <c r="S21" s="9">
        <f>IF(COUNTA(A21:B21,D21:H21,L21)=0,"",IF(OR(A21="",B21="",D21="",E21="",F21="",G21="",H21="",L21="",I21="",J21="",K21="",N21=""),"Eingabe prüfen",IF(OR(B21&lt;'Parameter'!$B$7,B21&gt;'Parameter'!$B$8),"Zeitraum prüfen",IF(Q21&lt;0,"Unterbesetzt",IF(Q21&gt;'Parameter'!$B$6,"Überplant","Passend")))))</f>
        <v/>
      </c>
      <c r="T21" s="11">
        <f>IF(COUNTA(A21:B21,D21:H21,L21)=0,"",IF(A21="","Plan-ID fehlt",IF(B21="","Datum fehlt",IF(D21="","Bereich fehlt",IF(E21="","Schicht fehlt",IF(F21="","Zuständigkeit fehlt",IF(G21="","Gästezahl fehlt",IF(H21="","Einsatzdauer fehlt",IF(L21="","Verfügbarkeit fehlt",IF(OR(I21="",J21=""),"Bereichsparameter fehlen",IF(K21="","Puffer fehlt",IF(OR(B21&lt;'Parameter'!$B$7,B21&gt;'Parameter'!$B$8),"Datum außerhalb des Planungszeitraums",IF(Q21&lt;0,"Es fehlen "&amp;ABS(Q21)&amp;" MA",IF(Q21&gt;'Parameter'!$B$6,"Über der Schwelle um "&amp;(Q21-'Parameter'!$B$6)&amp;" MA",""))))))))))))))</f>
        <v/>
      </c>
    </row>
    <row r="22">
      <c r="A22" s="17" t="n"/>
      <c r="B22" s="31" t="n"/>
      <c r="C22" s="5">
        <f>IF(B22="","",CHOOSE(WEEKDAY(B22,2),"Mo","Di","Mi","Do","Fr","Sa","So"))</f>
        <v/>
      </c>
      <c r="D22" s="17" t="n"/>
      <c r="E22" s="17" t="n"/>
      <c r="F22" s="19" t="n"/>
      <c r="G22" s="20" t="n"/>
      <c r="H22" s="21" t="n"/>
      <c r="I22" s="22">
        <f>IF(D22="","",IFERROR(VLOOKUP(D22,'Parameter'!$E$5:$G$9,2,FALSE),""))</f>
        <v/>
      </c>
      <c r="J22" s="6">
        <f>IF(D22="","",IFERROR(VLOOKUP(D22,'Parameter'!$E$5:$G$9,3,FALSE),""))</f>
        <v/>
      </c>
      <c r="K22" s="12">
        <f>IF(COUNTA(A22:B22,D22:H22,L22)=0,"",'Parameter'!$B$5)</f>
        <v/>
      </c>
      <c r="L22" s="20" t="n"/>
      <c r="M22" s="29">
        <f>IF(OR(G22="",I22=""),"",IFERROR(G22/I22,""))</f>
        <v/>
      </c>
      <c r="N22" s="6">
        <f>IF(OR(M22="",H22="",J22="",K22=""),"",IFERROR(MAX(J22,ROUNDUP((M22/H22)*(1+K22),0)),""))</f>
        <v/>
      </c>
      <c r="O22" s="29">
        <f>IF(OR(N22="",H22=""),"",N22*H22)</f>
        <v/>
      </c>
      <c r="P22" s="29">
        <f>IF(OR(L22="",H22=""),"",L22*H22)</f>
        <v/>
      </c>
      <c r="Q22" s="6">
        <f>IF(OR(L22="",N22=""),"",L22-N22)</f>
        <v/>
      </c>
      <c r="R22" s="12">
        <f>IF(OR(L22="",N22=""),"",IFERROR(L22/N22,""))</f>
        <v/>
      </c>
      <c r="S22" s="5">
        <f>IF(COUNTA(A22:B22,D22:H22,L22)=0,"",IF(OR(A22="",B22="",D22="",E22="",F22="",G22="",H22="",L22="",I22="",J22="",K22="",N22=""),"Eingabe prüfen",IF(OR(B22&lt;'Parameter'!$B$7,B22&gt;'Parameter'!$B$8),"Zeitraum prüfen",IF(Q22&lt;0,"Unterbesetzt",IF(Q22&gt;'Parameter'!$B$6,"Überplant","Passend")))))</f>
        <v/>
      </c>
      <c r="T22" s="7">
        <f>IF(COUNTA(A22:B22,D22:H22,L22)=0,"",IF(A22="","Plan-ID fehlt",IF(B22="","Datum fehlt",IF(D22="","Bereich fehlt",IF(E22="","Schicht fehlt",IF(F22="","Zuständigkeit fehlt",IF(G22="","Gästezahl fehlt",IF(H22="","Einsatzdauer fehlt",IF(L22="","Verfügbarkeit fehlt",IF(OR(I22="",J22=""),"Bereichsparameter fehlen",IF(K22="","Puffer fehlt",IF(OR(B22&lt;'Parameter'!$B$7,B22&gt;'Parameter'!$B$8),"Datum außerhalb des Planungszeitraums",IF(Q22&lt;0,"Es fehlen "&amp;ABS(Q22)&amp;" MA",IF(Q22&gt;'Parameter'!$B$6,"Über der Schwelle um "&amp;(Q22-'Parameter'!$B$6)&amp;" MA",""))))))))))))))</f>
        <v/>
      </c>
    </row>
    <row r="23">
      <c r="A23" s="17" t="n"/>
      <c r="B23" s="31" t="n"/>
      <c r="C23" s="9">
        <f>IF(B23="","",CHOOSE(WEEKDAY(B23,2),"Mo","Di","Mi","Do","Fr","Sa","So"))</f>
        <v/>
      </c>
      <c r="D23" s="17" t="n"/>
      <c r="E23" s="17" t="n"/>
      <c r="F23" s="19" t="n"/>
      <c r="G23" s="20" t="n"/>
      <c r="H23" s="21" t="n"/>
      <c r="I23" s="23">
        <f>IF(D23="","",IFERROR(VLOOKUP(D23,'Parameter'!$E$5:$G$9,2,FALSE),""))</f>
        <v/>
      </c>
      <c r="J23" s="13">
        <f>IF(D23="","",IFERROR(VLOOKUP(D23,'Parameter'!$E$5:$G$9,3,FALSE),""))</f>
        <v/>
      </c>
      <c r="K23" s="24">
        <f>IF(COUNTA(A23:B23,D23:H23,L23)=0,"",'Parameter'!$B$5)</f>
        <v/>
      </c>
      <c r="L23" s="20" t="n"/>
      <c r="M23" s="30">
        <f>IF(OR(G23="",I23=""),"",IFERROR(G23/I23,""))</f>
        <v/>
      </c>
      <c r="N23" s="13">
        <f>IF(OR(M23="",H23="",J23="",K23=""),"",IFERROR(MAX(J23,ROUNDUP((M23/H23)*(1+K23),0)),""))</f>
        <v/>
      </c>
      <c r="O23" s="30">
        <f>IF(OR(N23="",H23=""),"",N23*H23)</f>
        <v/>
      </c>
      <c r="P23" s="30">
        <f>IF(OR(L23="",H23=""),"",L23*H23)</f>
        <v/>
      </c>
      <c r="Q23" s="13">
        <f>IF(OR(L23="",N23=""),"",L23-N23)</f>
        <v/>
      </c>
      <c r="R23" s="24">
        <f>IF(OR(L23="",N23=""),"",IFERROR(L23/N23,""))</f>
        <v/>
      </c>
      <c r="S23" s="9">
        <f>IF(COUNTA(A23:B23,D23:H23,L23)=0,"",IF(OR(A23="",B23="",D23="",E23="",F23="",G23="",H23="",L23="",I23="",J23="",K23="",N23=""),"Eingabe prüfen",IF(OR(B23&lt;'Parameter'!$B$7,B23&gt;'Parameter'!$B$8),"Zeitraum prüfen",IF(Q23&lt;0,"Unterbesetzt",IF(Q23&gt;'Parameter'!$B$6,"Überplant","Passend")))))</f>
        <v/>
      </c>
      <c r="T23" s="11">
        <f>IF(COUNTA(A23:B23,D23:H23,L23)=0,"",IF(A23="","Plan-ID fehlt",IF(B23="","Datum fehlt",IF(D23="","Bereich fehlt",IF(E23="","Schicht fehlt",IF(F23="","Zuständigkeit fehlt",IF(G23="","Gästezahl fehlt",IF(H23="","Einsatzdauer fehlt",IF(L23="","Verfügbarkeit fehlt",IF(OR(I23="",J23=""),"Bereichsparameter fehlen",IF(K23="","Puffer fehlt",IF(OR(B23&lt;'Parameter'!$B$7,B23&gt;'Parameter'!$B$8),"Datum außerhalb des Planungszeitraums",IF(Q23&lt;0,"Es fehlen "&amp;ABS(Q23)&amp;" MA",IF(Q23&gt;'Parameter'!$B$6,"Über der Schwelle um "&amp;(Q23-'Parameter'!$B$6)&amp;" MA",""))))))))))))))</f>
        <v/>
      </c>
    </row>
    <row r="24">
      <c r="A24" s="17" t="n"/>
      <c r="B24" s="31" t="n"/>
      <c r="C24" s="5">
        <f>IF(B24="","",CHOOSE(WEEKDAY(B24,2),"Mo","Di","Mi","Do","Fr","Sa","So"))</f>
        <v/>
      </c>
      <c r="D24" s="17" t="n"/>
      <c r="E24" s="17" t="n"/>
      <c r="F24" s="19" t="n"/>
      <c r="G24" s="20" t="n"/>
      <c r="H24" s="21" t="n"/>
      <c r="I24" s="22">
        <f>IF(D24="","",IFERROR(VLOOKUP(D24,'Parameter'!$E$5:$G$9,2,FALSE),""))</f>
        <v/>
      </c>
      <c r="J24" s="6">
        <f>IF(D24="","",IFERROR(VLOOKUP(D24,'Parameter'!$E$5:$G$9,3,FALSE),""))</f>
        <v/>
      </c>
      <c r="K24" s="12">
        <f>IF(COUNTA(A24:B24,D24:H24,L24)=0,"",'Parameter'!$B$5)</f>
        <v/>
      </c>
      <c r="L24" s="20" t="n"/>
      <c r="M24" s="29">
        <f>IF(OR(G24="",I24=""),"",IFERROR(G24/I24,""))</f>
        <v/>
      </c>
      <c r="N24" s="6">
        <f>IF(OR(M24="",H24="",J24="",K24=""),"",IFERROR(MAX(J24,ROUNDUP((M24/H24)*(1+K24),0)),""))</f>
        <v/>
      </c>
      <c r="O24" s="29">
        <f>IF(OR(N24="",H24=""),"",N24*H24)</f>
        <v/>
      </c>
      <c r="P24" s="29">
        <f>IF(OR(L24="",H24=""),"",L24*H24)</f>
        <v/>
      </c>
      <c r="Q24" s="6">
        <f>IF(OR(L24="",N24=""),"",L24-N24)</f>
        <v/>
      </c>
      <c r="R24" s="12">
        <f>IF(OR(L24="",N24=""),"",IFERROR(L24/N24,""))</f>
        <v/>
      </c>
      <c r="S24" s="5">
        <f>IF(COUNTA(A24:B24,D24:H24,L24)=0,"",IF(OR(A24="",B24="",D24="",E24="",F24="",G24="",H24="",L24="",I24="",J24="",K24="",N24=""),"Eingabe prüfen",IF(OR(B24&lt;'Parameter'!$B$7,B24&gt;'Parameter'!$B$8),"Zeitraum prüfen",IF(Q24&lt;0,"Unterbesetzt",IF(Q24&gt;'Parameter'!$B$6,"Überplant","Passend")))))</f>
        <v/>
      </c>
      <c r="T24" s="7">
        <f>IF(COUNTA(A24:B24,D24:H24,L24)=0,"",IF(A24="","Plan-ID fehlt",IF(B24="","Datum fehlt",IF(D24="","Bereich fehlt",IF(E24="","Schicht fehlt",IF(F24="","Zuständigkeit fehlt",IF(G24="","Gästezahl fehlt",IF(H24="","Einsatzdauer fehlt",IF(L24="","Verfügbarkeit fehlt",IF(OR(I24="",J24=""),"Bereichsparameter fehlen",IF(K24="","Puffer fehlt",IF(OR(B24&lt;'Parameter'!$B$7,B24&gt;'Parameter'!$B$8),"Datum außerhalb des Planungszeitraums",IF(Q24&lt;0,"Es fehlen "&amp;ABS(Q24)&amp;" MA",IF(Q24&gt;'Parameter'!$B$6,"Über der Schwelle um "&amp;(Q24-'Parameter'!$B$6)&amp;" MA",""))))))))))))))</f>
        <v/>
      </c>
    </row>
    <row r="25">
      <c r="A25" s="17" t="n"/>
      <c r="B25" s="31" t="n"/>
      <c r="C25" s="9">
        <f>IF(B25="","",CHOOSE(WEEKDAY(B25,2),"Mo","Di","Mi","Do","Fr","Sa","So"))</f>
        <v/>
      </c>
      <c r="D25" s="17" t="n"/>
      <c r="E25" s="17" t="n"/>
      <c r="F25" s="19" t="n"/>
      <c r="G25" s="20" t="n"/>
      <c r="H25" s="21" t="n"/>
      <c r="I25" s="23">
        <f>IF(D25="","",IFERROR(VLOOKUP(D25,'Parameter'!$E$5:$G$9,2,FALSE),""))</f>
        <v/>
      </c>
      <c r="J25" s="13">
        <f>IF(D25="","",IFERROR(VLOOKUP(D25,'Parameter'!$E$5:$G$9,3,FALSE),""))</f>
        <v/>
      </c>
      <c r="K25" s="24">
        <f>IF(COUNTA(A25:B25,D25:H25,L25)=0,"",'Parameter'!$B$5)</f>
        <v/>
      </c>
      <c r="L25" s="20" t="n"/>
      <c r="M25" s="30">
        <f>IF(OR(G25="",I25=""),"",IFERROR(G25/I25,""))</f>
        <v/>
      </c>
      <c r="N25" s="13">
        <f>IF(OR(M25="",H25="",J25="",K25=""),"",IFERROR(MAX(J25,ROUNDUP((M25/H25)*(1+K25),0)),""))</f>
        <v/>
      </c>
      <c r="O25" s="30">
        <f>IF(OR(N25="",H25=""),"",N25*H25)</f>
        <v/>
      </c>
      <c r="P25" s="30">
        <f>IF(OR(L25="",H25=""),"",L25*H25)</f>
        <v/>
      </c>
      <c r="Q25" s="13">
        <f>IF(OR(L25="",N25=""),"",L25-N25)</f>
        <v/>
      </c>
      <c r="R25" s="24">
        <f>IF(OR(L25="",N25=""),"",IFERROR(L25/N25,""))</f>
        <v/>
      </c>
      <c r="S25" s="9">
        <f>IF(COUNTA(A25:B25,D25:H25,L25)=0,"",IF(OR(A25="",B25="",D25="",E25="",F25="",G25="",H25="",L25="",I25="",J25="",K25="",N25=""),"Eingabe prüfen",IF(OR(B25&lt;'Parameter'!$B$7,B25&gt;'Parameter'!$B$8),"Zeitraum prüfen",IF(Q25&lt;0,"Unterbesetzt",IF(Q25&gt;'Parameter'!$B$6,"Überplant","Passend")))))</f>
        <v/>
      </c>
      <c r="T25" s="11">
        <f>IF(COUNTA(A25:B25,D25:H25,L25)=0,"",IF(A25="","Plan-ID fehlt",IF(B25="","Datum fehlt",IF(D25="","Bereich fehlt",IF(E25="","Schicht fehlt",IF(F25="","Zuständigkeit fehlt",IF(G25="","Gästezahl fehlt",IF(H25="","Einsatzdauer fehlt",IF(L25="","Verfügbarkeit fehlt",IF(OR(I25="",J25=""),"Bereichsparameter fehlen",IF(K25="","Puffer fehlt",IF(OR(B25&lt;'Parameter'!$B$7,B25&gt;'Parameter'!$B$8),"Datum außerhalb des Planungszeitraums",IF(Q25&lt;0,"Es fehlen "&amp;ABS(Q25)&amp;" MA",IF(Q25&gt;'Parameter'!$B$6,"Über der Schwelle um "&amp;(Q25-'Parameter'!$B$6)&amp;" MA",""))))))))))))))</f>
        <v/>
      </c>
    </row>
    <row r="26">
      <c r="A26" s="17" t="n"/>
      <c r="B26" s="31" t="n"/>
      <c r="C26" s="5">
        <f>IF(B26="","",CHOOSE(WEEKDAY(B26,2),"Mo","Di","Mi","Do","Fr","Sa","So"))</f>
        <v/>
      </c>
      <c r="D26" s="17" t="n"/>
      <c r="E26" s="17" t="n"/>
      <c r="F26" s="19" t="n"/>
      <c r="G26" s="20" t="n"/>
      <c r="H26" s="21" t="n"/>
      <c r="I26" s="22">
        <f>IF(D26="","",IFERROR(VLOOKUP(D26,'Parameter'!$E$5:$G$9,2,FALSE),""))</f>
        <v/>
      </c>
      <c r="J26" s="6">
        <f>IF(D26="","",IFERROR(VLOOKUP(D26,'Parameter'!$E$5:$G$9,3,FALSE),""))</f>
        <v/>
      </c>
      <c r="K26" s="12">
        <f>IF(COUNTA(A26:B26,D26:H26,L26)=0,"",'Parameter'!$B$5)</f>
        <v/>
      </c>
      <c r="L26" s="20" t="n"/>
      <c r="M26" s="29">
        <f>IF(OR(G26="",I26=""),"",IFERROR(G26/I26,""))</f>
        <v/>
      </c>
      <c r="N26" s="6">
        <f>IF(OR(M26="",H26="",J26="",K26=""),"",IFERROR(MAX(J26,ROUNDUP((M26/H26)*(1+K26),0)),""))</f>
        <v/>
      </c>
      <c r="O26" s="29">
        <f>IF(OR(N26="",H26=""),"",N26*H26)</f>
        <v/>
      </c>
      <c r="P26" s="29">
        <f>IF(OR(L26="",H26=""),"",L26*H26)</f>
        <v/>
      </c>
      <c r="Q26" s="6">
        <f>IF(OR(L26="",N26=""),"",L26-N26)</f>
        <v/>
      </c>
      <c r="R26" s="12">
        <f>IF(OR(L26="",N26=""),"",IFERROR(L26/N26,""))</f>
        <v/>
      </c>
      <c r="S26" s="5">
        <f>IF(COUNTA(A26:B26,D26:H26,L26)=0,"",IF(OR(A26="",B26="",D26="",E26="",F26="",G26="",H26="",L26="",I26="",J26="",K26="",N26=""),"Eingabe prüfen",IF(OR(B26&lt;'Parameter'!$B$7,B26&gt;'Parameter'!$B$8),"Zeitraum prüfen",IF(Q26&lt;0,"Unterbesetzt",IF(Q26&gt;'Parameter'!$B$6,"Überplant","Passend")))))</f>
        <v/>
      </c>
      <c r="T26" s="7">
        <f>IF(COUNTA(A26:B26,D26:H26,L26)=0,"",IF(A26="","Plan-ID fehlt",IF(B26="","Datum fehlt",IF(D26="","Bereich fehlt",IF(E26="","Schicht fehlt",IF(F26="","Zuständigkeit fehlt",IF(G26="","Gästezahl fehlt",IF(H26="","Einsatzdauer fehlt",IF(L26="","Verfügbarkeit fehlt",IF(OR(I26="",J26=""),"Bereichsparameter fehlen",IF(K26="","Puffer fehlt",IF(OR(B26&lt;'Parameter'!$B$7,B26&gt;'Parameter'!$B$8),"Datum außerhalb des Planungszeitraums",IF(Q26&lt;0,"Es fehlen "&amp;ABS(Q26)&amp;" MA",IF(Q26&gt;'Parameter'!$B$6,"Über der Schwelle um "&amp;(Q26-'Parameter'!$B$6)&amp;" MA",""))))))))))))))</f>
        <v/>
      </c>
    </row>
    <row r="27">
      <c r="A27" s="17" t="n"/>
      <c r="B27" s="31" t="n"/>
      <c r="C27" s="9">
        <f>IF(B27="","",CHOOSE(WEEKDAY(B27,2),"Mo","Di","Mi","Do","Fr","Sa","So"))</f>
        <v/>
      </c>
      <c r="D27" s="17" t="n"/>
      <c r="E27" s="17" t="n"/>
      <c r="F27" s="19" t="n"/>
      <c r="G27" s="20" t="n"/>
      <c r="H27" s="21" t="n"/>
      <c r="I27" s="23">
        <f>IF(D27="","",IFERROR(VLOOKUP(D27,'Parameter'!$E$5:$G$9,2,FALSE),""))</f>
        <v/>
      </c>
      <c r="J27" s="13">
        <f>IF(D27="","",IFERROR(VLOOKUP(D27,'Parameter'!$E$5:$G$9,3,FALSE),""))</f>
        <v/>
      </c>
      <c r="K27" s="24">
        <f>IF(COUNTA(A27:B27,D27:H27,L27)=0,"",'Parameter'!$B$5)</f>
        <v/>
      </c>
      <c r="L27" s="20" t="n"/>
      <c r="M27" s="30">
        <f>IF(OR(G27="",I27=""),"",IFERROR(G27/I27,""))</f>
        <v/>
      </c>
      <c r="N27" s="13">
        <f>IF(OR(M27="",H27="",J27="",K27=""),"",IFERROR(MAX(J27,ROUNDUP((M27/H27)*(1+K27),0)),""))</f>
        <v/>
      </c>
      <c r="O27" s="30">
        <f>IF(OR(N27="",H27=""),"",N27*H27)</f>
        <v/>
      </c>
      <c r="P27" s="30">
        <f>IF(OR(L27="",H27=""),"",L27*H27)</f>
        <v/>
      </c>
      <c r="Q27" s="13">
        <f>IF(OR(L27="",N27=""),"",L27-N27)</f>
        <v/>
      </c>
      <c r="R27" s="24">
        <f>IF(OR(L27="",N27=""),"",IFERROR(L27/N27,""))</f>
        <v/>
      </c>
      <c r="S27" s="9">
        <f>IF(COUNTA(A27:B27,D27:H27,L27)=0,"",IF(OR(A27="",B27="",D27="",E27="",F27="",G27="",H27="",L27="",I27="",J27="",K27="",N27=""),"Eingabe prüfen",IF(OR(B27&lt;'Parameter'!$B$7,B27&gt;'Parameter'!$B$8),"Zeitraum prüfen",IF(Q27&lt;0,"Unterbesetzt",IF(Q27&gt;'Parameter'!$B$6,"Überplant","Passend")))))</f>
        <v/>
      </c>
      <c r="T27" s="11">
        <f>IF(COUNTA(A27:B27,D27:H27,L27)=0,"",IF(A27="","Plan-ID fehlt",IF(B27="","Datum fehlt",IF(D27="","Bereich fehlt",IF(E27="","Schicht fehlt",IF(F27="","Zuständigkeit fehlt",IF(G27="","Gästezahl fehlt",IF(H27="","Einsatzdauer fehlt",IF(L27="","Verfügbarkeit fehlt",IF(OR(I27="",J27=""),"Bereichsparameter fehlen",IF(K27="","Puffer fehlt",IF(OR(B27&lt;'Parameter'!$B$7,B27&gt;'Parameter'!$B$8),"Datum außerhalb des Planungszeitraums",IF(Q27&lt;0,"Es fehlen "&amp;ABS(Q27)&amp;" MA",IF(Q27&gt;'Parameter'!$B$6,"Über der Schwelle um "&amp;(Q27-'Parameter'!$B$6)&amp;" MA",""))))))))))))))</f>
        <v/>
      </c>
    </row>
    <row r="28">
      <c r="A28" s="17" t="n"/>
      <c r="B28" s="31" t="n"/>
      <c r="C28" s="5">
        <f>IF(B28="","",CHOOSE(WEEKDAY(B28,2),"Mo","Di","Mi","Do","Fr","Sa","So"))</f>
        <v/>
      </c>
      <c r="D28" s="17" t="n"/>
      <c r="E28" s="17" t="n"/>
      <c r="F28" s="19" t="n"/>
      <c r="G28" s="20" t="n"/>
      <c r="H28" s="21" t="n"/>
      <c r="I28" s="22">
        <f>IF(D28="","",IFERROR(VLOOKUP(D28,'Parameter'!$E$5:$G$9,2,FALSE),""))</f>
        <v/>
      </c>
      <c r="J28" s="6">
        <f>IF(D28="","",IFERROR(VLOOKUP(D28,'Parameter'!$E$5:$G$9,3,FALSE),""))</f>
        <v/>
      </c>
      <c r="K28" s="12">
        <f>IF(COUNTA(A28:B28,D28:H28,L28)=0,"",'Parameter'!$B$5)</f>
        <v/>
      </c>
      <c r="L28" s="20" t="n"/>
      <c r="M28" s="29">
        <f>IF(OR(G28="",I28=""),"",IFERROR(G28/I28,""))</f>
        <v/>
      </c>
      <c r="N28" s="6">
        <f>IF(OR(M28="",H28="",J28="",K28=""),"",IFERROR(MAX(J28,ROUNDUP((M28/H28)*(1+K28),0)),""))</f>
        <v/>
      </c>
      <c r="O28" s="29">
        <f>IF(OR(N28="",H28=""),"",N28*H28)</f>
        <v/>
      </c>
      <c r="P28" s="29">
        <f>IF(OR(L28="",H28=""),"",L28*H28)</f>
        <v/>
      </c>
      <c r="Q28" s="6">
        <f>IF(OR(L28="",N28=""),"",L28-N28)</f>
        <v/>
      </c>
      <c r="R28" s="12">
        <f>IF(OR(L28="",N28=""),"",IFERROR(L28/N28,""))</f>
        <v/>
      </c>
      <c r="S28" s="5">
        <f>IF(COUNTA(A28:B28,D28:H28,L28)=0,"",IF(OR(A28="",B28="",D28="",E28="",F28="",G28="",H28="",L28="",I28="",J28="",K28="",N28=""),"Eingabe prüfen",IF(OR(B28&lt;'Parameter'!$B$7,B28&gt;'Parameter'!$B$8),"Zeitraum prüfen",IF(Q28&lt;0,"Unterbesetzt",IF(Q28&gt;'Parameter'!$B$6,"Überplant","Passend")))))</f>
        <v/>
      </c>
      <c r="T28" s="7">
        <f>IF(COUNTA(A28:B28,D28:H28,L28)=0,"",IF(A28="","Plan-ID fehlt",IF(B28="","Datum fehlt",IF(D28="","Bereich fehlt",IF(E28="","Schicht fehlt",IF(F28="","Zuständigkeit fehlt",IF(G28="","Gästezahl fehlt",IF(H28="","Einsatzdauer fehlt",IF(L28="","Verfügbarkeit fehlt",IF(OR(I28="",J28=""),"Bereichsparameter fehlen",IF(K28="","Puffer fehlt",IF(OR(B28&lt;'Parameter'!$B$7,B28&gt;'Parameter'!$B$8),"Datum außerhalb des Planungszeitraums",IF(Q28&lt;0,"Es fehlen "&amp;ABS(Q28)&amp;" MA",IF(Q28&gt;'Parameter'!$B$6,"Über der Schwelle um "&amp;(Q28-'Parameter'!$B$6)&amp;" MA",""))))))))))))))</f>
        <v/>
      </c>
    </row>
    <row r="29">
      <c r="A29" s="17" t="n"/>
      <c r="B29" s="31" t="n"/>
      <c r="C29" s="9">
        <f>IF(B29="","",CHOOSE(WEEKDAY(B29,2),"Mo","Di","Mi","Do","Fr","Sa","So"))</f>
        <v/>
      </c>
      <c r="D29" s="17" t="n"/>
      <c r="E29" s="17" t="n"/>
      <c r="F29" s="19" t="n"/>
      <c r="G29" s="20" t="n"/>
      <c r="H29" s="21" t="n"/>
      <c r="I29" s="23">
        <f>IF(D29="","",IFERROR(VLOOKUP(D29,'Parameter'!$E$5:$G$9,2,FALSE),""))</f>
        <v/>
      </c>
      <c r="J29" s="13">
        <f>IF(D29="","",IFERROR(VLOOKUP(D29,'Parameter'!$E$5:$G$9,3,FALSE),""))</f>
        <v/>
      </c>
      <c r="K29" s="24">
        <f>IF(COUNTA(A29:B29,D29:H29,L29)=0,"",'Parameter'!$B$5)</f>
        <v/>
      </c>
      <c r="L29" s="20" t="n"/>
      <c r="M29" s="30">
        <f>IF(OR(G29="",I29=""),"",IFERROR(G29/I29,""))</f>
        <v/>
      </c>
      <c r="N29" s="13">
        <f>IF(OR(M29="",H29="",J29="",K29=""),"",IFERROR(MAX(J29,ROUNDUP((M29/H29)*(1+K29),0)),""))</f>
        <v/>
      </c>
      <c r="O29" s="30">
        <f>IF(OR(N29="",H29=""),"",N29*H29)</f>
        <v/>
      </c>
      <c r="P29" s="30">
        <f>IF(OR(L29="",H29=""),"",L29*H29)</f>
        <v/>
      </c>
      <c r="Q29" s="13">
        <f>IF(OR(L29="",N29=""),"",L29-N29)</f>
        <v/>
      </c>
      <c r="R29" s="24">
        <f>IF(OR(L29="",N29=""),"",IFERROR(L29/N29,""))</f>
        <v/>
      </c>
      <c r="S29" s="9">
        <f>IF(COUNTA(A29:B29,D29:H29,L29)=0,"",IF(OR(A29="",B29="",D29="",E29="",F29="",G29="",H29="",L29="",I29="",J29="",K29="",N29=""),"Eingabe prüfen",IF(OR(B29&lt;'Parameter'!$B$7,B29&gt;'Parameter'!$B$8),"Zeitraum prüfen",IF(Q29&lt;0,"Unterbesetzt",IF(Q29&gt;'Parameter'!$B$6,"Überplant","Passend")))))</f>
        <v/>
      </c>
      <c r="T29" s="11">
        <f>IF(COUNTA(A29:B29,D29:H29,L29)=0,"",IF(A29="","Plan-ID fehlt",IF(B29="","Datum fehlt",IF(D29="","Bereich fehlt",IF(E29="","Schicht fehlt",IF(F29="","Zuständigkeit fehlt",IF(G29="","Gästezahl fehlt",IF(H29="","Einsatzdauer fehlt",IF(L29="","Verfügbarkeit fehlt",IF(OR(I29="",J29=""),"Bereichsparameter fehlen",IF(K29="","Puffer fehlt",IF(OR(B29&lt;'Parameter'!$B$7,B29&gt;'Parameter'!$B$8),"Datum außerhalb des Planungszeitraums",IF(Q29&lt;0,"Es fehlen "&amp;ABS(Q29)&amp;" MA",IF(Q29&gt;'Parameter'!$B$6,"Über der Schwelle um "&amp;(Q29-'Parameter'!$B$6)&amp;" MA",""))))))))))))))</f>
        <v/>
      </c>
    </row>
    <row r="30">
      <c r="A30" s="17" t="n"/>
      <c r="B30" s="31" t="n"/>
      <c r="C30" s="5">
        <f>IF(B30="","",CHOOSE(WEEKDAY(B30,2),"Mo","Di","Mi","Do","Fr","Sa","So"))</f>
        <v/>
      </c>
      <c r="D30" s="17" t="n"/>
      <c r="E30" s="17" t="n"/>
      <c r="F30" s="19" t="n"/>
      <c r="G30" s="20" t="n"/>
      <c r="H30" s="21" t="n"/>
      <c r="I30" s="22">
        <f>IF(D30="","",IFERROR(VLOOKUP(D30,'Parameter'!$E$5:$G$9,2,FALSE),""))</f>
        <v/>
      </c>
      <c r="J30" s="6">
        <f>IF(D30="","",IFERROR(VLOOKUP(D30,'Parameter'!$E$5:$G$9,3,FALSE),""))</f>
        <v/>
      </c>
      <c r="K30" s="12">
        <f>IF(COUNTA(A30:B30,D30:H30,L30)=0,"",'Parameter'!$B$5)</f>
        <v/>
      </c>
      <c r="L30" s="20" t="n"/>
      <c r="M30" s="29">
        <f>IF(OR(G30="",I30=""),"",IFERROR(G30/I30,""))</f>
        <v/>
      </c>
      <c r="N30" s="6">
        <f>IF(OR(M30="",H30="",J30="",K30=""),"",IFERROR(MAX(J30,ROUNDUP((M30/H30)*(1+K30),0)),""))</f>
        <v/>
      </c>
      <c r="O30" s="29">
        <f>IF(OR(N30="",H30=""),"",N30*H30)</f>
        <v/>
      </c>
      <c r="P30" s="29">
        <f>IF(OR(L30="",H30=""),"",L30*H30)</f>
        <v/>
      </c>
      <c r="Q30" s="6">
        <f>IF(OR(L30="",N30=""),"",L30-N30)</f>
        <v/>
      </c>
      <c r="R30" s="12">
        <f>IF(OR(L30="",N30=""),"",IFERROR(L30/N30,""))</f>
        <v/>
      </c>
      <c r="S30" s="5">
        <f>IF(COUNTA(A30:B30,D30:H30,L30)=0,"",IF(OR(A30="",B30="",D30="",E30="",F30="",G30="",H30="",L30="",I30="",J30="",K30="",N30=""),"Eingabe prüfen",IF(OR(B30&lt;'Parameter'!$B$7,B30&gt;'Parameter'!$B$8),"Zeitraum prüfen",IF(Q30&lt;0,"Unterbesetzt",IF(Q30&gt;'Parameter'!$B$6,"Überplant","Passend")))))</f>
        <v/>
      </c>
      <c r="T30" s="7">
        <f>IF(COUNTA(A30:B30,D30:H30,L30)=0,"",IF(A30="","Plan-ID fehlt",IF(B30="","Datum fehlt",IF(D30="","Bereich fehlt",IF(E30="","Schicht fehlt",IF(F30="","Zuständigkeit fehlt",IF(G30="","Gästezahl fehlt",IF(H30="","Einsatzdauer fehlt",IF(L30="","Verfügbarkeit fehlt",IF(OR(I30="",J30=""),"Bereichsparameter fehlen",IF(K30="","Puffer fehlt",IF(OR(B30&lt;'Parameter'!$B$7,B30&gt;'Parameter'!$B$8),"Datum außerhalb des Planungszeitraums",IF(Q30&lt;0,"Es fehlen "&amp;ABS(Q30)&amp;" MA",IF(Q30&gt;'Parameter'!$B$6,"Über der Schwelle um "&amp;(Q30-'Parameter'!$B$6)&amp;" MA",""))))))))))))))</f>
        <v/>
      </c>
    </row>
    <row r="31">
      <c r="A31" s="17" t="n"/>
      <c r="B31" s="31" t="n"/>
      <c r="C31" s="9">
        <f>IF(B31="","",CHOOSE(WEEKDAY(B31,2),"Mo","Di","Mi","Do","Fr","Sa","So"))</f>
        <v/>
      </c>
      <c r="D31" s="17" t="n"/>
      <c r="E31" s="17" t="n"/>
      <c r="F31" s="19" t="n"/>
      <c r="G31" s="20" t="n"/>
      <c r="H31" s="21" t="n"/>
      <c r="I31" s="23">
        <f>IF(D31="","",IFERROR(VLOOKUP(D31,'Parameter'!$E$5:$G$9,2,FALSE),""))</f>
        <v/>
      </c>
      <c r="J31" s="13">
        <f>IF(D31="","",IFERROR(VLOOKUP(D31,'Parameter'!$E$5:$G$9,3,FALSE),""))</f>
        <v/>
      </c>
      <c r="K31" s="24">
        <f>IF(COUNTA(A31:B31,D31:H31,L31)=0,"",'Parameter'!$B$5)</f>
        <v/>
      </c>
      <c r="L31" s="20" t="n"/>
      <c r="M31" s="30">
        <f>IF(OR(G31="",I31=""),"",IFERROR(G31/I31,""))</f>
        <v/>
      </c>
      <c r="N31" s="13">
        <f>IF(OR(M31="",H31="",J31="",K31=""),"",IFERROR(MAX(J31,ROUNDUP((M31/H31)*(1+K31),0)),""))</f>
        <v/>
      </c>
      <c r="O31" s="30">
        <f>IF(OR(N31="",H31=""),"",N31*H31)</f>
        <v/>
      </c>
      <c r="P31" s="30">
        <f>IF(OR(L31="",H31=""),"",L31*H31)</f>
        <v/>
      </c>
      <c r="Q31" s="13">
        <f>IF(OR(L31="",N31=""),"",L31-N31)</f>
        <v/>
      </c>
      <c r="R31" s="24">
        <f>IF(OR(L31="",N31=""),"",IFERROR(L31/N31,""))</f>
        <v/>
      </c>
      <c r="S31" s="9">
        <f>IF(COUNTA(A31:B31,D31:H31,L31)=0,"",IF(OR(A31="",B31="",D31="",E31="",F31="",G31="",H31="",L31="",I31="",J31="",K31="",N31=""),"Eingabe prüfen",IF(OR(B31&lt;'Parameter'!$B$7,B31&gt;'Parameter'!$B$8),"Zeitraum prüfen",IF(Q31&lt;0,"Unterbesetzt",IF(Q31&gt;'Parameter'!$B$6,"Überplant","Passend")))))</f>
        <v/>
      </c>
      <c r="T31" s="11">
        <f>IF(COUNTA(A31:B31,D31:H31,L31)=0,"",IF(A31="","Plan-ID fehlt",IF(B31="","Datum fehlt",IF(D31="","Bereich fehlt",IF(E31="","Schicht fehlt",IF(F31="","Zuständigkeit fehlt",IF(G31="","Gästezahl fehlt",IF(H31="","Einsatzdauer fehlt",IF(L31="","Verfügbarkeit fehlt",IF(OR(I31="",J31=""),"Bereichsparameter fehlen",IF(K31="","Puffer fehlt",IF(OR(B31&lt;'Parameter'!$B$7,B31&gt;'Parameter'!$B$8),"Datum außerhalb des Planungszeitraums",IF(Q31&lt;0,"Es fehlen "&amp;ABS(Q31)&amp;" MA",IF(Q31&gt;'Parameter'!$B$6,"Über der Schwelle um "&amp;(Q31-'Parameter'!$B$6)&amp;" MA",""))))))))))))))</f>
        <v/>
      </c>
    </row>
    <row r="32">
      <c r="A32" s="17" t="n"/>
      <c r="B32" s="31" t="n"/>
      <c r="C32" s="5">
        <f>IF(B32="","",CHOOSE(WEEKDAY(B32,2),"Mo","Di","Mi","Do","Fr","Sa","So"))</f>
        <v/>
      </c>
      <c r="D32" s="17" t="n"/>
      <c r="E32" s="17" t="n"/>
      <c r="F32" s="19" t="n"/>
      <c r="G32" s="20" t="n"/>
      <c r="H32" s="21" t="n"/>
      <c r="I32" s="22">
        <f>IF(D32="","",IFERROR(VLOOKUP(D32,'Parameter'!$E$5:$G$9,2,FALSE),""))</f>
        <v/>
      </c>
      <c r="J32" s="6">
        <f>IF(D32="","",IFERROR(VLOOKUP(D32,'Parameter'!$E$5:$G$9,3,FALSE),""))</f>
        <v/>
      </c>
      <c r="K32" s="12">
        <f>IF(COUNTA(A32:B32,D32:H32,L32)=0,"",'Parameter'!$B$5)</f>
        <v/>
      </c>
      <c r="L32" s="20" t="n"/>
      <c r="M32" s="29">
        <f>IF(OR(G32="",I32=""),"",IFERROR(G32/I32,""))</f>
        <v/>
      </c>
      <c r="N32" s="6">
        <f>IF(OR(M32="",H32="",J32="",K32=""),"",IFERROR(MAX(J32,ROUNDUP((M32/H32)*(1+K32),0)),""))</f>
        <v/>
      </c>
      <c r="O32" s="29">
        <f>IF(OR(N32="",H32=""),"",N32*H32)</f>
        <v/>
      </c>
      <c r="P32" s="29">
        <f>IF(OR(L32="",H32=""),"",L32*H32)</f>
        <v/>
      </c>
      <c r="Q32" s="6">
        <f>IF(OR(L32="",N32=""),"",L32-N32)</f>
        <v/>
      </c>
      <c r="R32" s="12">
        <f>IF(OR(L32="",N32=""),"",IFERROR(L32/N32,""))</f>
        <v/>
      </c>
      <c r="S32" s="5">
        <f>IF(COUNTA(A32:B32,D32:H32,L32)=0,"",IF(OR(A32="",B32="",D32="",E32="",F32="",G32="",H32="",L32="",I32="",J32="",K32="",N32=""),"Eingabe prüfen",IF(OR(B32&lt;'Parameter'!$B$7,B32&gt;'Parameter'!$B$8),"Zeitraum prüfen",IF(Q32&lt;0,"Unterbesetzt",IF(Q32&gt;'Parameter'!$B$6,"Überplant","Passend")))))</f>
        <v/>
      </c>
      <c r="T32" s="7">
        <f>IF(COUNTA(A32:B32,D32:H32,L32)=0,"",IF(A32="","Plan-ID fehlt",IF(B32="","Datum fehlt",IF(D32="","Bereich fehlt",IF(E32="","Schicht fehlt",IF(F32="","Zuständigkeit fehlt",IF(G32="","Gästezahl fehlt",IF(H32="","Einsatzdauer fehlt",IF(L32="","Verfügbarkeit fehlt",IF(OR(I32="",J32=""),"Bereichsparameter fehlen",IF(K32="","Puffer fehlt",IF(OR(B32&lt;'Parameter'!$B$7,B32&gt;'Parameter'!$B$8),"Datum außerhalb des Planungszeitraums",IF(Q32&lt;0,"Es fehlen "&amp;ABS(Q32)&amp;" MA",IF(Q32&gt;'Parameter'!$B$6,"Über der Schwelle um "&amp;(Q32-'Parameter'!$B$6)&amp;" MA",""))))))))))))))</f>
        <v/>
      </c>
    </row>
    <row r="33">
      <c r="A33" s="17" t="n"/>
      <c r="B33" s="31" t="n"/>
      <c r="C33" s="9">
        <f>IF(B33="","",CHOOSE(WEEKDAY(B33,2),"Mo","Di","Mi","Do","Fr","Sa","So"))</f>
        <v/>
      </c>
      <c r="D33" s="17" t="n"/>
      <c r="E33" s="17" t="n"/>
      <c r="F33" s="19" t="n"/>
      <c r="G33" s="20" t="n"/>
      <c r="H33" s="21" t="n"/>
      <c r="I33" s="23">
        <f>IF(D33="","",IFERROR(VLOOKUP(D33,'Parameter'!$E$5:$G$9,2,FALSE),""))</f>
        <v/>
      </c>
      <c r="J33" s="13">
        <f>IF(D33="","",IFERROR(VLOOKUP(D33,'Parameter'!$E$5:$G$9,3,FALSE),""))</f>
        <v/>
      </c>
      <c r="K33" s="24">
        <f>IF(COUNTA(A33:B33,D33:H33,L33)=0,"",'Parameter'!$B$5)</f>
        <v/>
      </c>
      <c r="L33" s="20" t="n"/>
      <c r="M33" s="30">
        <f>IF(OR(G33="",I33=""),"",IFERROR(G33/I33,""))</f>
        <v/>
      </c>
      <c r="N33" s="13">
        <f>IF(OR(M33="",H33="",J33="",K33=""),"",IFERROR(MAX(J33,ROUNDUP((M33/H33)*(1+K33),0)),""))</f>
        <v/>
      </c>
      <c r="O33" s="30">
        <f>IF(OR(N33="",H33=""),"",N33*H33)</f>
        <v/>
      </c>
      <c r="P33" s="30">
        <f>IF(OR(L33="",H33=""),"",L33*H33)</f>
        <v/>
      </c>
      <c r="Q33" s="13">
        <f>IF(OR(L33="",N33=""),"",L33-N33)</f>
        <v/>
      </c>
      <c r="R33" s="24">
        <f>IF(OR(L33="",N33=""),"",IFERROR(L33/N33,""))</f>
        <v/>
      </c>
      <c r="S33" s="9">
        <f>IF(COUNTA(A33:B33,D33:H33,L33)=0,"",IF(OR(A33="",B33="",D33="",E33="",F33="",G33="",H33="",L33="",I33="",J33="",K33="",N33=""),"Eingabe prüfen",IF(OR(B33&lt;'Parameter'!$B$7,B33&gt;'Parameter'!$B$8),"Zeitraum prüfen",IF(Q33&lt;0,"Unterbesetzt",IF(Q33&gt;'Parameter'!$B$6,"Überplant","Passend")))))</f>
        <v/>
      </c>
      <c r="T33" s="11">
        <f>IF(COUNTA(A33:B33,D33:H33,L33)=0,"",IF(A33="","Plan-ID fehlt",IF(B33="","Datum fehlt",IF(D33="","Bereich fehlt",IF(E33="","Schicht fehlt",IF(F33="","Zuständigkeit fehlt",IF(G33="","Gästezahl fehlt",IF(H33="","Einsatzdauer fehlt",IF(L33="","Verfügbarkeit fehlt",IF(OR(I33="",J33=""),"Bereichsparameter fehlen",IF(K33="","Puffer fehlt",IF(OR(B33&lt;'Parameter'!$B$7,B33&gt;'Parameter'!$B$8),"Datum außerhalb des Planungszeitraums",IF(Q33&lt;0,"Es fehlen "&amp;ABS(Q33)&amp;" MA",IF(Q33&gt;'Parameter'!$B$6,"Über der Schwelle um "&amp;(Q33-'Parameter'!$B$6)&amp;" MA",""))))))))))))))</f>
        <v/>
      </c>
    </row>
    <row r="34">
      <c r="A34" s="17" t="n"/>
      <c r="B34" s="31" t="n"/>
      <c r="C34" s="5">
        <f>IF(B34="","",CHOOSE(WEEKDAY(B34,2),"Mo","Di","Mi","Do","Fr","Sa","So"))</f>
        <v/>
      </c>
      <c r="D34" s="17" t="n"/>
      <c r="E34" s="17" t="n"/>
      <c r="F34" s="19" t="n"/>
      <c r="G34" s="20" t="n"/>
      <c r="H34" s="21" t="n"/>
      <c r="I34" s="22">
        <f>IF(D34="","",IFERROR(VLOOKUP(D34,'Parameter'!$E$5:$G$9,2,FALSE),""))</f>
        <v/>
      </c>
      <c r="J34" s="6">
        <f>IF(D34="","",IFERROR(VLOOKUP(D34,'Parameter'!$E$5:$G$9,3,FALSE),""))</f>
        <v/>
      </c>
      <c r="K34" s="12">
        <f>IF(COUNTA(A34:B34,D34:H34,L34)=0,"",'Parameter'!$B$5)</f>
        <v/>
      </c>
      <c r="L34" s="20" t="n"/>
      <c r="M34" s="29">
        <f>IF(OR(G34="",I34=""),"",IFERROR(G34/I34,""))</f>
        <v/>
      </c>
      <c r="N34" s="6">
        <f>IF(OR(M34="",H34="",J34="",K34=""),"",IFERROR(MAX(J34,ROUNDUP((M34/H34)*(1+K34),0)),""))</f>
        <v/>
      </c>
      <c r="O34" s="29">
        <f>IF(OR(N34="",H34=""),"",N34*H34)</f>
        <v/>
      </c>
      <c r="P34" s="29">
        <f>IF(OR(L34="",H34=""),"",L34*H34)</f>
        <v/>
      </c>
      <c r="Q34" s="6">
        <f>IF(OR(L34="",N34=""),"",L34-N34)</f>
        <v/>
      </c>
      <c r="R34" s="12">
        <f>IF(OR(L34="",N34=""),"",IFERROR(L34/N34,""))</f>
        <v/>
      </c>
      <c r="S34" s="5">
        <f>IF(COUNTA(A34:B34,D34:H34,L34)=0,"",IF(OR(A34="",B34="",D34="",E34="",F34="",G34="",H34="",L34="",I34="",J34="",K34="",N34=""),"Eingabe prüfen",IF(OR(B34&lt;'Parameter'!$B$7,B34&gt;'Parameter'!$B$8),"Zeitraum prüfen",IF(Q34&lt;0,"Unterbesetzt",IF(Q34&gt;'Parameter'!$B$6,"Überplant","Passend")))))</f>
        <v/>
      </c>
      <c r="T34" s="7">
        <f>IF(COUNTA(A34:B34,D34:H34,L34)=0,"",IF(A34="","Plan-ID fehlt",IF(B34="","Datum fehlt",IF(D34="","Bereich fehlt",IF(E34="","Schicht fehlt",IF(F34="","Zuständigkeit fehlt",IF(G34="","Gästezahl fehlt",IF(H34="","Einsatzdauer fehlt",IF(L34="","Verfügbarkeit fehlt",IF(OR(I34="",J34=""),"Bereichsparameter fehlen",IF(K34="","Puffer fehlt",IF(OR(B34&lt;'Parameter'!$B$7,B34&gt;'Parameter'!$B$8),"Datum außerhalb des Planungszeitraums",IF(Q34&lt;0,"Es fehlen "&amp;ABS(Q34)&amp;" MA",IF(Q34&gt;'Parameter'!$B$6,"Über der Schwelle um "&amp;(Q34-'Parameter'!$B$6)&amp;" MA",""))))))))))))))</f>
        <v/>
      </c>
    </row>
    <row r="35">
      <c r="A35" s="17" t="n"/>
      <c r="B35" s="31" t="n"/>
      <c r="C35" s="9">
        <f>IF(B35="","",CHOOSE(WEEKDAY(B35,2),"Mo","Di","Mi","Do","Fr","Sa","So"))</f>
        <v/>
      </c>
      <c r="D35" s="17" t="n"/>
      <c r="E35" s="17" t="n"/>
      <c r="F35" s="19" t="n"/>
      <c r="G35" s="20" t="n"/>
      <c r="H35" s="21" t="n"/>
      <c r="I35" s="23">
        <f>IF(D35="","",IFERROR(VLOOKUP(D35,'Parameter'!$E$5:$G$9,2,FALSE),""))</f>
        <v/>
      </c>
      <c r="J35" s="13">
        <f>IF(D35="","",IFERROR(VLOOKUP(D35,'Parameter'!$E$5:$G$9,3,FALSE),""))</f>
        <v/>
      </c>
      <c r="K35" s="24">
        <f>IF(COUNTA(A35:B35,D35:H35,L35)=0,"",'Parameter'!$B$5)</f>
        <v/>
      </c>
      <c r="L35" s="20" t="n"/>
      <c r="M35" s="30">
        <f>IF(OR(G35="",I35=""),"",IFERROR(G35/I35,""))</f>
        <v/>
      </c>
      <c r="N35" s="13">
        <f>IF(OR(M35="",H35="",J35="",K35=""),"",IFERROR(MAX(J35,ROUNDUP((M35/H35)*(1+K35),0)),""))</f>
        <v/>
      </c>
      <c r="O35" s="30">
        <f>IF(OR(N35="",H35=""),"",N35*H35)</f>
        <v/>
      </c>
      <c r="P35" s="30">
        <f>IF(OR(L35="",H35=""),"",L35*H35)</f>
        <v/>
      </c>
      <c r="Q35" s="13">
        <f>IF(OR(L35="",N35=""),"",L35-N35)</f>
        <v/>
      </c>
      <c r="R35" s="24">
        <f>IF(OR(L35="",N35=""),"",IFERROR(L35/N35,""))</f>
        <v/>
      </c>
      <c r="S35" s="9">
        <f>IF(COUNTA(A35:B35,D35:H35,L35)=0,"",IF(OR(A35="",B35="",D35="",E35="",F35="",G35="",H35="",L35="",I35="",J35="",K35="",N35=""),"Eingabe prüfen",IF(OR(B35&lt;'Parameter'!$B$7,B35&gt;'Parameter'!$B$8),"Zeitraum prüfen",IF(Q35&lt;0,"Unterbesetzt",IF(Q35&gt;'Parameter'!$B$6,"Überplant","Passend")))))</f>
        <v/>
      </c>
      <c r="T35" s="11">
        <f>IF(COUNTA(A35:B35,D35:H35,L35)=0,"",IF(A35="","Plan-ID fehlt",IF(B35="","Datum fehlt",IF(D35="","Bereich fehlt",IF(E35="","Schicht fehlt",IF(F35="","Zuständigkeit fehlt",IF(G35="","Gästezahl fehlt",IF(H35="","Einsatzdauer fehlt",IF(L35="","Verfügbarkeit fehlt",IF(OR(I35="",J35=""),"Bereichsparameter fehlen",IF(K35="","Puffer fehlt",IF(OR(B35&lt;'Parameter'!$B$7,B35&gt;'Parameter'!$B$8),"Datum außerhalb des Planungszeitraums",IF(Q35&lt;0,"Es fehlen "&amp;ABS(Q35)&amp;" MA",IF(Q35&gt;'Parameter'!$B$6,"Über der Schwelle um "&amp;(Q35-'Parameter'!$B$6)&amp;" MA",""))))))))))))))</f>
        <v/>
      </c>
    </row>
    <row r="36">
      <c r="A36" s="17" t="n"/>
      <c r="B36" s="31" t="n"/>
      <c r="C36" s="5">
        <f>IF(B36="","",CHOOSE(WEEKDAY(B36,2),"Mo","Di","Mi","Do","Fr","Sa","So"))</f>
        <v/>
      </c>
      <c r="D36" s="17" t="n"/>
      <c r="E36" s="17" t="n"/>
      <c r="F36" s="19" t="n"/>
      <c r="G36" s="20" t="n"/>
      <c r="H36" s="21" t="n"/>
      <c r="I36" s="22">
        <f>IF(D36="","",IFERROR(VLOOKUP(D36,'Parameter'!$E$5:$G$9,2,FALSE),""))</f>
        <v/>
      </c>
      <c r="J36" s="6">
        <f>IF(D36="","",IFERROR(VLOOKUP(D36,'Parameter'!$E$5:$G$9,3,FALSE),""))</f>
        <v/>
      </c>
      <c r="K36" s="12">
        <f>IF(COUNTA(A36:B36,D36:H36,L36)=0,"",'Parameter'!$B$5)</f>
        <v/>
      </c>
      <c r="L36" s="20" t="n"/>
      <c r="M36" s="29">
        <f>IF(OR(G36="",I36=""),"",IFERROR(G36/I36,""))</f>
        <v/>
      </c>
      <c r="N36" s="6">
        <f>IF(OR(M36="",H36="",J36="",K36=""),"",IFERROR(MAX(J36,ROUNDUP((M36/H36)*(1+K36),0)),""))</f>
        <v/>
      </c>
      <c r="O36" s="29">
        <f>IF(OR(N36="",H36=""),"",N36*H36)</f>
        <v/>
      </c>
      <c r="P36" s="29">
        <f>IF(OR(L36="",H36=""),"",L36*H36)</f>
        <v/>
      </c>
      <c r="Q36" s="6">
        <f>IF(OR(L36="",N36=""),"",L36-N36)</f>
        <v/>
      </c>
      <c r="R36" s="12">
        <f>IF(OR(L36="",N36=""),"",IFERROR(L36/N36,""))</f>
        <v/>
      </c>
      <c r="S36" s="5">
        <f>IF(COUNTA(A36:B36,D36:H36,L36)=0,"",IF(OR(A36="",B36="",D36="",E36="",F36="",G36="",H36="",L36="",I36="",J36="",K36="",N36=""),"Eingabe prüfen",IF(OR(B36&lt;'Parameter'!$B$7,B36&gt;'Parameter'!$B$8),"Zeitraum prüfen",IF(Q36&lt;0,"Unterbesetzt",IF(Q36&gt;'Parameter'!$B$6,"Überplant","Passend")))))</f>
        <v/>
      </c>
      <c r="T36" s="7">
        <f>IF(COUNTA(A36:B36,D36:H36,L36)=0,"",IF(A36="","Plan-ID fehlt",IF(B36="","Datum fehlt",IF(D36="","Bereich fehlt",IF(E36="","Schicht fehlt",IF(F36="","Zuständigkeit fehlt",IF(G36="","Gästezahl fehlt",IF(H36="","Einsatzdauer fehlt",IF(L36="","Verfügbarkeit fehlt",IF(OR(I36="",J36=""),"Bereichsparameter fehlen",IF(K36="","Puffer fehlt",IF(OR(B36&lt;'Parameter'!$B$7,B36&gt;'Parameter'!$B$8),"Datum außerhalb des Planungszeitraums",IF(Q36&lt;0,"Es fehlen "&amp;ABS(Q36)&amp;" MA",IF(Q36&gt;'Parameter'!$B$6,"Über der Schwelle um "&amp;(Q36-'Parameter'!$B$6)&amp;" MA",""))))))))))))))</f>
        <v/>
      </c>
    </row>
    <row r="37">
      <c r="A37" s="17" t="n"/>
      <c r="B37" s="31" t="n"/>
      <c r="C37" s="9">
        <f>IF(B37="","",CHOOSE(WEEKDAY(B37,2),"Mo","Di","Mi","Do","Fr","Sa","So"))</f>
        <v/>
      </c>
      <c r="D37" s="17" t="n"/>
      <c r="E37" s="17" t="n"/>
      <c r="F37" s="19" t="n"/>
      <c r="G37" s="20" t="n"/>
      <c r="H37" s="21" t="n"/>
      <c r="I37" s="23">
        <f>IF(D37="","",IFERROR(VLOOKUP(D37,'Parameter'!$E$5:$G$9,2,FALSE),""))</f>
        <v/>
      </c>
      <c r="J37" s="13">
        <f>IF(D37="","",IFERROR(VLOOKUP(D37,'Parameter'!$E$5:$G$9,3,FALSE),""))</f>
        <v/>
      </c>
      <c r="K37" s="24">
        <f>IF(COUNTA(A37:B37,D37:H37,L37)=0,"",'Parameter'!$B$5)</f>
        <v/>
      </c>
      <c r="L37" s="20" t="n"/>
      <c r="M37" s="30">
        <f>IF(OR(G37="",I37=""),"",IFERROR(G37/I37,""))</f>
        <v/>
      </c>
      <c r="N37" s="13">
        <f>IF(OR(M37="",H37="",J37="",K37=""),"",IFERROR(MAX(J37,ROUNDUP((M37/H37)*(1+K37),0)),""))</f>
        <v/>
      </c>
      <c r="O37" s="30">
        <f>IF(OR(N37="",H37=""),"",N37*H37)</f>
        <v/>
      </c>
      <c r="P37" s="30">
        <f>IF(OR(L37="",H37=""),"",L37*H37)</f>
        <v/>
      </c>
      <c r="Q37" s="13">
        <f>IF(OR(L37="",N37=""),"",L37-N37)</f>
        <v/>
      </c>
      <c r="R37" s="24">
        <f>IF(OR(L37="",N37=""),"",IFERROR(L37/N37,""))</f>
        <v/>
      </c>
      <c r="S37" s="9">
        <f>IF(COUNTA(A37:B37,D37:H37,L37)=0,"",IF(OR(A37="",B37="",D37="",E37="",F37="",G37="",H37="",L37="",I37="",J37="",K37="",N37=""),"Eingabe prüfen",IF(OR(B37&lt;'Parameter'!$B$7,B37&gt;'Parameter'!$B$8),"Zeitraum prüfen",IF(Q37&lt;0,"Unterbesetzt",IF(Q37&gt;'Parameter'!$B$6,"Überplant","Passend")))))</f>
        <v/>
      </c>
      <c r="T37" s="11">
        <f>IF(COUNTA(A37:B37,D37:H37,L37)=0,"",IF(A37="","Plan-ID fehlt",IF(B37="","Datum fehlt",IF(D37="","Bereich fehlt",IF(E37="","Schicht fehlt",IF(F37="","Zuständigkeit fehlt",IF(G37="","Gästezahl fehlt",IF(H37="","Einsatzdauer fehlt",IF(L37="","Verfügbarkeit fehlt",IF(OR(I37="",J37=""),"Bereichsparameter fehlen",IF(K37="","Puffer fehlt",IF(OR(B37&lt;'Parameter'!$B$7,B37&gt;'Parameter'!$B$8),"Datum außerhalb des Planungszeitraums",IF(Q37&lt;0,"Es fehlen "&amp;ABS(Q37)&amp;" MA",IF(Q37&gt;'Parameter'!$B$6,"Über der Schwelle um "&amp;(Q37-'Parameter'!$B$6)&amp;" MA",""))))))))))))))</f>
        <v/>
      </c>
    </row>
    <row r="38">
      <c r="A38" s="17" t="n"/>
      <c r="B38" s="31" t="n"/>
      <c r="C38" s="5">
        <f>IF(B38="","",CHOOSE(WEEKDAY(B38,2),"Mo","Di","Mi","Do","Fr","Sa","So"))</f>
        <v/>
      </c>
      <c r="D38" s="17" t="n"/>
      <c r="E38" s="17" t="n"/>
      <c r="F38" s="19" t="n"/>
      <c r="G38" s="20" t="n"/>
      <c r="H38" s="21" t="n"/>
      <c r="I38" s="22">
        <f>IF(D38="","",IFERROR(VLOOKUP(D38,'Parameter'!$E$5:$G$9,2,FALSE),""))</f>
        <v/>
      </c>
      <c r="J38" s="6">
        <f>IF(D38="","",IFERROR(VLOOKUP(D38,'Parameter'!$E$5:$G$9,3,FALSE),""))</f>
        <v/>
      </c>
      <c r="K38" s="12">
        <f>IF(COUNTA(A38:B38,D38:H38,L38)=0,"",'Parameter'!$B$5)</f>
        <v/>
      </c>
      <c r="L38" s="20" t="n"/>
      <c r="M38" s="29">
        <f>IF(OR(G38="",I38=""),"",IFERROR(G38/I38,""))</f>
        <v/>
      </c>
      <c r="N38" s="6">
        <f>IF(OR(M38="",H38="",J38="",K38=""),"",IFERROR(MAX(J38,ROUNDUP((M38/H38)*(1+K38),0)),""))</f>
        <v/>
      </c>
      <c r="O38" s="29">
        <f>IF(OR(N38="",H38=""),"",N38*H38)</f>
        <v/>
      </c>
      <c r="P38" s="29">
        <f>IF(OR(L38="",H38=""),"",L38*H38)</f>
        <v/>
      </c>
      <c r="Q38" s="6">
        <f>IF(OR(L38="",N38=""),"",L38-N38)</f>
        <v/>
      </c>
      <c r="R38" s="12">
        <f>IF(OR(L38="",N38=""),"",IFERROR(L38/N38,""))</f>
        <v/>
      </c>
      <c r="S38" s="5">
        <f>IF(COUNTA(A38:B38,D38:H38,L38)=0,"",IF(OR(A38="",B38="",D38="",E38="",F38="",G38="",H38="",L38="",I38="",J38="",K38="",N38=""),"Eingabe prüfen",IF(OR(B38&lt;'Parameter'!$B$7,B38&gt;'Parameter'!$B$8),"Zeitraum prüfen",IF(Q38&lt;0,"Unterbesetzt",IF(Q38&gt;'Parameter'!$B$6,"Überplant","Passend")))))</f>
        <v/>
      </c>
      <c r="T38" s="7">
        <f>IF(COUNTA(A38:B38,D38:H38,L38)=0,"",IF(A38="","Plan-ID fehlt",IF(B38="","Datum fehlt",IF(D38="","Bereich fehlt",IF(E38="","Schicht fehlt",IF(F38="","Zuständigkeit fehlt",IF(G38="","Gästezahl fehlt",IF(H38="","Einsatzdauer fehlt",IF(L38="","Verfügbarkeit fehlt",IF(OR(I38="",J38=""),"Bereichsparameter fehlen",IF(K38="","Puffer fehlt",IF(OR(B38&lt;'Parameter'!$B$7,B38&gt;'Parameter'!$B$8),"Datum außerhalb des Planungszeitraums",IF(Q38&lt;0,"Es fehlen "&amp;ABS(Q38)&amp;" MA",IF(Q38&gt;'Parameter'!$B$6,"Über der Schwelle um "&amp;(Q38-'Parameter'!$B$6)&amp;" MA",""))))))))))))))</f>
        <v/>
      </c>
    </row>
    <row r="39">
      <c r="A39" s="17" t="n"/>
      <c r="B39" s="31" t="n"/>
      <c r="C39" s="9">
        <f>IF(B39="","",CHOOSE(WEEKDAY(B39,2),"Mo","Di","Mi","Do","Fr","Sa","So"))</f>
        <v/>
      </c>
      <c r="D39" s="17" t="n"/>
      <c r="E39" s="17" t="n"/>
      <c r="F39" s="19" t="n"/>
      <c r="G39" s="20" t="n"/>
      <c r="H39" s="21" t="n"/>
      <c r="I39" s="23">
        <f>IF(D39="","",IFERROR(VLOOKUP(D39,'Parameter'!$E$5:$G$9,2,FALSE),""))</f>
        <v/>
      </c>
      <c r="J39" s="13">
        <f>IF(D39="","",IFERROR(VLOOKUP(D39,'Parameter'!$E$5:$G$9,3,FALSE),""))</f>
        <v/>
      </c>
      <c r="K39" s="24">
        <f>IF(COUNTA(A39:B39,D39:H39,L39)=0,"",'Parameter'!$B$5)</f>
        <v/>
      </c>
      <c r="L39" s="20" t="n"/>
      <c r="M39" s="30">
        <f>IF(OR(G39="",I39=""),"",IFERROR(G39/I39,""))</f>
        <v/>
      </c>
      <c r="N39" s="13">
        <f>IF(OR(M39="",H39="",J39="",K39=""),"",IFERROR(MAX(J39,ROUNDUP((M39/H39)*(1+K39),0)),""))</f>
        <v/>
      </c>
      <c r="O39" s="30">
        <f>IF(OR(N39="",H39=""),"",N39*H39)</f>
        <v/>
      </c>
      <c r="P39" s="30">
        <f>IF(OR(L39="",H39=""),"",L39*H39)</f>
        <v/>
      </c>
      <c r="Q39" s="13">
        <f>IF(OR(L39="",N39=""),"",L39-N39)</f>
        <v/>
      </c>
      <c r="R39" s="24">
        <f>IF(OR(L39="",N39=""),"",IFERROR(L39/N39,""))</f>
        <v/>
      </c>
      <c r="S39" s="9">
        <f>IF(COUNTA(A39:B39,D39:H39,L39)=0,"",IF(OR(A39="",B39="",D39="",E39="",F39="",G39="",H39="",L39="",I39="",J39="",K39="",N39=""),"Eingabe prüfen",IF(OR(B39&lt;'Parameter'!$B$7,B39&gt;'Parameter'!$B$8),"Zeitraum prüfen",IF(Q39&lt;0,"Unterbesetzt",IF(Q39&gt;'Parameter'!$B$6,"Überplant","Passend")))))</f>
        <v/>
      </c>
      <c r="T39" s="11">
        <f>IF(COUNTA(A39:B39,D39:H39,L39)=0,"",IF(A39="","Plan-ID fehlt",IF(B39="","Datum fehlt",IF(D39="","Bereich fehlt",IF(E39="","Schicht fehlt",IF(F39="","Zuständigkeit fehlt",IF(G39="","Gästezahl fehlt",IF(H39="","Einsatzdauer fehlt",IF(L39="","Verfügbarkeit fehlt",IF(OR(I39="",J39=""),"Bereichsparameter fehlen",IF(K39="","Puffer fehlt",IF(OR(B39&lt;'Parameter'!$B$7,B39&gt;'Parameter'!$B$8),"Datum außerhalb des Planungszeitraums",IF(Q39&lt;0,"Es fehlen "&amp;ABS(Q39)&amp;" MA",IF(Q39&gt;'Parameter'!$B$6,"Über der Schwelle um "&amp;(Q39-'Parameter'!$B$6)&amp;" MA",""))))))))))))))</f>
        <v/>
      </c>
    </row>
    <row r="40">
      <c r="A40" s="17" t="n"/>
      <c r="B40" s="31" t="n"/>
      <c r="C40" s="5">
        <f>IF(B40="","",CHOOSE(WEEKDAY(B40,2),"Mo","Di","Mi","Do","Fr","Sa","So"))</f>
        <v/>
      </c>
      <c r="D40" s="17" t="n"/>
      <c r="E40" s="17" t="n"/>
      <c r="F40" s="19" t="n"/>
      <c r="G40" s="20" t="n"/>
      <c r="H40" s="21" t="n"/>
      <c r="I40" s="22">
        <f>IF(D40="","",IFERROR(VLOOKUP(D40,'Parameter'!$E$5:$G$9,2,FALSE),""))</f>
        <v/>
      </c>
      <c r="J40" s="6">
        <f>IF(D40="","",IFERROR(VLOOKUP(D40,'Parameter'!$E$5:$G$9,3,FALSE),""))</f>
        <v/>
      </c>
      <c r="K40" s="12">
        <f>IF(COUNTA(A40:B40,D40:H40,L40)=0,"",'Parameter'!$B$5)</f>
        <v/>
      </c>
      <c r="L40" s="20" t="n"/>
      <c r="M40" s="29">
        <f>IF(OR(G40="",I40=""),"",IFERROR(G40/I40,""))</f>
        <v/>
      </c>
      <c r="N40" s="6">
        <f>IF(OR(M40="",H40="",J40="",K40=""),"",IFERROR(MAX(J40,ROUNDUP((M40/H40)*(1+K40),0)),""))</f>
        <v/>
      </c>
      <c r="O40" s="29">
        <f>IF(OR(N40="",H40=""),"",N40*H40)</f>
        <v/>
      </c>
      <c r="P40" s="29">
        <f>IF(OR(L40="",H40=""),"",L40*H40)</f>
        <v/>
      </c>
      <c r="Q40" s="6">
        <f>IF(OR(L40="",N40=""),"",L40-N40)</f>
        <v/>
      </c>
      <c r="R40" s="12">
        <f>IF(OR(L40="",N40=""),"",IFERROR(L40/N40,""))</f>
        <v/>
      </c>
      <c r="S40" s="5">
        <f>IF(COUNTA(A40:B40,D40:H40,L40)=0,"",IF(OR(A40="",B40="",D40="",E40="",F40="",G40="",H40="",L40="",I40="",J40="",K40="",N40=""),"Eingabe prüfen",IF(OR(B40&lt;'Parameter'!$B$7,B40&gt;'Parameter'!$B$8),"Zeitraum prüfen",IF(Q40&lt;0,"Unterbesetzt",IF(Q40&gt;'Parameter'!$B$6,"Überplant","Passend")))))</f>
        <v/>
      </c>
      <c r="T40" s="7">
        <f>IF(COUNTA(A40:B40,D40:H40,L40)=0,"",IF(A40="","Plan-ID fehlt",IF(B40="","Datum fehlt",IF(D40="","Bereich fehlt",IF(E40="","Schicht fehlt",IF(F40="","Zuständigkeit fehlt",IF(G40="","Gästezahl fehlt",IF(H40="","Einsatzdauer fehlt",IF(L40="","Verfügbarkeit fehlt",IF(OR(I40="",J40=""),"Bereichsparameter fehlen",IF(K40="","Puffer fehlt",IF(OR(B40&lt;'Parameter'!$B$7,B40&gt;'Parameter'!$B$8),"Datum außerhalb des Planungszeitraums",IF(Q40&lt;0,"Es fehlen "&amp;ABS(Q40)&amp;" MA",IF(Q40&gt;'Parameter'!$B$6,"Über der Schwelle um "&amp;(Q40-'Parameter'!$B$6)&amp;" MA",""))))))))))))))</f>
        <v/>
      </c>
    </row>
    <row r="41">
      <c r="A41" s="17" t="n"/>
      <c r="B41" s="31" t="n"/>
      <c r="C41" s="9">
        <f>IF(B41="","",CHOOSE(WEEKDAY(B41,2),"Mo","Di","Mi","Do","Fr","Sa","So"))</f>
        <v/>
      </c>
      <c r="D41" s="17" t="n"/>
      <c r="E41" s="17" t="n"/>
      <c r="F41" s="19" t="n"/>
      <c r="G41" s="20" t="n"/>
      <c r="H41" s="21" t="n"/>
      <c r="I41" s="23">
        <f>IF(D41="","",IFERROR(VLOOKUP(D41,'Parameter'!$E$5:$G$9,2,FALSE),""))</f>
        <v/>
      </c>
      <c r="J41" s="13">
        <f>IF(D41="","",IFERROR(VLOOKUP(D41,'Parameter'!$E$5:$G$9,3,FALSE),""))</f>
        <v/>
      </c>
      <c r="K41" s="24">
        <f>IF(COUNTA(A41:B41,D41:H41,L41)=0,"",'Parameter'!$B$5)</f>
        <v/>
      </c>
      <c r="L41" s="20" t="n"/>
      <c r="M41" s="30">
        <f>IF(OR(G41="",I41=""),"",IFERROR(G41/I41,""))</f>
        <v/>
      </c>
      <c r="N41" s="13">
        <f>IF(OR(M41="",H41="",J41="",K41=""),"",IFERROR(MAX(J41,ROUNDUP((M41/H41)*(1+K41),0)),""))</f>
        <v/>
      </c>
      <c r="O41" s="30">
        <f>IF(OR(N41="",H41=""),"",N41*H41)</f>
        <v/>
      </c>
      <c r="P41" s="30">
        <f>IF(OR(L41="",H41=""),"",L41*H41)</f>
        <v/>
      </c>
      <c r="Q41" s="13">
        <f>IF(OR(L41="",N41=""),"",L41-N41)</f>
        <v/>
      </c>
      <c r="R41" s="24">
        <f>IF(OR(L41="",N41=""),"",IFERROR(L41/N41,""))</f>
        <v/>
      </c>
      <c r="S41" s="9">
        <f>IF(COUNTA(A41:B41,D41:H41,L41)=0,"",IF(OR(A41="",B41="",D41="",E41="",F41="",G41="",H41="",L41="",I41="",J41="",K41="",N41=""),"Eingabe prüfen",IF(OR(B41&lt;'Parameter'!$B$7,B41&gt;'Parameter'!$B$8),"Zeitraum prüfen",IF(Q41&lt;0,"Unterbesetzt",IF(Q41&gt;'Parameter'!$B$6,"Überplant","Passend")))))</f>
        <v/>
      </c>
      <c r="T41" s="11">
        <f>IF(COUNTA(A41:B41,D41:H41,L41)=0,"",IF(A41="","Plan-ID fehlt",IF(B41="","Datum fehlt",IF(D41="","Bereich fehlt",IF(E41="","Schicht fehlt",IF(F41="","Zuständigkeit fehlt",IF(G41="","Gästezahl fehlt",IF(H41="","Einsatzdauer fehlt",IF(L41="","Verfügbarkeit fehlt",IF(OR(I41="",J41=""),"Bereichsparameter fehlen",IF(K41="","Puffer fehlt",IF(OR(B41&lt;'Parameter'!$B$7,B41&gt;'Parameter'!$B$8),"Datum außerhalb des Planungszeitraums",IF(Q41&lt;0,"Es fehlen "&amp;ABS(Q41)&amp;" MA",IF(Q41&gt;'Parameter'!$B$6,"Über der Schwelle um "&amp;(Q41-'Parameter'!$B$6)&amp;" MA",""))))))))))))))</f>
        <v/>
      </c>
    </row>
    <row r="42">
      <c r="A42" s="17" t="n"/>
      <c r="B42" s="31" t="n"/>
      <c r="C42" s="5">
        <f>IF(B42="","",CHOOSE(WEEKDAY(B42,2),"Mo","Di","Mi","Do","Fr","Sa","So"))</f>
        <v/>
      </c>
      <c r="D42" s="17" t="n"/>
      <c r="E42" s="17" t="n"/>
      <c r="F42" s="19" t="n"/>
      <c r="G42" s="20" t="n"/>
      <c r="H42" s="21" t="n"/>
      <c r="I42" s="22">
        <f>IF(D42="","",IFERROR(VLOOKUP(D42,'Parameter'!$E$5:$G$9,2,FALSE),""))</f>
        <v/>
      </c>
      <c r="J42" s="6">
        <f>IF(D42="","",IFERROR(VLOOKUP(D42,'Parameter'!$E$5:$G$9,3,FALSE),""))</f>
        <v/>
      </c>
      <c r="K42" s="12">
        <f>IF(COUNTA(A42:B42,D42:H42,L42)=0,"",'Parameter'!$B$5)</f>
        <v/>
      </c>
      <c r="L42" s="20" t="n"/>
      <c r="M42" s="29">
        <f>IF(OR(G42="",I42=""),"",IFERROR(G42/I42,""))</f>
        <v/>
      </c>
      <c r="N42" s="6">
        <f>IF(OR(M42="",H42="",J42="",K42=""),"",IFERROR(MAX(J42,ROUNDUP((M42/H42)*(1+K42),0)),""))</f>
        <v/>
      </c>
      <c r="O42" s="29">
        <f>IF(OR(N42="",H42=""),"",N42*H42)</f>
        <v/>
      </c>
      <c r="P42" s="29">
        <f>IF(OR(L42="",H42=""),"",L42*H42)</f>
        <v/>
      </c>
      <c r="Q42" s="6">
        <f>IF(OR(L42="",N42=""),"",L42-N42)</f>
        <v/>
      </c>
      <c r="R42" s="12">
        <f>IF(OR(L42="",N42=""),"",IFERROR(L42/N42,""))</f>
        <v/>
      </c>
      <c r="S42" s="5">
        <f>IF(COUNTA(A42:B42,D42:H42,L42)=0,"",IF(OR(A42="",B42="",D42="",E42="",F42="",G42="",H42="",L42="",I42="",J42="",K42="",N42=""),"Eingabe prüfen",IF(OR(B42&lt;'Parameter'!$B$7,B42&gt;'Parameter'!$B$8),"Zeitraum prüfen",IF(Q42&lt;0,"Unterbesetzt",IF(Q42&gt;'Parameter'!$B$6,"Überplant","Passend")))))</f>
        <v/>
      </c>
      <c r="T42" s="7">
        <f>IF(COUNTA(A42:B42,D42:H42,L42)=0,"",IF(A42="","Plan-ID fehlt",IF(B42="","Datum fehlt",IF(D42="","Bereich fehlt",IF(E42="","Schicht fehlt",IF(F42="","Zuständigkeit fehlt",IF(G42="","Gästezahl fehlt",IF(H42="","Einsatzdauer fehlt",IF(L42="","Verfügbarkeit fehlt",IF(OR(I42="",J42=""),"Bereichsparameter fehlen",IF(K42="","Puffer fehlt",IF(OR(B42&lt;'Parameter'!$B$7,B42&gt;'Parameter'!$B$8),"Datum außerhalb des Planungszeitraums",IF(Q42&lt;0,"Es fehlen "&amp;ABS(Q42)&amp;" MA",IF(Q42&gt;'Parameter'!$B$6,"Über der Schwelle um "&amp;(Q42-'Parameter'!$B$6)&amp;" MA",""))))))))))))))</f>
        <v/>
      </c>
    </row>
    <row r="43">
      <c r="A43" s="17" t="n"/>
      <c r="B43" s="31" t="n"/>
      <c r="C43" s="9">
        <f>IF(B43="","",CHOOSE(WEEKDAY(B43,2),"Mo","Di","Mi","Do","Fr","Sa","So"))</f>
        <v/>
      </c>
      <c r="D43" s="17" t="n"/>
      <c r="E43" s="17" t="n"/>
      <c r="F43" s="19" t="n"/>
      <c r="G43" s="20" t="n"/>
      <c r="H43" s="21" t="n"/>
      <c r="I43" s="23">
        <f>IF(D43="","",IFERROR(VLOOKUP(D43,'Parameter'!$E$5:$G$9,2,FALSE),""))</f>
        <v/>
      </c>
      <c r="J43" s="13">
        <f>IF(D43="","",IFERROR(VLOOKUP(D43,'Parameter'!$E$5:$G$9,3,FALSE),""))</f>
        <v/>
      </c>
      <c r="K43" s="24">
        <f>IF(COUNTA(A43:B43,D43:H43,L43)=0,"",'Parameter'!$B$5)</f>
        <v/>
      </c>
      <c r="L43" s="20" t="n"/>
      <c r="M43" s="30">
        <f>IF(OR(G43="",I43=""),"",IFERROR(G43/I43,""))</f>
        <v/>
      </c>
      <c r="N43" s="13">
        <f>IF(OR(M43="",H43="",J43="",K43=""),"",IFERROR(MAX(J43,ROUNDUP((M43/H43)*(1+K43),0)),""))</f>
        <v/>
      </c>
      <c r="O43" s="30">
        <f>IF(OR(N43="",H43=""),"",N43*H43)</f>
        <v/>
      </c>
      <c r="P43" s="30">
        <f>IF(OR(L43="",H43=""),"",L43*H43)</f>
        <v/>
      </c>
      <c r="Q43" s="13">
        <f>IF(OR(L43="",N43=""),"",L43-N43)</f>
        <v/>
      </c>
      <c r="R43" s="24">
        <f>IF(OR(L43="",N43=""),"",IFERROR(L43/N43,""))</f>
        <v/>
      </c>
      <c r="S43" s="9">
        <f>IF(COUNTA(A43:B43,D43:H43,L43)=0,"",IF(OR(A43="",B43="",D43="",E43="",F43="",G43="",H43="",L43="",I43="",J43="",K43="",N43=""),"Eingabe prüfen",IF(OR(B43&lt;'Parameter'!$B$7,B43&gt;'Parameter'!$B$8),"Zeitraum prüfen",IF(Q43&lt;0,"Unterbesetzt",IF(Q43&gt;'Parameter'!$B$6,"Überplant","Passend")))))</f>
        <v/>
      </c>
      <c r="T43" s="11">
        <f>IF(COUNTA(A43:B43,D43:H43,L43)=0,"",IF(A43="","Plan-ID fehlt",IF(B43="","Datum fehlt",IF(D43="","Bereich fehlt",IF(E43="","Schicht fehlt",IF(F43="","Zuständigkeit fehlt",IF(G43="","Gästezahl fehlt",IF(H43="","Einsatzdauer fehlt",IF(L43="","Verfügbarkeit fehlt",IF(OR(I43="",J43=""),"Bereichsparameter fehlen",IF(K43="","Puffer fehlt",IF(OR(B43&lt;'Parameter'!$B$7,B43&gt;'Parameter'!$B$8),"Datum außerhalb des Planungszeitraums",IF(Q43&lt;0,"Es fehlen "&amp;ABS(Q43)&amp;" MA",IF(Q43&gt;'Parameter'!$B$6,"Über der Schwelle um "&amp;(Q43-'Parameter'!$B$6)&amp;" MA",""))))))))))))))</f>
        <v/>
      </c>
    </row>
    <row r="44">
      <c r="A44" s="17" t="n"/>
      <c r="B44" s="31" t="n"/>
      <c r="C44" s="5">
        <f>IF(B44="","",CHOOSE(WEEKDAY(B44,2),"Mo","Di","Mi","Do","Fr","Sa","So"))</f>
        <v/>
      </c>
      <c r="D44" s="17" t="n"/>
      <c r="E44" s="17" t="n"/>
      <c r="F44" s="19" t="n"/>
      <c r="G44" s="20" t="n"/>
      <c r="H44" s="21" t="n"/>
      <c r="I44" s="22">
        <f>IF(D44="","",IFERROR(VLOOKUP(D44,'Parameter'!$E$5:$G$9,2,FALSE),""))</f>
        <v/>
      </c>
      <c r="J44" s="6">
        <f>IF(D44="","",IFERROR(VLOOKUP(D44,'Parameter'!$E$5:$G$9,3,FALSE),""))</f>
        <v/>
      </c>
      <c r="K44" s="12">
        <f>IF(COUNTA(A44:B44,D44:H44,L44)=0,"",'Parameter'!$B$5)</f>
        <v/>
      </c>
      <c r="L44" s="20" t="n"/>
      <c r="M44" s="29">
        <f>IF(OR(G44="",I44=""),"",IFERROR(G44/I44,""))</f>
        <v/>
      </c>
      <c r="N44" s="6">
        <f>IF(OR(M44="",H44="",J44="",K44=""),"",IFERROR(MAX(J44,ROUNDUP((M44/H44)*(1+K44),0)),""))</f>
        <v/>
      </c>
      <c r="O44" s="29">
        <f>IF(OR(N44="",H44=""),"",N44*H44)</f>
        <v/>
      </c>
      <c r="P44" s="29">
        <f>IF(OR(L44="",H44=""),"",L44*H44)</f>
        <v/>
      </c>
      <c r="Q44" s="6">
        <f>IF(OR(L44="",N44=""),"",L44-N44)</f>
        <v/>
      </c>
      <c r="R44" s="12">
        <f>IF(OR(L44="",N44=""),"",IFERROR(L44/N44,""))</f>
        <v/>
      </c>
      <c r="S44" s="5">
        <f>IF(COUNTA(A44:B44,D44:H44,L44)=0,"",IF(OR(A44="",B44="",D44="",E44="",F44="",G44="",H44="",L44="",I44="",J44="",K44="",N44=""),"Eingabe prüfen",IF(OR(B44&lt;'Parameter'!$B$7,B44&gt;'Parameter'!$B$8),"Zeitraum prüfen",IF(Q44&lt;0,"Unterbesetzt",IF(Q44&gt;'Parameter'!$B$6,"Überplant","Passend")))))</f>
        <v/>
      </c>
      <c r="T44" s="7">
        <f>IF(COUNTA(A44:B44,D44:H44,L44)=0,"",IF(A44="","Plan-ID fehlt",IF(B44="","Datum fehlt",IF(D44="","Bereich fehlt",IF(E44="","Schicht fehlt",IF(F44="","Zuständigkeit fehlt",IF(G44="","Gästezahl fehlt",IF(H44="","Einsatzdauer fehlt",IF(L44="","Verfügbarkeit fehlt",IF(OR(I44="",J44=""),"Bereichsparameter fehlen",IF(K44="","Puffer fehlt",IF(OR(B44&lt;'Parameter'!$B$7,B44&gt;'Parameter'!$B$8),"Datum außerhalb des Planungszeitraums",IF(Q44&lt;0,"Es fehlen "&amp;ABS(Q44)&amp;" MA",IF(Q44&gt;'Parameter'!$B$6,"Über der Schwelle um "&amp;(Q44-'Parameter'!$B$6)&amp;" MA",""))))))))))))))</f>
        <v/>
      </c>
    </row>
    <row r="45">
      <c r="A45" s="17" t="n"/>
      <c r="B45" s="31" t="n"/>
      <c r="C45" s="9">
        <f>IF(B45="","",CHOOSE(WEEKDAY(B45,2),"Mo","Di","Mi","Do","Fr","Sa","So"))</f>
        <v/>
      </c>
      <c r="D45" s="17" t="n"/>
      <c r="E45" s="17" t="n"/>
      <c r="F45" s="19" t="n"/>
      <c r="G45" s="20" t="n"/>
      <c r="H45" s="21" t="n"/>
      <c r="I45" s="23">
        <f>IF(D45="","",IFERROR(VLOOKUP(D45,'Parameter'!$E$5:$G$9,2,FALSE),""))</f>
        <v/>
      </c>
      <c r="J45" s="13">
        <f>IF(D45="","",IFERROR(VLOOKUP(D45,'Parameter'!$E$5:$G$9,3,FALSE),""))</f>
        <v/>
      </c>
      <c r="K45" s="24">
        <f>IF(COUNTA(A45:B45,D45:H45,L45)=0,"",'Parameter'!$B$5)</f>
        <v/>
      </c>
      <c r="L45" s="20" t="n"/>
      <c r="M45" s="30">
        <f>IF(OR(G45="",I45=""),"",IFERROR(G45/I45,""))</f>
        <v/>
      </c>
      <c r="N45" s="13">
        <f>IF(OR(M45="",H45="",J45="",K45=""),"",IFERROR(MAX(J45,ROUNDUP((M45/H45)*(1+K45),0)),""))</f>
        <v/>
      </c>
      <c r="O45" s="30">
        <f>IF(OR(N45="",H45=""),"",N45*H45)</f>
        <v/>
      </c>
      <c r="P45" s="30">
        <f>IF(OR(L45="",H45=""),"",L45*H45)</f>
        <v/>
      </c>
      <c r="Q45" s="13">
        <f>IF(OR(L45="",N45=""),"",L45-N45)</f>
        <v/>
      </c>
      <c r="R45" s="24">
        <f>IF(OR(L45="",N45=""),"",IFERROR(L45/N45,""))</f>
        <v/>
      </c>
      <c r="S45" s="9">
        <f>IF(COUNTA(A45:B45,D45:H45,L45)=0,"",IF(OR(A45="",B45="",D45="",E45="",F45="",G45="",H45="",L45="",I45="",J45="",K45="",N45=""),"Eingabe prüfen",IF(OR(B45&lt;'Parameter'!$B$7,B45&gt;'Parameter'!$B$8),"Zeitraum prüfen",IF(Q45&lt;0,"Unterbesetzt",IF(Q45&gt;'Parameter'!$B$6,"Überplant","Passend")))))</f>
        <v/>
      </c>
      <c r="T45" s="11">
        <f>IF(COUNTA(A45:B45,D45:H45,L45)=0,"",IF(A45="","Plan-ID fehlt",IF(B45="","Datum fehlt",IF(D45="","Bereich fehlt",IF(E45="","Schicht fehlt",IF(F45="","Zuständigkeit fehlt",IF(G45="","Gästezahl fehlt",IF(H45="","Einsatzdauer fehlt",IF(L45="","Verfügbarkeit fehlt",IF(OR(I45="",J45=""),"Bereichsparameter fehlen",IF(K45="","Puffer fehlt",IF(OR(B45&lt;'Parameter'!$B$7,B45&gt;'Parameter'!$B$8),"Datum außerhalb des Planungszeitraums",IF(Q45&lt;0,"Es fehlen "&amp;ABS(Q45)&amp;" MA",IF(Q45&gt;'Parameter'!$B$6,"Über der Schwelle um "&amp;(Q45-'Parameter'!$B$6)&amp;" MA",""))))))))))))))</f>
        <v/>
      </c>
    </row>
    <row r="46">
      <c r="A46" s="17" t="n"/>
      <c r="B46" s="31" t="n"/>
      <c r="C46" s="5">
        <f>IF(B46="","",CHOOSE(WEEKDAY(B46,2),"Mo","Di","Mi","Do","Fr","Sa","So"))</f>
        <v/>
      </c>
      <c r="D46" s="17" t="n"/>
      <c r="E46" s="17" t="n"/>
      <c r="F46" s="19" t="n"/>
      <c r="G46" s="20" t="n"/>
      <c r="H46" s="21" t="n"/>
      <c r="I46" s="22">
        <f>IF(D46="","",IFERROR(VLOOKUP(D46,'Parameter'!$E$5:$G$9,2,FALSE),""))</f>
        <v/>
      </c>
      <c r="J46" s="6">
        <f>IF(D46="","",IFERROR(VLOOKUP(D46,'Parameter'!$E$5:$G$9,3,FALSE),""))</f>
        <v/>
      </c>
      <c r="K46" s="12">
        <f>IF(COUNTA(A46:B46,D46:H46,L46)=0,"",'Parameter'!$B$5)</f>
        <v/>
      </c>
      <c r="L46" s="20" t="n"/>
      <c r="M46" s="29">
        <f>IF(OR(G46="",I46=""),"",IFERROR(G46/I46,""))</f>
        <v/>
      </c>
      <c r="N46" s="6">
        <f>IF(OR(M46="",H46="",J46="",K46=""),"",IFERROR(MAX(J46,ROUNDUP((M46/H46)*(1+K46),0)),""))</f>
        <v/>
      </c>
      <c r="O46" s="29">
        <f>IF(OR(N46="",H46=""),"",N46*H46)</f>
        <v/>
      </c>
      <c r="P46" s="29">
        <f>IF(OR(L46="",H46=""),"",L46*H46)</f>
        <v/>
      </c>
      <c r="Q46" s="6">
        <f>IF(OR(L46="",N46=""),"",L46-N46)</f>
        <v/>
      </c>
      <c r="R46" s="12">
        <f>IF(OR(L46="",N46=""),"",IFERROR(L46/N46,""))</f>
        <v/>
      </c>
      <c r="S46" s="5">
        <f>IF(COUNTA(A46:B46,D46:H46,L46)=0,"",IF(OR(A46="",B46="",D46="",E46="",F46="",G46="",H46="",L46="",I46="",J46="",K46="",N46=""),"Eingabe prüfen",IF(OR(B46&lt;'Parameter'!$B$7,B46&gt;'Parameter'!$B$8),"Zeitraum prüfen",IF(Q46&lt;0,"Unterbesetzt",IF(Q46&gt;'Parameter'!$B$6,"Überplant","Passend")))))</f>
        <v/>
      </c>
      <c r="T46" s="7">
        <f>IF(COUNTA(A46:B46,D46:H46,L46)=0,"",IF(A46="","Plan-ID fehlt",IF(B46="","Datum fehlt",IF(D46="","Bereich fehlt",IF(E46="","Schicht fehlt",IF(F46="","Zuständigkeit fehlt",IF(G46="","Gästezahl fehlt",IF(H46="","Einsatzdauer fehlt",IF(L46="","Verfügbarkeit fehlt",IF(OR(I46="",J46=""),"Bereichsparameter fehlen",IF(K46="","Puffer fehlt",IF(OR(B46&lt;'Parameter'!$B$7,B46&gt;'Parameter'!$B$8),"Datum außerhalb des Planungszeitraums",IF(Q46&lt;0,"Es fehlen "&amp;ABS(Q46)&amp;" MA",IF(Q46&gt;'Parameter'!$B$6,"Über der Schwelle um "&amp;(Q46-'Parameter'!$B$6)&amp;" MA",""))))))))))))))</f>
        <v/>
      </c>
    </row>
    <row r="47">
      <c r="A47" s="17" t="n"/>
      <c r="B47" s="31" t="n"/>
      <c r="C47" s="9">
        <f>IF(B47="","",CHOOSE(WEEKDAY(B47,2),"Mo","Di","Mi","Do","Fr","Sa","So"))</f>
        <v/>
      </c>
      <c r="D47" s="17" t="n"/>
      <c r="E47" s="17" t="n"/>
      <c r="F47" s="19" t="n"/>
      <c r="G47" s="20" t="n"/>
      <c r="H47" s="21" t="n"/>
      <c r="I47" s="23">
        <f>IF(D47="","",IFERROR(VLOOKUP(D47,'Parameter'!$E$5:$G$9,2,FALSE),""))</f>
        <v/>
      </c>
      <c r="J47" s="13">
        <f>IF(D47="","",IFERROR(VLOOKUP(D47,'Parameter'!$E$5:$G$9,3,FALSE),""))</f>
        <v/>
      </c>
      <c r="K47" s="24">
        <f>IF(COUNTA(A47:B47,D47:H47,L47)=0,"",'Parameter'!$B$5)</f>
        <v/>
      </c>
      <c r="L47" s="20" t="n"/>
      <c r="M47" s="30">
        <f>IF(OR(G47="",I47=""),"",IFERROR(G47/I47,""))</f>
        <v/>
      </c>
      <c r="N47" s="13">
        <f>IF(OR(M47="",H47="",J47="",K47=""),"",IFERROR(MAX(J47,ROUNDUP((M47/H47)*(1+K47),0)),""))</f>
        <v/>
      </c>
      <c r="O47" s="30">
        <f>IF(OR(N47="",H47=""),"",N47*H47)</f>
        <v/>
      </c>
      <c r="P47" s="30">
        <f>IF(OR(L47="",H47=""),"",L47*H47)</f>
        <v/>
      </c>
      <c r="Q47" s="13">
        <f>IF(OR(L47="",N47=""),"",L47-N47)</f>
        <v/>
      </c>
      <c r="R47" s="24">
        <f>IF(OR(L47="",N47=""),"",IFERROR(L47/N47,""))</f>
        <v/>
      </c>
      <c r="S47" s="9">
        <f>IF(COUNTA(A47:B47,D47:H47,L47)=0,"",IF(OR(A47="",B47="",D47="",E47="",F47="",G47="",H47="",L47="",I47="",J47="",K47="",N47=""),"Eingabe prüfen",IF(OR(B47&lt;'Parameter'!$B$7,B47&gt;'Parameter'!$B$8),"Zeitraum prüfen",IF(Q47&lt;0,"Unterbesetzt",IF(Q47&gt;'Parameter'!$B$6,"Überplant","Passend")))))</f>
        <v/>
      </c>
      <c r="T47" s="11">
        <f>IF(COUNTA(A47:B47,D47:H47,L47)=0,"",IF(A47="","Plan-ID fehlt",IF(B47="","Datum fehlt",IF(D47="","Bereich fehlt",IF(E47="","Schicht fehlt",IF(F47="","Zuständigkeit fehlt",IF(G47="","Gästezahl fehlt",IF(H47="","Einsatzdauer fehlt",IF(L47="","Verfügbarkeit fehlt",IF(OR(I47="",J47=""),"Bereichsparameter fehlen",IF(K47="","Puffer fehlt",IF(OR(B47&lt;'Parameter'!$B$7,B47&gt;'Parameter'!$B$8),"Datum außerhalb des Planungszeitraums",IF(Q47&lt;0,"Es fehlen "&amp;ABS(Q47)&amp;" MA",IF(Q47&gt;'Parameter'!$B$6,"Über der Schwelle um "&amp;(Q47-'Parameter'!$B$6)&amp;" MA",""))))))))))))))</f>
        <v/>
      </c>
    </row>
    <row r="48">
      <c r="A48" s="17" t="n"/>
      <c r="B48" s="31" t="n"/>
      <c r="C48" s="5">
        <f>IF(B48="","",CHOOSE(WEEKDAY(B48,2),"Mo","Di","Mi","Do","Fr","Sa","So"))</f>
        <v/>
      </c>
      <c r="D48" s="17" t="n"/>
      <c r="E48" s="17" t="n"/>
      <c r="F48" s="19" t="n"/>
      <c r="G48" s="20" t="n"/>
      <c r="H48" s="21" t="n"/>
      <c r="I48" s="22">
        <f>IF(D48="","",IFERROR(VLOOKUP(D48,'Parameter'!$E$5:$G$9,2,FALSE),""))</f>
        <v/>
      </c>
      <c r="J48" s="6">
        <f>IF(D48="","",IFERROR(VLOOKUP(D48,'Parameter'!$E$5:$G$9,3,FALSE),""))</f>
        <v/>
      </c>
      <c r="K48" s="12">
        <f>IF(COUNTA(A48:B48,D48:H48,L48)=0,"",'Parameter'!$B$5)</f>
        <v/>
      </c>
      <c r="L48" s="20" t="n"/>
      <c r="M48" s="29">
        <f>IF(OR(G48="",I48=""),"",IFERROR(G48/I48,""))</f>
        <v/>
      </c>
      <c r="N48" s="6">
        <f>IF(OR(M48="",H48="",J48="",K48=""),"",IFERROR(MAX(J48,ROUNDUP((M48/H48)*(1+K48),0)),""))</f>
        <v/>
      </c>
      <c r="O48" s="29">
        <f>IF(OR(N48="",H48=""),"",N48*H48)</f>
        <v/>
      </c>
      <c r="P48" s="29">
        <f>IF(OR(L48="",H48=""),"",L48*H48)</f>
        <v/>
      </c>
      <c r="Q48" s="6">
        <f>IF(OR(L48="",N48=""),"",L48-N48)</f>
        <v/>
      </c>
      <c r="R48" s="12">
        <f>IF(OR(L48="",N48=""),"",IFERROR(L48/N48,""))</f>
        <v/>
      </c>
      <c r="S48" s="5">
        <f>IF(COUNTA(A48:B48,D48:H48,L48)=0,"",IF(OR(A48="",B48="",D48="",E48="",F48="",G48="",H48="",L48="",I48="",J48="",K48="",N48=""),"Eingabe prüfen",IF(OR(B48&lt;'Parameter'!$B$7,B48&gt;'Parameter'!$B$8),"Zeitraum prüfen",IF(Q48&lt;0,"Unterbesetzt",IF(Q48&gt;'Parameter'!$B$6,"Überplant","Passend")))))</f>
        <v/>
      </c>
      <c r="T48" s="7">
        <f>IF(COUNTA(A48:B48,D48:H48,L48)=0,"",IF(A48="","Plan-ID fehlt",IF(B48="","Datum fehlt",IF(D48="","Bereich fehlt",IF(E48="","Schicht fehlt",IF(F48="","Zuständigkeit fehlt",IF(G48="","Gästezahl fehlt",IF(H48="","Einsatzdauer fehlt",IF(L48="","Verfügbarkeit fehlt",IF(OR(I48="",J48=""),"Bereichsparameter fehlen",IF(K48="","Puffer fehlt",IF(OR(B48&lt;'Parameter'!$B$7,B48&gt;'Parameter'!$B$8),"Datum außerhalb des Planungszeitraums",IF(Q48&lt;0,"Es fehlen "&amp;ABS(Q48)&amp;" MA",IF(Q48&gt;'Parameter'!$B$6,"Über der Schwelle um "&amp;(Q48-'Parameter'!$B$6)&amp;" MA",""))))))))))))))</f>
        <v/>
      </c>
    </row>
    <row r="49">
      <c r="A49" s="17" t="n"/>
      <c r="B49" s="31" t="n"/>
      <c r="C49" s="9">
        <f>IF(B49="","",CHOOSE(WEEKDAY(B49,2),"Mo","Di","Mi","Do","Fr","Sa","So"))</f>
        <v/>
      </c>
      <c r="D49" s="17" t="n"/>
      <c r="E49" s="17" t="n"/>
      <c r="F49" s="19" t="n"/>
      <c r="G49" s="20" t="n"/>
      <c r="H49" s="21" t="n"/>
      <c r="I49" s="23">
        <f>IF(D49="","",IFERROR(VLOOKUP(D49,'Parameter'!$E$5:$G$9,2,FALSE),""))</f>
        <v/>
      </c>
      <c r="J49" s="13">
        <f>IF(D49="","",IFERROR(VLOOKUP(D49,'Parameter'!$E$5:$G$9,3,FALSE),""))</f>
        <v/>
      </c>
      <c r="K49" s="24">
        <f>IF(COUNTA(A49:B49,D49:H49,L49)=0,"",'Parameter'!$B$5)</f>
        <v/>
      </c>
      <c r="L49" s="20" t="n"/>
      <c r="M49" s="30">
        <f>IF(OR(G49="",I49=""),"",IFERROR(G49/I49,""))</f>
        <v/>
      </c>
      <c r="N49" s="13">
        <f>IF(OR(M49="",H49="",J49="",K49=""),"",IFERROR(MAX(J49,ROUNDUP((M49/H49)*(1+K49),0)),""))</f>
        <v/>
      </c>
      <c r="O49" s="30">
        <f>IF(OR(N49="",H49=""),"",N49*H49)</f>
        <v/>
      </c>
      <c r="P49" s="30">
        <f>IF(OR(L49="",H49=""),"",L49*H49)</f>
        <v/>
      </c>
      <c r="Q49" s="13">
        <f>IF(OR(L49="",N49=""),"",L49-N49)</f>
        <v/>
      </c>
      <c r="R49" s="24">
        <f>IF(OR(L49="",N49=""),"",IFERROR(L49/N49,""))</f>
        <v/>
      </c>
      <c r="S49" s="9">
        <f>IF(COUNTA(A49:B49,D49:H49,L49)=0,"",IF(OR(A49="",B49="",D49="",E49="",F49="",G49="",H49="",L49="",I49="",J49="",K49="",N49=""),"Eingabe prüfen",IF(OR(B49&lt;'Parameter'!$B$7,B49&gt;'Parameter'!$B$8),"Zeitraum prüfen",IF(Q49&lt;0,"Unterbesetzt",IF(Q49&gt;'Parameter'!$B$6,"Überplant","Passend")))))</f>
        <v/>
      </c>
      <c r="T49" s="11">
        <f>IF(COUNTA(A49:B49,D49:H49,L49)=0,"",IF(A49="","Plan-ID fehlt",IF(B49="","Datum fehlt",IF(D49="","Bereich fehlt",IF(E49="","Schicht fehlt",IF(F49="","Zuständigkeit fehlt",IF(G49="","Gästezahl fehlt",IF(H49="","Einsatzdauer fehlt",IF(L49="","Verfügbarkeit fehlt",IF(OR(I49="",J49=""),"Bereichsparameter fehlen",IF(K49="","Puffer fehlt",IF(OR(B49&lt;'Parameter'!$B$7,B49&gt;'Parameter'!$B$8),"Datum außerhalb des Planungszeitraums",IF(Q49&lt;0,"Es fehlen "&amp;ABS(Q49)&amp;" MA",IF(Q49&gt;'Parameter'!$B$6,"Über der Schwelle um "&amp;(Q49-'Parameter'!$B$6)&amp;" MA",""))))))))))))))</f>
        <v/>
      </c>
    </row>
    <row r="50">
      <c r="A50" s="17" t="n"/>
      <c r="B50" s="31" t="n"/>
      <c r="C50" s="5">
        <f>IF(B50="","",CHOOSE(WEEKDAY(B50,2),"Mo","Di","Mi","Do","Fr","Sa","So"))</f>
        <v/>
      </c>
      <c r="D50" s="17" t="n"/>
      <c r="E50" s="17" t="n"/>
      <c r="F50" s="19" t="n"/>
      <c r="G50" s="20" t="n"/>
      <c r="H50" s="21" t="n"/>
      <c r="I50" s="22">
        <f>IF(D50="","",IFERROR(VLOOKUP(D50,'Parameter'!$E$5:$G$9,2,FALSE),""))</f>
        <v/>
      </c>
      <c r="J50" s="6">
        <f>IF(D50="","",IFERROR(VLOOKUP(D50,'Parameter'!$E$5:$G$9,3,FALSE),""))</f>
        <v/>
      </c>
      <c r="K50" s="12">
        <f>IF(COUNTA(A50:B50,D50:H50,L50)=0,"",'Parameter'!$B$5)</f>
        <v/>
      </c>
      <c r="L50" s="20" t="n"/>
      <c r="M50" s="29">
        <f>IF(OR(G50="",I50=""),"",IFERROR(G50/I50,""))</f>
        <v/>
      </c>
      <c r="N50" s="6">
        <f>IF(OR(M50="",H50="",J50="",K50=""),"",IFERROR(MAX(J50,ROUNDUP((M50/H50)*(1+K50),0)),""))</f>
        <v/>
      </c>
      <c r="O50" s="29">
        <f>IF(OR(N50="",H50=""),"",N50*H50)</f>
        <v/>
      </c>
      <c r="P50" s="29">
        <f>IF(OR(L50="",H50=""),"",L50*H50)</f>
        <v/>
      </c>
      <c r="Q50" s="6">
        <f>IF(OR(L50="",N50=""),"",L50-N50)</f>
        <v/>
      </c>
      <c r="R50" s="12">
        <f>IF(OR(L50="",N50=""),"",IFERROR(L50/N50,""))</f>
        <v/>
      </c>
      <c r="S50" s="5">
        <f>IF(COUNTA(A50:B50,D50:H50,L50)=0,"",IF(OR(A50="",B50="",D50="",E50="",F50="",G50="",H50="",L50="",I50="",J50="",K50="",N50=""),"Eingabe prüfen",IF(OR(B50&lt;'Parameter'!$B$7,B50&gt;'Parameter'!$B$8),"Zeitraum prüfen",IF(Q50&lt;0,"Unterbesetzt",IF(Q50&gt;'Parameter'!$B$6,"Überplant","Passend")))))</f>
        <v/>
      </c>
      <c r="T50" s="7">
        <f>IF(COUNTA(A50:B50,D50:H50,L50)=0,"",IF(A50="","Plan-ID fehlt",IF(B50="","Datum fehlt",IF(D50="","Bereich fehlt",IF(E50="","Schicht fehlt",IF(F50="","Zuständigkeit fehlt",IF(G50="","Gästezahl fehlt",IF(H50="","Einsatzdauer fehlt",IF(L50="","Verfügbarkeit fehlt",IF(OR(I50="",J50=""),"Bereichsparameter fehlen",IF(K50="","Puffer fehlt",IF(OR(B50&lt;'Parameter'!$B$7,B50&gt;'Parameter'!$B$8),"Datum außerhalb des Planungszeitraums",IF(Q50&lt;0,"Es fehlen "&amp;ABS(Q50)&amp;" MA",IF(Q50&gt;'Parameter'!$B$6,"Über der Schwelle um "&amp;(Q50-'Parameter'!$B$6)&amp;" MA",""))))))))))))))</f>
        <v/>
      </c>
    </row>
    <row r="51">
      <c r="A51" s="17" t="n"/>
      <c r="B51" s="31" t="n"/>
      <c r="C51" s="9">
        <f>IF(B51="","",CHOOSE(WEEKDAY(B51,2),"Mo","Di","Mi","Do","Fr","Sa","So"))</f>
        <v/>
      </c>
      <c r="D51" s="17" t="n"/>
      <c r="E51" s="17" t="n"/>
      <c r="F51" s="19" t="n"/>
      <c r="G51" s="20" t="n"/>
      <c r="H51" s="21" t="n"/>
      <c r="I51" s="23">
        <f>IF(D51="","",IFERROR(VLOOKUP(D51,'Parameter'!$E$5:$G$9,2,FALSE),""))</f>
        <v/>
      </c>
      <c r="J51" s="13">
        <f>IF(D51="","",IFERROR(VLOOKUP(D51,'Parameter'!$E$5:$G$9,3,FALSE),""))</f>
        <v/>
      </c>
      <c r="K51" s="24">
        <f>IF(COUNTA(A51:B51,D51:H51,L51)=0,"",'Parameter'!$B$5)</f>
        <v/>
      </c>
      <c r="L51" s="20" t="n"/>
      <c r="M51" s="30">
        <f>IF(OR(G51="",I51=""),"",IFERROR(G51/I51,""))</f>
        <v/>
      </c>
      <c r="N51" s="13">
        <f>IF(OR(M51="",H51="",J51="",K51=""),"",IFERROR(MAX(J51,ROUNDUP((M51/H51)*(1+K51),0)),""))</f>
        <v/>
      </c>
      <c r="O51" s="30">
        <f>IF(OR(N51="",H51=""),"",N51*H51)</f>
        <v/>
      </c>
      <c r="P51" s="30">
        <f>IF(OR(L51="",H51=""),"",L51*H51)</f>
        <v/>
      </c>
      <c r="Q51" s="13">
        <f>IF(OR(L51="",N51=""),"",L51-N51)</f>
        <v/>
      </c>
      <c r="R51" s="24">
        <f>IF(OR(L51="",N51=""),"",IFERROR(L51/N51,""))</f>
        <v/>
      </c>
      <c r="S51" s="9">
        <f>IF(COUNTA(A51:B51,D51:H51,L51)=0,"",IF(OR(A51="",B51="",D51="",E51="",F51="",G51="",H51="",L51="",I51="",J51="",K51="",N51=""),"Eingabe prüfen",IF(OR(B51&lt;'Parameter'!$B$7,B51&gt;'Parameter'!$B$8),"Zeitraum prüfen",IF(Q51&lt;0,"Unterbesetzt",IF(Q51&gt;'Parameter'!$B$6,"Überplant","Passend")))))</f>
        <v/>
      </c>
      <c r="T51" s="11">
        <f>IF(COUNTA(A51:B51,D51:H51,L51)=0,"",IF(A51="","Plan-ID fehlt",IF(B51="","Datum fehlt",IF(D51="","Bereich fehlt",IF(E51="","Schicht fehlt",IF(F51="","Zuständigkeit fehlt",IF(G51="","Gästezahl fehlt",IF(H51="","Einsatzdauer fehlt",IF(L51="","Verfügbarkeit fehlt",IF(OR(I51="",J51=""),"Bereichsparameter fehlen",IF(K51="","Puffer fehlt",IF(OR(B51&lt;'Parameter'!$B$7,B51&gt;'Parameter'!$B$8),"Datum außerhalb des Planungszeitraums",IF(Q51&lt;0,"Es fehlen "&amp;ABS(Q51)&amp;" MA",IF(Q51&gt;'Parameter'!$B$6,"Über der Schwelle um "&amp;(Q51-'Parameter'!$B$6)&amp;" MA",""))))))))))))))</f>
        <v/>
      </c>
    </row>
    <row r="52">
      <c r="A52" s="17" t="n"/>
      <c r="B52" s="31" t="n"/>
      <c r="C52" s="5">
        <f>IF(B52="","",CHOOSE(WEEKDAY(B52,2),"Mo","Di","Mi","Do","Fr","Sa","So"))</f>
        <v/>
      </c>
      <c r="D52" s="17" t="n"/>
      <c r="E52" s="17" t="n"/>
      <c r="F52" s="19" t="n"/>
      <c r="G52" s="20" t="n"/>
      <c r="H52" s="21" t="n"/>
      <c r="I52" s="22">
        <f>IF(D52="","",IFERROR(VLOOKUP(D52,'Parameter'!$E$5:$G$9,2,FALSE),""))</f>
        <v/>
      </c>
      <c r="J52" s="6">
        <f>IF(D52="","",IFERROR(VLOOKUP(D52,'Parameter'!$E$5:$G$9,3,FALSE),""))</f>
        <v/>
      </c>
      <c r="K52" s="12">
        <f>IF(COUNTA(A52:B52,D52:H52,L52)=0,"",'Parameter'!$B$5)</f>
        <v/>
      </c>
      <c r="L52" s="20" t="n"/>
      <c r="M52" s="29">
        <f>IF(OR(G52="",I52=""),"",IFERROR(G52/I52,""))</f>
        <v/>
      </c>
      <c r="N52" s="6">
        <f>IF(OR(M52="",H52="",J52="",K52=""),"",IFERROR(MAX(J52,ROUNDUP((M52/H52)*(1+K52),0)),""))</f>
        <v/>
      </c>
      <c r="O52" s="29">
        <f>IF(OR(N52="",H52=""),"",N52*H52)</f>
        <v/>
      </c>
      <c r="P52" s="29">
        <f>IF(OR(L52="",H52=""),"",L52*H52)</f>
        <v/>
      </c>
      <c r="Q52" s="6">
        <f>IF(OR(L52="",N52=""),"",L52-N52)</f>
        <v/>
      </c>
      <c r="R52" s="12">
        <f>IF(OR(L52="",N52=""),"",IFERROR(L52/N52,""))</f>
        <v/>
      </c>
      <c r="S52" s="5">
        <f>IF(COUNTA(A52:B52,D52:H52,L52)=0,"",IF(OR(A52="",B52="",D52="",E52="",F52="",G52="",H52="",L52="",I52="",J52="",K52="",N52=""),"Eingabe prüfen",IF(OR(B52&lt;'Parameter'!$B$7,B52&gt;'Parameter'!$B$8),"Zeitraum prüfen",IF(Q52&lt;0,"Unterbesetzt",IF(Q52&gt;'Parameter'!$B$6,"Überplant","Passend")))))</f>
        <v/>
      </c>
      <c r="T52" s="7">
        <f>IF(COUNTA(A52:B52,D52:H52,L52)=0,"",IF(A52="","Plan-ID fehlt",IF(B52="","Datum fehlt",IF(D52="","Bereich fehlt",IF(E52="","Schicht fehlt",IF(F52="","Zuständigkeit fehlt",IF(G52="","Gästezahl fehlt",IF(H52="","Einsatzdauer fehlt",IF(L52="","Verfügbarkeit fehlt",IF(OR(I52="",J52=""),"Bereichsparameter fehlen",IF(K52="","Puffer fehlt",IF(OR(B52&lt;'Parameter'!$B$7,B52&gt;'Parameter'!$B$8),"Datum außerhalb des Planungszeitraums",IF(Q52&lt;0,"Es fehlen "&amp;ABS(Q52)&amp;" MA",IF(Q52&gt;'Parameter'!$B$6,"Über der Schwelle um "&amp;(Q52-'Parameter'!$B$6)&amp;" MA",""))))))))))))))</f>
        <v/>
      </c>
    </row>
    <row r="53">
      <c r="A53" s="17" t="n"/>
      <c r="B53" s="31" t="n"/>
      <c r="C53" s="9">
        <f>IF(B53="","",CHOOSE(WEEKDAY(B53,2),"Mo","Di","Mi","Do","Fr","Sa","So"))</f>
        <v/>
      </c>
      <c r="D53" s="17" t="n"/>
      <c r="E53" s="17" t="n"/>
      <c r="F53" s="19" t="n"/>
      <c r="G53" s="20" t="n"/>
      <c r="H53" s="21" t="n"/>
      <c r="I53" s="23">
        <f>IF(D53="","",IFERROR(VLOOKUP(D53,'Parameter'!$E$5:$G$9,2,FALSE),""))</f>
        <v/>
      </c>
      <c r="J53" s="13">
        <f>IF(D53="","",IFERROR(VLOOKUP(D53,'Parameter'!$E$5:$G$9,3,FALSE),""))</f>
        <v/>
      </c>
      <c r="K53" s="24">
        <f>IF(COUNTA(A53:B53,D53:H53,L53)=0,"",'Parameter'!$B$5)</f>
        <v/>
      </c>
      <c r="L53" s="20" t="n"/>
      <c r="M53" s="30">
        <f>IF(OR(G53="",I53=""),"",IFERROR(G53/I53,""))</f>
        <v/>
      </c>
      <c r="N53" s="13">
        <f>IF(OR(M53="",H53="",J53="",K53=""),"",IFERROR(MAX(J53,ROUNDUP((M53/H53)*(1+K53),0)),""))</f>
        <v/>
      </c>
      <c r="O53" s="30">
        <f>IF(OR(N53="",H53=""),"",N53*H53)</f>
        <v/>
      </c>
      <c r="P53" s="30">
        <f>IF(OR(L53="",H53=""),"",L53*H53)</f>
        <v/>
      </c>
      <c r="Q53" s="13">
        <f>IF(OR(L53="",N53=""),"",L53-N53)</f>
        <v/>
      </c>
      <c r="R53" s="24">
        <f>IF(OR(L53="",N53=""),"",IFERROR(L53/N53,""))</f>
        <v/>
      </c>
      <c r="S53" s="9">
        <f>IF(COUNTA(A53:B53,D53:H53,L53)=0,"",IF(OR(A53="",B53="",D53="",E53="",F53="",G53="",H53="",L53="",I53="",J53="",K53="",N53=""),"Eingabe prüfen",IF(OR(B53&lt;'Parameter'!$B$7,B53&gt;'Parameter'!$B$8),"Zeitraum prüfen",IF(Q53&lt;0,"Unterbesetzt",IF(Q53&gt;'Parameter'!$B$6,"Überplant","Passend")))))</f>
        <v/>
      </c>
      <c r="T53" s="11">
        <f>IF(COUNTA(A53:B53,D53:H53,L53)=0,"",IF(A53="","Plan-ID fehlt",IF(B53="","Datum fehlt",IF(D53="","Bereich fehlt",IF(E53="","Schicht fehlt",IF(F53="","Zuständigkeit fehlt",IF(G53="","Gästezahl fehlt",IF(H53="","Einsatzdauer fehlt",IF(L53="","Verfügbarkeit fehlt",IF(OR(I53="",J53=""),"Bereichsparameter fehlen",IF(K53="","Puffer fehlt",IF(OR(B53&lt;'Parameter'!$B$7,B53&gt;'Parameter'!$B$8),"Datum außerhalb des Planungszeitraums",IF(Q53&lt;0,"Es fehlen "&amp;ABS(Q53)&amp;" MA",IF(Q53&gt;'Parameter'!$B$6,"Über der Schwelle um "&amp;(Q53-'Parameter'!$B$6)&amp;" MA",""))))))))))))))</f>
        <v/>
      </c>
    </row>
    <row r="54">
      <c r="A54" s="17" t="n"/>
      <c r="B54" s="31" t="n"/>
      <c r="C54" s="5">
        <f>IF(B54="","",CHOOSE(WEEKDAY(B54,2),"Mo","Di","Mi","Do","Fr","Sa","So"))</f>
        <v/>
      </c>
      <c r="D54" s="17" t="n"/>
      <c r="E54" s="17" t="n"/>
      <c r="F54" s="19" t="n"/>
      <c r="G54" s="20" t="n"/>
      <c r="H54" s="21" t="n"/>
      <c r="I54" s="22">
        <f>IF(D54="","",IFERROR(VLOOKUP(D54,'Parameter'!$E$5:$G$9,2,FALSE),""))</f>
        <v/>
      </c>
      <c r="J54" s="6">
        <f>IF(D54="","",IFERROR(VLOOKUP(D54,'Parameter'!$E$5:$G$9,3,FALSE),""))</f>
        <v/>
      </c>
      <c r="K54" s="12">
        <f>IF(COUNTA(A54:B54,D54:H54,L54)=0,"",'Parameter'!$B$5)</f>
        <v/>
      </c>
      <c r="L54" s="20" t="n"/>
      <c r="M54" s="29">
        <f>IF(OR(G54="",I54=""),"",IFERROR(G54/I54,""))</f>
        <v/>
      </c>
      <c r="N54" s="6">
        <f>IF(OR(M54="",H54="",J54="",K54=""),"",IFERROR(MAX(J54,ROUNDUP((M54/H54)*(1+K54),0)),""))</f>
        <v/>
      </c>
      <c r="O54" s="29">
        <f>IF(OR(N54="",H54=""),"",N54*H54)</f>
        <v/>
      </c>
      <c r="P54" s="29">
        <f>IF(OR(L54="",H54=""),"",L54*H54)</f>
        <v/>
      </c>
      <c r="Q54" s="6">
        <f>IF(OR(L54="",N54=""),"",L54-N54)</f>
        <v/>
      </c>
      <c r="R54" s="12">
        <f>IF(OR(L54="",N54=""),"",IFERROR(L54/N54,""))</f>
        <v/>
      </c>
      <c r="S54" s="5">
        <f>IF(COUNTA(A54:B54,D54:H54,L54)=0,"",IF(OR(A54="",B54="",D54="",E54="",F54="",G54="",H54="",L54="",I54="",J54="",K54="",N54=""),"Eingabe prüfen",IF(OR(B54&lt;'Parameter'!$B$7,B54&gt;'Parameter'!$B$8),"Zeitraum prüfen",IF(Q54&lt;0,"Unterbesetzt",IF(Q54&gt;'Parameter'!$B$6,"Überplant","Passend")))))</f>
        <v/>
      </c>
      <c r="T54" s="7">
        <f>IF(COUNTA(A54:B54,D54:H54,L54)=0,"",IF(A54="","Plan-ID fehlt",IF(B54="","Datum fehlt",IF(D54="","Bereich fehlt",IF(E54="","Schicht fehlt",IF(F54="","Zuständigkeit fehlt",IF(G54="","Gästezahl fehlt",IF(H54="","Einsatzdauer fehlt",IF(L54="","Verfügbarkeit fehlt",IF(OR(I54="",J54=""),"Bereichsparameter fehlen",IF(K54="","Puffer fehlt",IF(OR(B54&lt;'Parameter'!$B$7,B54&gt;'Parameter'!$B$8),"Datum außerhalb des Planungszeitraums",IF(Q54&lt;0,"Es fehlen "&amp;ABS(Q54)&amp;" MA",IF(Q54&gt;'Parameter'!$B$6,"Über der Schwelle um "&amp;(Q54-'Parameter'!$B$6)&amp;" MA",""))))))))))))))</f>
        <v/>
      </c>
    </row>
    <row r="55">
      <c r="A55" s="17" t="n"/>
      <c r="B55" s="31" t="n"/>
      <c r="C55" s="9">
        <f>IF(B55="","",CHOOSE(WEEKDAY(B55,2),"Mo","Di","Mi","Do","Fr","Sa","So"))</f>
        <v/>
      </c>
      <c r="D55" s="17" t="n"/>
      <c r="E55" s="17" t="n"/>
      <c r="F55" s="19" t="n"/>
      <c r="G55" s="20" t="n"/>
      <c r="H55" s="21" t="n"/>
      <c r="I55" s="23">
        <f>IF(D55="","",IFERROR(VLOOKUP(D55,'Parameter'!$E$5:$G$9,2,FALSE),""))</f>
        <v/>
      </c>
      <c r="J55" s="13">
        <f>IF(D55="","",IFERROR(VLOOKUP(D55,'Parameter'!$E$5:$G$9,3,FALSE),""))</f>
        <v/>
      </c>
      <c r="K55" s="24">
        <f>IF(COUNTA(A55:B55,D55:H55,L55)=0,"",'Parameter'!$B$5)</f>
        <v/>
      </c>
      <c r="L55" s="20" t="n"/>
      <c r="M55" s="30">
        <f>IF(OR(G55="",I55=""),"",IFERROR(G55/I55,""))</f>
        <v/>
      </c>
      <c r="N55" s="13">
        <f>IF(OR(M55="",H55="",J55="",K55=""),"",IFERROR(MAX(J55,ROUNDUP((M55/H55)*(1+K55),0)),""))</f>
        <v/>
      </c>
      <c r="O55" s="30">
        <f>IF(OR(N55="",H55=""),"",N55*H55)</f>
        <v/>
      </c>
      <c r="P55" s="30">
        <f>IF(OR(L55="",H55=""),"",L55*H55)</f>
        <v/>
      </c>
      <c r="Q55" s="13">
        <f>IF(OR(L55="",N55=""),"",L55-N55)</f>
        <v/>
      </c>
      <c r="R55" s="24">
        <f>IF(OR(L55="",N55=""),"",IFERROR(L55/N55,""))</f>
        <v/>
      </c>
      <c r="S55" s="9">
        <f>IF(COUNTA(A55:B55,D55:H55,L55)=0,"",IF(OR(A55="",B55="",D55="",E55="",F55="",G55="",H55="",L55="",I55="",J55="",K55="",N55=""),"Eingabe prüfen",IF(OR(B55&lt;'Parameter'!$B$7,B55&gt;'Parameter'!$B$8),"Zeitraum prüfen",IF(Q55&lt;0,"Unterbesetzt",IF(Q55&gt;'Parameter'!$B$6,"Überplant","Passend")))))</f>
        <v/>
      </c>
      <c r="T55" s="11">
        <f>IF(COUNTA(A55:B55,D55:H55,L55)=0,"",IF(A55="","Plan-ID fehlt",IF(B55="","Datum fehlt",IF(D55="","Bereich fehlt",IF(E55="","Schicht fehlt",IF(F55="","Zuständigkeit fehlt",IF(G55="","Gästezahl fehlt",IF(H55="","Einsatzdauer fehlt",IF(L55="","Verfügbarkeit fehlt",IF(OR(I55="",J55=""),"Bereichsparameter fehlen",IF(K55="","Puffer fehlt",IF(OR(B55&lt;'Parameter'!$B$7,B55&gt;'Parameter'!$B$8),"Datum außerhalb des Planungszeitraums",IF(Q55&lt;0,"Es fehlen "&amp;ABS(Q55)&amp;" MA",IF(Q55&gt;'Parameter'!$B$6,"Über der Schwelle um "&amp;(Q55-'Parameter'!$B$6)&amp;" MA",""))))))))))))))</f>
        <v/>
      </c>
    </row>
    <row r="56">
      <c r="A56" s="17" t="n"/>
      <c r="B56" s="31" t="n"/>
      <c r="C56" s="5">
        <f>IF(B56="","",CHOOSE(WEEKDAY(B56,2),"Mo","Di","Mi","Do","Fr","Sa","So"))</f>
        <v/>
      </c>
      <c r="D56" s="17" t="n"/>
      <c r="E56" s="17" t="n"/>
      <c r="F56" s="19" t="n"/>
      <c r="G56" s="20" t="n"/>
      <c r="H56" s="21" t="n"/>
      <c r="I56" s="22">
        <f>IF(D56="","",IFERROR(VLOOKUP(D56,'Parameter'!$E$5:$G$9,2,FALSE),""))</f>
        <v/>
      </c>
      <c r="J56" s="6">
        <f>IF(D56="","",IFERROR(VLOOKUP(D56,'Parameter'!$E$5:$G$9,3,FALSE),""))</f>
        <v/>
      </c>
      <c r="K56" s="12">
        <f>IF(COUNTA(A56:B56,D56:H56,L56)=0,"",'Parameter'!$B$5)</f>
        <v/>
      </c>
      <c r="L56" s="20" t="n"/>
      <c r="M56" s="29">
        <f>IF(OR(G56="",I56=""),"",IFERROR(G56/I56,""))</f>
        <v/>
      </c>
      <c r="N56" s="6">
        <f>IF(OR(M56="",H56="",J56="",K56=""),"",IFERROR(MAX(J56,ROUNDUP((M56/H56)*(1+K56),0)),""))</f>
        <v/>
      </c>
      <c r="O56" s="29">
        <f>IF(OR(N56="",H56=""),"",N56*H56)</f>
        <v/>
      </c>
      <c r="P56" s="29">
        <f>IF(OR(L56="",H56=""),"",L56*H56)</f>
        <v/>
      </c>
      <c r="Q56" s="6">
        <f>IF(OR(L56="",N56=""),"",L56-N56)</f>
        <v/>
      </c>
      <c r="R56" s="12">
        <f>IF(OR(L56="",N56=""),"",IFERROR(L56/N56,""))</f>
        <v/>
      </c>
      <c r="S56" s="5">
        <f>IF(COUNTA(A56:B56,D56:H56,L56)=0,"",IF(OR(A56="",B56="",D56="",E56="",F56="",G56="",H56="",L56="",I56="",J56="",K56="",N56=""),"Eingabe prüfen",IF(OR(B56&lt;'Parameter'!$B$7,B56&gt;'Parameter'!$B$8),"Zeitraum prüfen",IF(Q56&lt;0,"Unterbesetzt",IF(Q56&gt;'Parameter'!$B$6,"Überplant","Passend")))))</f>
        <v/>
      </c>
      <c r="T56" s="7">
        <f>IF(COUNTA(A56:B56,D56:H56,L56)=0,"",IF(A56="","Plan-ID fehlt",IF(B56="","Datum fehlt",IF(D56="","Bereich fehlt",IF(E56="","Schicht fehlt",IF(F56="","Zuständigkeit fehlt",IF(G56="","Gästezahl fehlt",IF(H56="","Einsatzdauer fehlt",IF(L56="","Verfügbarkeit fehlt",IF(OR(I56="",J56=""),"Bereichsparameter fehlen",IF(K56="","Puffer fehlt",IF(OR(B56&lt;'Parameter'!$B$7,B56&gt;'Parameter'!$B$8),"Datum außerhalb des Planungszeitraums",IF(Q56&lt;0,"Es fehlen "&amp;ABS(Q56)&amp;" MA",IF(Q56&gt;'Parameter'!$B$6,"Über der Schwelle um "&amp;(Q56-'Parameter'!$B$6)&amp;" MA",""))))))))))))))</f>
        <v/>
      </c>
    </row>
    <row r="57">
      <c r="A57" s="17" t="n"/>
      <c r="B57" s="31" t="n"/>
      <c r="C57" s="9">
        <f>IF(B57="","",CHOOSE(WEEKDAY(B57,2),"Mo","Di","Mi","Do","Fr","Sa","So"))</f>
        <v/>
      </c>
      <c r="D57" s="17" t="n"/>
      <c r="E57" s="17" t="n"/>
      <c r="F57" s="19" t="n"/>
      <c r="G57" s="20" t="n"/>
      <c r="H57" s="21" t="n"/>
      <c r="I57" s="23">
        <f>IF(D57="","",IFERROR(VLOOKUP(D57,'Parameter'!$E$5:$G$9,2,FALSE),""))</f>
        <v/>
      </c>
      <c r="J57" s="13">
        <f>IF(D57="","",IFERROR(VLOOKUP(D57,'Parameter'!$E$5:$G$9,3,FALSE),""))</f>
        <v/>
      </c>
      <c r="K57" s="24">
        <f>IF(COUNTA(A57:B57,D57:H57,L57)=0,"",'Parameter'!$B$5)</f>
        <v/>
      </c>
      <c r="L57" s="20" t="n"/>
      <c r="M57" s="30">
        <f>IF(OR(G57="",I57=""),"",IFERROR(G57/I57,""))</f>
        <v/>
      </c>
      <c r="N57" s="13">
        <f>IF(OR(M57="",H57="",J57="",K57=""),"",IFERROR(MAX(J57,ROUNDUP((M57/H57)*(1+K57),0)),""))</f>
        <v/>
      </c>
      <c r="O57" s="30">
        <f>IF(OR(N57="",H57=""),"",N57*H57)</f>
        <v/>
      </c>
      <c r="P57" s="30">
        <f>IF(OR(L57="",H57=""),"",L57*H57)</f>
        <v/>
      </c>
      <c r="Q57" s="13">
        <f>IF(OR(L57="",N57=""),"",L57-N57)</f>
        <v/>
      </c>
      <c r="R57" s="24">
        <f>IF(OR(L57="",N57=""),"",IFERROR(L57/N57,""))</f>
        <v/>
      </c>
      <c r="S57" s="9">
        <f>IF(COUNTA(A57:B57,D57:H57,L57)=0,"",IF(OR(A57="",B57="",D57="",E57="",F57="",G57="",H57="",L57="",I57="",J57="",K57="",N57=""),"Eingabe prüfen",IF(OR(B57&lt;'Parameter'!$B$7,B57&gt;'Parameter'!$B$8),"Zeitraum prüfen",IF(Q57&lt;0,"Unterbesetzt",IF(Q57&gt;'Parameter'!$B$6,"Überplant","Passend")))))</f>
        <v/>
      </c>
      <c r="T57" s="11">
        <f>IF(COUNTA(A57:B57,D57:H57,L57)=0,"",IF(A57="","Plan-ID fehlt",IF(B57="","Datum fehlt",IF(D57="","Bereich fehlt",IF(E57="","Schicht fehlt",IF(F57="","Zuständigkeit fehlt",IF(G57="","Gästezahl fehlt",IF(H57="","Einsatzdauer fehlt",IF(L57="","Verfügbarkeit fehlt",IF(OR(I57="",J57=""),"Bereichsparameter fehlen",IF(K57="","Puffer fehlt",IF(OR(B57&lt;'Parameter'!$B$7,B57&gt;'Parameter'!$B$8),"Datum außerhalb des Planungszeitraums",IF(Q57&lt;0,"Es fehlen "&amp;ABS(Q57)&amp;" MA",IF(Q57&gt;'Parameter'!$B$6,"Über der Schwelle um "&amp;(Q57-'Parameter'!$B$6)&amp;" MA",""))))))))))))))</f>
        <v/>
      </c>
    </row>
    <row r="58">
      <c r="A58" s="17" t="n"/>
      <c r="B58" s="31" t="n"/>
      <c r="C58" s="5">
        <f>IF(B58="","",CHOOSE(WEEKDAY(B58,2),"Mo","Di","Mi","Do","Fr","Sa","So"))</f>
        <v/>
      </c>
      <c r="D58" s="17" t="n"/>
      <c r="E58" s="17" t="n"/>
      <c r="F58" s="19" t="n"/>
      <c r="G58" s="20" t="n"/>
      <c r="H58" s="21" t="n"/>
      <c r="I58" s="22">
        <f>IF(D58="","",IFERROR(VLOOKUP(D58,'Parameter'!$E$5:$G$9,2,FALSE),""))</f>
        <v/>
      </c>
      <c r="J58" s="6">
        <f>IF(D58="","",IFERROR(VLOOKUP(D58,'Parameter'!$E$5:$G$9,3,FALSE),""))</f>
        <v/>
      </c>
      <c r="K58" s="12">
        <f>IF(COUNTA(A58:B58,D58:H58,L58)=0,"",'Parameter'!$B$5)</f>
        <v/>
      </c>
      <c r="L58" s="20" t="n"/>
      <c r="M58" s="29">
        <f>IF(OR(G58="",I58=""),"",IFERROR(G58/I58,""))</f>
        <v/>
      </c>
      <c r="N58" s="6">
        <f>IF(OR(M58="",H58="",J58="",K58=""),"",IFERROR(MAX(J58,ROUNDUP((M58/H58)*(1+K58),0)),""))</f>
        <v/>
      </c>
      <c r="O58" s="29">
        <f>IF(OR(N58="",H58=""),"",N58*H58)</f>
        <v/>
      </c>
      <c r="P58" s="29">
        <f>IF(OR(L58="",H58=""),"",L58*H58)</f>
        <v/>
      </c>
      <c r="Q58" s="6">
        <f>IF(OR(L58="",N58=""),"",L58-N58)</f>
        <v/>
      </c>
      <c r="R58" s="12">
        <f>IF(OR(L58="",N58=""),"",IFERROR(L58/N58,""))</f>
        <v/>
      </c>
      <c r="S58" s="5">
        <f>IF(COUNTA(A58:B58,D58:H58,L58)=0,"",IF(OR(A58="",B58="",D58="",E58="",F58="",G58="",H58="",L58="",I58="",J58="",K58="",N58=""),"Eingabe prüfen",IF(OR(B58&lt;'Parameter'!$B$7,B58&gt;'Parameter'!$B$8),"Zeitraum prüfen",IF(Q58&lt;0,"Unterbesetzt",IF(Q58&gt;'Parameter'!$B$6,"Überplant","Passend")))))</f>
        <v/>
      </c>
      <c r="T58" s="7">
        <f>IF(COUNTA(A58:B58,D58:H58,L58)=0,"",IF(A58="","Plan-ID fehlt",IF(B58="","Datum fehlt",IF(D58="","Bereich fehlt",IF(E58="","Schicht fehlt",IF(F58="","Zuständigkeit fehlt",IF(G58="","Gästezahl fehlt",IF(H58="","Einsatzdauer fehlt",IF(L58="","Verfügbarkeit fehlt",IF(OR(I58="",J58=""),"Bereichsparameter fehlen",IF(K58="","Puffer fehlt",IF(OR(B58&lt;'Parameter'!$B$7,B58&gt;'Parameter'!$B$8),"Datum außerhalb des Planungszeitraums",IF(Q58&lt;0,"Es fehlen "&amp;ABS(Q58)&amp;" MA",IF(Q58&gt;'Parameter'!$B$6,"Über der Schwelle um "&amp;(Q58-'Parameter'!$B$6)&amp;" MA",""))))))))))))))</f>
        <v/>
      </c>
    </row>
    <row r="59">
      <c r="A59" s="17" t="n"/>
      <c r="B59" s="31" t="n"/>
      <c r="C59" s="9">
        <f>IF(B59="","",CHOOSE(WEEKDAY(B59,2),"Mo","Di","Mi","Do","Fr","Sa","So"))</f>
        <v/>
      </c>
      <c r="D59" s="17" t="n"/>
      <c r="E59" s="17" t="n"/>
      <c r="F59" s="19" t="n"/>
      <c r="G59" s="20" t="n"/>
      <c r="H59" s="21" t="n"/>
      <c r="I59" s="23">
        <f>IF(D59="","",IFERROR(VLOOKUP(D59,'Parameter'!$E$5:$G$9,2,FALSE),""))</f>
        <v/>
      </c>
      <c r="J59" s="13">
        <f>IF(D59="","",IFERROR(VLOOKUP(D59,'Parameter'!$E$5:$G$9,3,FALSE),""))</f>
        <v/>
      </c>
      <c r="K59" s="24">
        <f>IF(COUNTA(A59:B59,D59:H59,L59)=0,"",'Parameter'!$B$5)</f>
        <v/>
      </c>
      <c r="L59" s="20" t="n"/>
      <c r="M59" s="30">
        <f>IF(OR(G59="",I59=""),"",IFERROR(G59/I59,""))</f>
        <v/>
      </c>
      <c r="N59" s="13">
        <f>IF(OR(M59="",H59="",J59="",K59=""),"",IFERROR(MAX(J59,ROUNDUP((M59/H59)*(1+K59),0)),""))</f>
        <v/>
      </c>
      <c r="O59" s="30">
        <f>IF(OR(N59="",H59=""),"",N59*H59)</f>
        <v/>
      </c>
      <c r="P59" s="30">
        <f>IF(OR(L59="",H59=""),"",L59*H59)</f>
        <v/>
      </c>
      <c r="Q59" s="13">
        <f>IF(OR(L59="",N59=""),"",L59-N59)</f>
        <v/>
      </c>
      <c r="R59" s="24">
        <f>IF(OR(L59="",N59=""),"",IFERROR(L59/N59,""))</f>
        <v/>
      </c>
      <c r="S59" s="9">
        <f>IF(COUNTA(A59:B59,D59:H59,L59)=0,"",IF(OR(A59="",B59="",D59="",E59="",F59="",G59="",H59="",L59="",I59="",J59="",K59="",N59=""),"Eingabe prüfen",IF(OR(B59&lt;'Parameter'!$B$7,B59&gt;'Parameter'!$B$8),"Zeitraum prüfen",IF(Q59&lt;0,"Unterbesetzt",IF(Q59&gt;'Parameter'!$B$6,"Überplant","Passend")))))</f>
        <v/>
      </c>
      <c r="T59" s="11">
        <f>IF(COUNTA(A59:B59,D59:H59,L59)=0,"",IF(A59="","Plan-ID fehlt",IF(B59="","Datum fehlt",IF(D59="","Bereich fehlt",IF(E59="","Schicht fehlt",IF(F59="","Zuständigkeit fehlt",IF(G59="","Gästezahl fehlt",IF(H59="","Einsatzdauer fehlt",IF(L59="","Verfügbarkeit fehlt",IF(OR(I59="",J59=""),"Bereichsparameter fehlen",IF(K59="","Puffer fehlt",IF(OR(B59&lt;'Parameter'!$B$7,B59&gt;'Parameter'!$B$8),"Datum außerhalb des Planungszeitraums",IF(Q59&lt;0,"Es fehlen "&amp;ABS(Q59)&amp;" MA",IF(Q59&gt;'Parameter'!$B$6,"Über der Schwelle um "&amp;(Q59-'Parameter'!$B$6)&amp;" MA",""))))))))))))))</f>
        <v/>
      </c>
    </row>
    <row r="60">
      <c r="A60" s="17" t="n"/>
      <c r="B60" s="31" t="n"/>
      <c r="C60" s="5">
        <f>IF(B60="","",CHOOSE(WEEKDAY(B60,2),"Mo","Di","Mi","Do","Fr","Sa","So"))</f>
        <v/>
      </c>
      <c r="D60" s="17" t="n"/>
      <c r="E60" s="17" t="n"/>
      <c r="F60" s="19" t="n"/>
      <c r="G60" s="20" t="n"/>
      <c r="H60" s="21" t="n"/>
      <c r="I60" s="22">
        <f>IF(D60="","",IFERROR(VLOOKUP(D60,'Parameter'!$E$5:$G$9,2,FALSE),""))</f>
        <v/>
      </c>
      <c r="J60" s="6">
        <f>IF(D60="","",IFERROR(VLOOKUP(D60,'Parameter'!$E$5:$G$9,3,FALSE),""))</f>
        <v/>
      </c>
      <c r="K60" s="12">
        <f>IF(COUNTA(A60:B60,D60:H60,L60)=0,"",'Parameter'!$B$5)</f>
        <v/>
      </c>
      <c r="L60" s="20" t="n"/>
      <c r="M60" s="29">
        <f>IF(OR(G60="",I60=""),"",IFERROR(G60/I60,""))</f>
        <v/>
      </c>
      <c r="N60" s="6">
        <f>IF(OR(M60="",H60="",J60="",K60=""),"",IFERROR(MAX(J60,ROUNDUP((M60/H60)*(1+K60),0)),""))</f>
        <v/>
      </c>
      <c r="O60" s="29">
        <f>IF(OR(N60="",H60=""),"",N60*H60)</f>
        <v/>
      </c>
      <c r="P60" s="29">
        <f>IF(OR(L60="",H60=""),"",L60*H60)</f>
        <v/>
      </c>
      <c r="Q60" s="6">
        <f>IF(OR(L60="",N60=""),"",L60-N60)</f>
        <v/>
      </c>
      <c r="R60" s="12">
        <f>IF(OR(L60="",N60=""),"",IFERROR(L60/N60,""))</f>
        <v/>
      </c>
      <c r="S60" s="5">
        <f>IF(COUNTA(A60:B60,D60:H60,L60)=0,"",IF(OR(A60="",B60="",D60="",E60="",F60="",G60="",H60="",L60="",I60="",J60="",K60="",N60=""),"Eingabe prüfen",IF(OR(B60&lt;'Parameter'!$B$7,B60&gt;'Parameter'!$B$8),"Zeitraum prüfen",IF(Q60&lt;0,"Unterbesetzt",IF(Q60&gt;'Parameter'!$B$6,"Überplant","Passend")))))</f>
        <v/>
      </c>
      <c r="T60" s="7">
        <f>IF(COUNTA(A60:B60,D60:H60,L60)=0,"",IF(A60="","Plan-ID fehlt",IF(B60="","Datum fehlt",IF(D60="","Bereich fehlt",IF(E60="","Schicht fehlt",IF(F60="","Zuständigkeit fehlt",IF(G60="","Gästezahl fehlt",IF(H60="","Einsatzdauer fehlt",IF(L60="","Verfügbarkeit fehlt",IF(OR(I60="",J60=""),"Bereichsparameter fehlen",IF(K60="","Puffer fehlt",IF(OR(B60&lt;'Parameter'!$B$7,B60&gt;'Parameter'!$B$8),"Datum außerhalb des Planungszeitraums",IF(Q60&lt;0,"Es fehlen "&amp;ABS(Q60)&amp;" MA",IF(Q60&gt;'Parameter'!$B$6,"Über der Schwelle um "&amp;(Q60-'Parameter'!$B$6)&amp;" MA",""))))))))))))))</f>
        <v/>
      </c>
    </row>
    <row r="61">
      <c r="A61" s="17" t="n"/>
      <c r="B61" s="31" t="n"/>
      <c r="C61" s="9">
        <f>IF(B61="","",CHOOSE(WEEKDAY(B61,2),"Mo","Di","Mi","Do","Fr","Sa","So"))</f>
        <v/>
      </c>
      <c r="D61" s="17" t="n"/>
      <c r="E61" s="17" t="n"/>
      <c r="F61" s="19" t="n"/>
      <c r="G61" s="20" t="n"/>
      <c r="H61" s="21" t="n"/>
      <c r="I61" s="23">
        <f>IF(D61="","",IFERROR(VLOOKUP(D61,'Parameter'!$E$5:$G$9,2,FALSE),""))</f>
        <v/>
      </c>
      <c r="J61" s="13">
        <f>IF(D61="","",IFERROR(VLOOKUP(D61,'Parameter'!$E$5:$G$9,3,FALSE),""))</f>
        <v/>
      </c>
      <c r="K61" s="24">
        <f>IF(COUNTA(A61:B61,D61:H61,L61)=0,"",'Parameter'!$B$5)</f>
        <v/>
      </c>
      <c r="L61" s="20" t="n"/>
      <c r="M61" s="30">
        <f>IF(OR(G61="",I61=""),"",IFERROR(G61/I61,""))</f>
        <v/>
      </c>
      <c r="N61" s="13">
        <f>IF(OR(M61="",H61="",J61="",K61=""),"",IFERROR(MAX(J61,ROUNDUP((M61/H61)*(1+K61),0)),""))</f>
        <v/>
      </c>
      <c r="O61" s="30">
        <f>IF(OR(N61="",H61=""),"",N61*H61)</f>
        <v/>
      </c>
      <c r="P61" s="30">
        <f>IF(OR(L61="",H61=""),"",L61*H61)</f>
        <v/>
      </c>
      <c r="Q61" s="13">
        <f>IF(OR(L61="",N61=""),"",L61-N61)</f>
        <v/>
      </c>
      <c r="R61" s="24">
        <f>IF(OR(L61="",N61=""),"",IFERROR(L61/N61,""))</f>
        <v/>
      </c>
      <c r="S61" s="9">
        <f>IF(COUNTA(A61:B61,D61:H61,L61)=0,"",IF(OR(A61="",B61="",D61="",E61="",F61="",G61="",H61="",L61="",I61="",J61="",K61="",N61=""),"Eingabe prüfen",IF(OR(B61&lt;'Parameter'!$B$7,B61&gt;'Parameter'!$B$8),"Zeitraum prüfen",IF(Q61&lt;0,"Unterbesetzt",IF(Q61&gt;'Parameter'!$B$6,"Überplant","Passend")))))</f>
        <v/>
      </c>
      <c r="T61" s="11">
        <f>IF(COUNTA(A61:B61,D61:H61,L61)=0,"",IF(A61="","Plan-ID fehlt",IF(B61="","Datum fehlt",IF(D61="","Bereich fehlt",IF(E61="","Schicht fehlt",IF(F61="","Zuständigkeit fehlt",IF(G61="","Gästezahl fehlt",IF(H61="","Einsatzdauer fehlt",IF(L61="","Verfügbarkeit fehlt",IF(OR(I61="",J61=""),"Bereichsparameter fehlen",IF(K61="","Puffer fehlt",IF(OR(B61&lt;'Parameter'!$B$7,B61&gt;'Parameter'!$B$8),"Datum außerhalb des Planungszeitraums",IF(Q61&lt;0,"Es fehlen "&amp;ABS(Q61)&amp;" MA",IF(Q61&gt;'Parameter'!$B$6,"Über der Schwelle um "&amp;(Q61-'Parameter'!$B$6)&amp;" MA",""))))))))))))))</f>
        <v/>
      </c>
    </row>
    <row r="62">
      <c r="A62" s="17" t="n"/>
      <c r="B62" s="31" t="n"/>
      <c r="C62" s="5">
        <f>IF(B62="","",CHOOSE(WEEKDAY(B62,2),"Mo","Di","Mi","Do","Fr","Sa","So"))</f>
        <v/>
      </c>
      <c r="D62" s="17" t="n"/>
      <c r="E62" s="17" t="n"/>
      <c r="F62" s="19" t="n"/>
      <c r="G62" s="20" t="n"/>
      <c r="H62" s="21" t="n"/>
      <c r="I62" s="22">
        <f>IF(D62="","",IFERROR(VLOOKUP(D62,'Parameter'!$E$5:$G$9,2,FALSE),""))</f>
        <v/>
      </c>
      <c r="J62" s="6">
        <f>IF(D62="","",IFERROR(VLOOKUP(D62,'Parameter'!$E$5:$G$9,3,FALSE),""))</f>
        <v/>
      </c>
      <c r="K62" s="12">
        <f>IF(COUNTA(A62:B62,D62:H62,L62)=0,"",'Parameter'!$B$5)</f>
        <v/>
      </c>
      <c r="L62" s="20" t="n"/>
      <c r="M62" s="29">
        <f>IF(OR(G62="",I62=""),"",IFERROR(G62/I62,""))</f>
        <v/>
      </c>
      <c r="N62" s="6">
        <f>IF(OR(M62="",H62="",J62="",K62=""),"",IFERROR(MAX(J62,ROUNDUP((M62/H62)*(1+K62),0)),""))</f>
        <v/>
      </c>
      <c r="O62" s="29">
        <f>IF(OR(N62="",H62=""),"",N62*H62)</f>
        <v/>
      </c>
      <c r="P62" s="29">
        <f>IF(OR(L62="",H62=""),"",L62*H62)</f>
        <v/>
      </c>
      <c r="Q62" s="6">
        <f>IF(OR(L62="",N62=""),"",L62-N62)</f>
        <v/>
      </c>
      <c r="R62" s="12">
        <f>IF(OR(L62="",N62=""),"",IFERROR(L62/N62,""))</f>
        <v/>
      </c>
      <c r="S62" s="5">
        <f>IF(COUNTA(A62:B62,D62:H62,L62)=0,"",IF(OR(A62="",B62="",D62="",E62="",F62="",G62="",H62="",L62="",I62="",J62="",K62="",N62=""),"Eingabe prüfen",IF(OR(B62&lt;'Parameter'!$B$7,B62&gt;'Parameter'!$B$8),"Zeitraum prüfen",IF(Q62&lt;0,"Unterbesetzt",IF(Q62&gt;'Parameter'!$B$6,"Überplant","Passend")))))</f>
        <v/>
      </c>
      <c r="T62" s="7">
        <f>IF(COUNTA(A62:B62,D62:H62,L62)=0,"",IF(A62="","Plan-ID fehlt",IF(B62="","Datum fehlt",IF(D62="","Bereich fehlt",IF(E62="","Schicht fehlt",IF(F62="","Zuständigkeit fehlt",IF(G62="","Gästezahl fehlt",IF(H62="","Einsatzdauer fehlt",IF(L62="","Verfügbarkeit fehlt",IF(OR(I62="",J62=""),"Bereichsparameter fehlen",IF(K62="","Puffer fehlt",IF(OR(B62&lt;'Parameter'!$B$7,B62&gt;'Parameter'!$B$8),"Datum außerhalb des Planungszeitraums",IF(Q62&lt;0,"Es fehlen "&amp;ABS(Q62)&amp;" MA",IF(Q62&gt;'Parameter'!$B$6,"Über der Schwelle um "&amp;(Q62-'Parameter'!$B$6)&amp;" MA",""))))))))))))))</f>
        <v/>
      </c>
    </row>
    <row r="63">
      <c r="A63" s="17" t="n"/>
      <c r="B63" s="31" t="n"/>
      <c r="C63" s="9">
        <f>IF(B63="","",CHOOSE(WEEKDAY(B63,2),"Mo","Di","Mi","Do","Fr","Sa","So"))</f>
        <v/>
      </c>
      <c r="D63" s="17" t="n"/>
      <c r="E63" s="17" t="n"/>
      <c r="F63" s="19" t="n"/>
      <c r="G63" s="20" t="n"/>
      <c r="H63" s="21" t="n"/>
      <c r="I63" s="23">
        <f>IF(D63="","",IFERROR(VLOOKUP(D63,'Parameter'!$E$5:$G$9,2,FALSE),""))</f>
        <v/>
      </c>
      <c r="J63" s="13">
        <f>IF(D63="","",IFERROR(VLOOKUP(D63,'Parameter'!$E$5:$G$9,3,FALSE),""))</f>
        <v/>
      </c>
      <c r="K63" s="24">
        <f>IF(COUNTA(A63:B63,D63:H63,L63)=0,"",'Parameter'!$B$5)</f>
        <v/>
      </c>
      <c r="L63" s="20" t="n"/>
      <c r="M63" s="30">
        <f>IF(OR(G63="",I63=""),"",IFERROR(G63/I63,""))</f>
        <v/>
      </c>
      <c r="N63" s="13">
        <f>IF(OR(M63="",H63="",J63="",K63=""),"",IFERROR(MAX(J63,ROUNDUP((M63/H63)*(1+K63),0)),""))</f>
        <v/>
      </c>
      <c r="O63" s="30">
        <f>IF(OR(N63="",H63=""),"",N63*H63)</f>
        <v/>
      </c>
      <c r="P63" s="30">
        <f>IF(OR(L63="",H63=""),"",L63*H63)</f>
        <v/>
      </c>
      <c r="Q63" s="13">
        <f>IF(OR(L63="",N63=""),"",L63-N63)</f>
        <v/>
      </c>
      <c r="R63" s="24">
        <f>IF(OR(L63="",N63=""),"",IFERROR(L63/N63,""))</f>
        <v/>
      </c>
      <c r="S63" s="9">
        <f>IF(COUNTA(A63:B63,D63:H63,L63)=0,"",IF(OR(A63="",B63="",D63="",E63="",F63="",G63="",H63="",L63="",I63="",J63="",K63="",N63=""),"Eingabe prüfen",IF(OR(B63&lt;'Parameter'!$B$7,B63&gt;'Parameter'!$B$8),"Zeitraum prüfen",IF(Q63&lt;0,"Unterbesetzt",IF(Q63&gt;'Parameter'!$B$6,"Überplant","Passend")))))</f>
        <v/>
      </c>
      <c r="T63" s="11">
        <f>IF(COUNTA(A63:B63,D63:H63,L63)=0,"",IF(A63="","Plan-ID fehlt",IF(B63="","Datum fehlt",IF(D63="","Bereich fehlt",IF(E63="","Schicht fehlt",IF(F63="","Zuständigkeit fehlt",IF(G63="","Gästezahl fehlt",IF(H63="","Einsatzdauer fehlt",IF(L63="","Verfügbarkeit fehlt",IF(OR(I63="",J63=""),"Bereichsparameter fehlen",IF(K63="","Puffer fehlt",IF(OR(B63&lt;'Parameter'!$B$7,B63&gt;'Parameter'!$B$8),"Datum außerhalb des Planungszeitraums",IF(Q63&lt;0,"Es fehlen "&amp;ABS(Q63)&amp;" MA",IF(Q63&gt;'Parameter'!$B$6,"Über der Schwelle um "&amp;(Q63-'Parameter'!$B$6)&amp;" MA",""))))))))))))))</f>
        <v/>
      </c>
    </row>
    <row r="64">
      <c r="A64" s="17" t="n"/>
      <c r="B64" s="31" t="n"/>
      <c r="C64" s="5">
        <f>IF(B64="","",CHOOSE(WEEKDAY(B64,2),"Mo","Di","Mi","Do","Fr","Sa","So"))</f>
        <v/>
      </c>
      <c r="D64" s="17" t="n"/>
      <c r="E64" s="17" t="n"/>
      <c r="F64" s="19" t="n"/>
      <c r="G64" s="20" t="n"/>
      <c r="H64" s="21" t="n"/>
      <c r="I64" s="22">
        <f>IF(D64="","",IFERROR(VLOOKUP(D64,'Parameter'!$E$5:$G$9,2,FALSE),""))</f>
        <v/>
      </c>
      <c r="J64" s="6">
        <f>IF(D64="","",IFERROR(VLOOKUP(D64,'Parameter'!$E$5:$G$9,3,FALSE),""))</f>
        <v/>
      </c>
      <c r="K64" s="12">
        <f>IF(COUNTA(A64:B64,D64:H64,L64)=0,"",'Parameter'!$B$5)</f>
        <v/>
      </c>
      <c r="L64" s="20" t="n"/>
      <c r="M64" s="29">
        <f>IF(OR(G64="",I64=""),"",IFERROR(G64/I64,""))</f>
        <v/>
      </c>
      <c r="N64" s="6">
        <f>IF(OR(M64="",H64="",J64="",K64=""),"",IFERROR(MAX(J64,ROUNDUP((M64/H64)*(1+K64),0)),""))</f>
        <v/>
      </c>
      <c r="O64" s="29">
        <f>IF(OR(N64="",H64=""),"",N64*H64)</f>
        <v/>
      </c>
      <c r="P64" s="29">
        <f>IF(OR(L64="",H64=""),"",L64*H64)</f>
        <v/>
      </c>
      <c r="Q64" s="6">
        <f>IF(OR(L64="",N64=""),"",L64-N64)</f>
        <v/>
      </c>
      <c r="R64" s="12">
        <f>IF(OR(L64="",N64=""),"",IFERROR(L64/N64,""))</f>
        <v/>
      </c>
      <c r="S64" s="5">
        <f>IF(COUNTA(A64:B64,D64:H64,L64)=0,"",IF(OR(A64="",B64="",D64="",E64="",F64="",G64="",H64="",L64="",I64="",J64="",K64="",N64=""),"Eingabe prüfen",IF(OR(B64&lt;'Parameter'!$B$7,B64&gt;'Parameter'!$B$8),"Zeitraum prüfen",IF(Q64&lt;0,"Unterbesetzt",IF(Q64&gt;'Parameter'!$B$6,"Überplant","Passend")))))</f>
        <v/>
      </c>
      <c r="T64" s="7">
        <f>IF(COUNTA(A64:B64,D64:H64,L64)=0,"",IF(A64="","Plan-ID fehlt",IF(B64="","Datum fehlt",IF(D64="","Bereich fehlt",IF(E64="","Schicht fehlt",IF(F64="","Zuständigkeit fehlt",IF(G64="","Gästezahl fehlt",IF(H64="","Einsatzdauer fehlt",IF(L64="","Verfügbarkeit fehlt",IF(OR(I64="",J64=""),"Bereichsparameter fehlen",IF(K64="","Puffer fehlt",IF(OR(B64&lt;'Parameter'!$B$7,B64&gt;'Parameter'!$B$8),"Datum außerhalb des Planungszeitraums",IF(Q64&lt;0,"Es fehlen "&amp;ABS(Q64)&amp;" MA",IF(Q64&gt;'Parameter'!$B$6,"Über der Schwelle um "&amp;(Q64-'Parameter'!$B$6)&amp;" MA",""))))))))))))))</f>
        <v/>
      </c>
    </row>
    <row r="65">
      <c r="A65" s="17" t="n"/>
      <c r="B65" s="31" t="n"/>
      <c r="C65" s="9">
        <f>IF(B65="","",CHOOSE(WEEKDAY(B65,2),"Mo","Di","Mi","Do","Fr","Sa","So"))</f>
        <v/>
      </c>
      <c r="D65" s="17" t="n"/>
      <c r="E65" s="17" t="n"/>
      <c r="F65" s="19" t="n"/>
      <c r="G65" s="20" t="n"/>
      <c r="H65" s="21" t="n"/>
      <c r="I65" s="23">
        <f>IF(D65="","",IFERROR(VLOOKUP(D65,'Parameter'!$E$5:$G$9,2,FALSE),""))</f>
        <v/>
      </c>
      <c r="J65" s="13">
        <f>IF(D65="","",IFERROR(VLOOKUP(D65,'Parameter'!$E$5:$G$9,3,FALSE),""))</f>
        <v/>
      </c>
      <c r="K65" s="24">
        <f>IF(COUNTA(A65:B65,D65:H65,L65)=0,"",'Parameter'!$B$5)</f>
        <v/>
      </c>
      <c r="L65" s="20" t="n"/>
      <c r="M65" s="30">
        <f>IF(OR(G65="",I65=""),"",IFERROR(G65/I65,""))</f>
        <v/>
      </c>
      <c r="N65" s="13">
        <f>IF(OR(M65="",H65="",J65="",K65=""),"",IFERROR(MAX(J65,ROUNDUP((M65/H65)*(1+K65),0)),""))</f>
        <v/>
      </c>
      <c r="O65" s="30">
        <f>IF(OR(N65="",H65=""),"",N65*H65)</f>
        <v/>
      </c>
      <c r="P65" s="30">
        <f>IF(OR(L65="",H65=""),"",L65*H65)</f>
        <v/>
      </c>
      <c r="Q65" s="13">
        <f>IF(OR(L65="",N65=""),"",L65-N65)</f>
        <v/>
      </c>
      <c r="R65" s="24">
        <f>IF(OR(L65="",N65=""),"",IFERROR(L65/N65,""))</f>
        <v/>
      </c>
      <c r="S65" s="9">
        <f>IF(COUNTA(A65:B65,D65:H65,L65)=0,"",IF(OR(A65="",B65="",D65="",E65="",F65="",G65="",H65="",L65="",I65="",J65="",K65="",N65=""),"Eingabe prüfen",IF(OR(B65&lt;'Parameter'!$B$7,B65&gt;'Parameter'!$B$8),"Zeitraum prüfen",IF(Q65&lt;0,"Unterbesetzt",IF(Q65&gt;'Parameter'!$B$6,"Überplant","Passend")))))</f>
        <v/>
      </c>
      <c r="T65" s="11">
        <f>IF(COUNTA(A65:B65,D65:H65,L65)=0,"",IF(A65="","Plan-ID fehlt",IF(B65="","Datum fehlt",IF(D65="","Bereich fehlt",IF(E65="","Schicht fehlt",IF(F65="","Zuständigkeit fehlt",IF(G65="","Gästezahl fehlt",IF(H65="","Einsatzdauer fehlt",IF(L65="","Verfügbarkeit fehlt",IF(OR(I65="",J65=""),"Bereichsparameter fehlen",IF(K65="","Puffer fehlt",IF(OR(B65&lt;'Parameter'!$B$7,B65&gt;'Parameter'!$B$8),"Datum außerhalb des Planungszeitraums",IF(Q65&lt;0,"Es fehlen "&amp;ABS(Q65)&amp;" MA",IF(Q65&gt;'Parameter'!$B$6,"Über der Schwelle um "&amp;(Q65-'Parameter'!$B$6)&amp;" MA",""))))))))))))))</f>
        <v/>
      </c>
    </row>
    <row r="66">
      <c r="A66" s="17" t="n"/>
      <c r="B66" s="31" t="n"/>
      <c r="C66" s="5">
        <f>IF(B66="","",CHOOSE(WEEKDAY(B66,2),"Mo","Di","Mi","Do","Fr","Sa","So"))</f>
        <v/>
      </c>
      <c r="D66" s="17" t="n"/>
      <c r="E66" s="17" t="n"/>
      <c r="F66" s="19" t="n"/>
      <c r="G66" s="20" t="n"/>
      <c r="H66" s="21" t="n"/>
      <c r="I66" s="22">
        <f>IF(D66="","",IFERROR(VLOOKUP(D66,'Parameter'!$E$5:$G$9,2,FALSE),""))</f>
        <v/>
      </c>
      <c r="J66" s="6">
        <f>IF(D66="","",IFERROR(VLOOKUP(D66,'Parameter'!$E$5:$G$9,3,FALSE),""))</f>
        <v/>
      </c>
      <c r="K66" s="12">
        <f>IF(COUNTA(A66:B66,D66:H66,L66)=0,"",'Parameter'!$B$5)</f>
        <v/>
      </c>
      <c r="L66" s="20" t="n"/>
      <c r="M66" s="29">
        <f>IF(OR(G66="",I66=""),"",IFERROR(G66/I66,""))</f>
        <v/>
      </c>
      <c r="N66" s="6">
        <f>IF(OR(M66="",H66="",J66="",K66=""),"",IFERROR(MAX(J66,ROUNDUP((M66/H66)*(1+K66),0)),""))</f>
        <v/>
      </c>
      <c r="O66" s="29">
        <f>IF(OR(N66="",H66=""),"",N66*H66)</f>
        <v/>
      </c>
      <c r="P66" s="29">
        <f>IF(OR(L66="",H66=""),"",L66*H66)</f>
        <v/>
      </c>
      <c r="Q66" s="6">
        <f>IF(OR(L66="",N66=""),"",L66-N66)</f>
        <v/>
      </c>
      <c r="R66" s="12">
        <f>IF(OR(L66="",N66=""),"",IFERROR(L66/N66,""))</f>
        <v/>
      </c>
      <c r="S66" s="5">
        <f>IF(COUNTA(A66:B66,D66:H66,L66)=0,"",IF(OR(A66="",B66="",D66="",E66="",F66="",G66="",H66="",L66="",I66="",J66="",K66="",N66=""),"Eingabe prüfen",IF(OR(B66&lt;'Parameter'!$B$7,B66&gt;'Parameter'!$B$8),"Zeitraum prüfen",IF(Q66&lt;0,"Unterbesetzt",IF(Q66&gt;'Parameter'!$B$6,"Überplant","Passend")))))</f>
        <v/>
      </c>
      <c r="T66" s="7">
        <f>IF(COUNTA(A66:B66,D66:H66,L66)=0,"",IF(A66="","Plan-ID fehlt",IF(B66="","Datum fehlt",IF(D66="","Bereich fehlt",IF(E66="","Schicht fehlt",IF(F66="","Zuständigkeit fehlt",IF(G66="","Gästezahl fehlt",IF(H66="","Einsatzdauer fehlt",IF(L66="","Verfügbarkeit fehlt",IF(OR(I66="",J66=""),"Bereichsparameter fehlen",IF(K66="","Puffer fehlt",IF(OR(B66&lt;'Parameter'!$B$7,B66&gt;'Parameter'!$B$8),"Datum außerhalb des Planungszeitraums",IF(Q66&lt;0,"Es fehlen "&amp;ABS(Q66)&amp;" MA",IF(Q66&gt;'Parameter'!$B$6,"Über der Schwelle um "&amp;(Q66-'Parameter'!$B$6)&amp;" MA",""))))))))))))))</f>
        <v/>
      </c>
    </row>
    <row r="67">
      <c r="A67" s="17" t="n"/>
      <c r="B67" s="31" t="n"/>
      <c r="C67" s="9">
        <f>IF(B67="","",CHOOSE(WEEKDAY(B67,2),"Mo","Di","Mi","Do","Fr","Sa","So"))</f>
        <v/>
      </c>
      <c r="D67" s="17" t="n"/>
      <c r="E67" s="17" t="n"/>
      <c r="F67" s="19" t="n"/>
      <c r="G67" s="20" t="n"/>
      <c r="H67" s="21" t="n"/>
      <c r="I67" s="23">
        <f>IF(D67="","",IFERROR(VLOOKUP(D67,'Parameter'!$E$5:$G$9,2,FALSE),""))</f>
        <v/>
      </c>
      <c r="J67" s="13">
        <f>IF(D67="","",IFERROR(VLOOKUP(D67,'Parameter'!$E$5:$G$9,3,FALSE),""))</f>
        <v/>
      </c>
      <c r="K67" s="24">
        <f>IF(COUNTA(A67:B67,D67:H67,L67)=0,"",'Parameter'!$B$5)</f>
        <v/>
      </c>
      <c r="L67" s="20" t="n"/>
      <c r="M67" s="30">
        <f>IF(OR(G67="",I67=""),"",IFERROR(G67/I67,""))</f>
        <v/>
      </c>
      <c r="N67" s="13">
        <f>IF(OR(M67="",H67="",J67="",K67=""),"",IFERROR(MAX(J67,ROUNDUP((M67/H67)*(1+K67),0)),""))</f>
        <v/>
      </c>
      <c r="O67" s="30">
        <f>IF(OR(N67="",H67=""),"",N67*H67)</f>
        <v/>
      </c>
      <c r="P67" s="30">
        <f>IF(OR(L67="",H67=""),"",L67*H67)</f>
        <v/>
      </c>
      <c r="Q67" s="13">
        <f>IF(OR(L67="",N67=""),"",L67-N67)</f>
        <v/>
      </c>
      <c r="R67" s="24">
        <f>IF(OR(L67="",N67=""),"",IFERROR(L67/N67,""))</f>
        <v/>
      </c>
      <c r="S67" s="9">
        <f>IF(COUNTA(A67:B67,D67:H67,L67)=0,"",IF(OR(A67="",B67="",D67="",E67="",F67="",G67="",H67="",L67="",I67="",J67="",K67="",N67=""),"Eingabe prüfen",IF(OR(B67&lt;'Parameter'!$B$7,B67&gt;'Parameter'!$B$8),"Zeitraum prüfen",IF(Q67&lt;0,"Unterbesetzt",IF(Q67&gt;'Parameter'!$B$6,"Überplant","Passend")))))</f>
        <v/>
      </c>
      <c r="T67" s="11">
        <f>IF(COUNTA(A67:B67,D67:H67,L67)=0,"",IF(A67="","Plan-ID fehlt",IF(B67="","Datum fehlt",IF(D67="","Bereich fehlt",IF(E67="","Schicht fehlt",IF(F67="","Zuständigkeit fehlt",IF(G67="","Gästezahl fehlt",IF(H67="","Einsatzdauer fehlt",IF(L67="","Verfügbarkeit fehlt",IF(OR(I67="",J67=""),"Bereichsparameter fehlen",IF(K67="","Puffer fehlt",IF(OR(B67&lt;'Parameter'!$B$7,B67&gt;'Parameter'!$B$8),"Datum außerhalb des Planungszeitraums",IF(Q67&lt;0,"Es fehlen "&amp;ABS(Q67)&amp;" MA",IF(Q67&gt;'Parameter'!$B$6,"Über der Schwelle um "&amp;(Q67-'Parameter'!$B$6)&amp;" MA",""))))))))))))))</f>
        <v/>
      </c>
    </row>
    <row r="68">
      <c r="A68" s="17" t="n"/>
      <c r="B68" s="31" t="n"/>
      <c r="C68" s="5">
        <f>IF(B68="","",CHOOSE(WEEKDAY(B68,2),"Mo","Di","Mi","Do","Fr","Sa","So"))</f>
        <v/>
      </c>
      <c r="D68" s="17" t="n"/>
      <c r="E68" s="17" t="n"/>
      <c r="F68" s="19" t="n"/>
      <c r="G68" s="20" t="n"/>
      <c r="H68" s="21" t="n"/>
      <c r="I68" s="22">
        <f>IF(D68="","",IFERROR(VLOOKUP(D68,'Parameter'!$E$5:$G$9,2,FALSE),""))</f>
        <v/>
      </c>
      <c r="J68" s="6">
        <f>IF(D68="","",IFERROR(VLOOKUP(D68,'Parameter'!$E$5:$G$9,3,FALSE),""))</f>
        <v/>
      </c>
      <c r="K68" s="12">
        <f>IF(COUNTA(A68:B68,D68:H68,L68)=0,"",'Parameter'!$B$5)</f>
        <v/>
      </c>
      <c r="L68" s="20" t="n"/>
      <c r="M68" s="29">
        <f>IF(OR(G68="",I68=""),"",IFERROR(G68/I68,""))</f>
        <v/>
      </c>
      <c r="N68" s="6">
        <f>IF(OR(M68="",H68="",J68="",K68=""),"",IFERROR(MAX(J68,ROUNDUP((M68/H68)*(1+K68),0)),""))</f>
        <v/>
      </c>
      <c r="O68" s="29">
        <f>IF(OR(N68="",H68=""),"",N68*H68)</f>
        <v/>
      </c>
      <c r="P68" s="29">
        <f>IF(OR(L68="",H68=""),"",L68*H68)</f>
        <v/>
      </c>
      <c r="Q68" s="6">
        <f>IF(OR(L68="",N68=""),"",L68-N68)</f>
        <v/>
      </c>
      <c r="R68" s="12">
        <f>IF(OR(L68="",N68=""),"",IFERROR(L68/N68,""))</f>
        <v/>
      </c>
      <c r="S68" s="5">
        <f>IF(COUNTA(A68:B68,D68:H68,L68)=0,"",IF(OR(A68="",B68="",D68="",E68="",F68="",G68="",H68="",L68="",I68="",J68="",K68="",N68=""),"Eingabe prüfen",IF(OR(B68&lt;'Parameter'!$B$7,B68&gt;'Parameter'!$B$8),"Zeitraum prüfen",IF(Q68&lt;0,"Unterbesetzt",IF(Q68&gt;'Parameter'!$B$6,"Überplant","Passend")))))</f>
        <v/>
      </c>
      <c r="T68" s="7">
        <f>IF(COUNTA(A68:B68,D68:H68,L68)=0,"",IF(A68="","Plan-ID fehlt",IF(B68="","Datum fehlt",IF(D68="","Bereich fehlt",IF(E68="","Schicht fehlt",IF(F68="","Zuständigkeit fehlt",IF(G68="","Gästezahl fehlt",IF(H68="","Einsatzdauer fehlt",IF(L68="","Verfügbarkeit fehlt",IF(OR(I68="",J68=""),"Bereichsparameter fehlen",IF(K68="","Puffer fehlt",IF(OR(B68&lt;'Parameter'!$B$7,B68&gt;'Parameter'!$B$8),"Datum außerhalb des Planungszeitraums",IF(Q68&lt;0,"Es fehlen "&amp;ABS(Q68)&amp;" MA",IF(Q68&gt;'Parameter'!$B$6,"Über der Schwelle um "&amp;(Q68-'Parameter'!$B$6)&amp;" MA",""))))))))))))))</f>
        <v/>
      </c>
    </row>
    <row r="69">
      <c r="A69" s="17" t="n"/>
      <c r="B69" s="31" t="n"/>
      <c r="C69" s="9">
        <f>IF(B69="","",CHOOSE(WEEKDAY(B69,2),"Mo","Di","Mi","Do","Fr","Sa","So"))</f>
        <v/>
      </c>
      <c r="D69" s="17" t="n"/>
      <c r="E69" s="17" t="n"/>
      <c r="F69" s="19" t="n"/>
      <c r="G69" s="20" t="n"/>
      <c r="H69" s="21" t="n"/>
      <c r="I69" s="23">
        <f>IF(D69="","",IFERROR(VLOOKUP(D69,'Parameter'!$E$5:$G$9,2,FALSE),""))</f>
        <v/>
      </c>
      <c r="J69" s="13">
        <f>IF(D69="","",IFERROR(VLOOKUP(D69,'Parameter'!$E$5:$G$9,3,FALSE),""))</f>
        <v/>
      </c>
      <c r="K69" s="24">
        <f>IF(COUNTA(A69:B69,D69:H69,L69)=0,"",'Parameter'!$B$5)</f>
        <v/>
      </c>
      <c r="L69" s="20" t="n"/>
      <c r="M69" s="30">
        <f>IF(OR(G69="",I69=""),"",IFERROR(G69/I69,""))</f>
        <v/>
      </c>
      <c r="N69" s="13">
        <f>IF(OR(M69="",H69="",J69="",K69=""),"",IFERROR(MAX(J69,ROUNDUP((M69/H69)*(1+K69),0)),""))</f>
        <v/>
      </c>
      <c r="O69" s="30">
        <f>IF(OR(N69="",H69=""),"",N69*H69)</f>
        <v/>
      </c>
      <c r="P69" s="30">
        <f>IF(OR(L69="",H69=""),"",L69*H69)</f>
        <v/>
      </c>
      <c r="Q69" s="13">
        <f>IF(OR(L69="",N69=""),"",L69-N69)</f>
        <v/>
      </c>
      <c r="R69" s="24">
        <f>IF(OR(L69="",N69=""),"",IFERROR(L69/N69,""))</f>
        <v/>
      </c>
      <c r="S69" s="9">
        <f>IF(COUNTA(A69:B69,D69:H69,L69)=0,"",IF(OR(A69="",B69="",D69="",E69="",F69="",G69="",H69="",L69="",I69="",J69="",K69="",N69=""),"Eingabe prüfen",IF(OR(B69&lt;'Parameter'!$B$7,B69&gt;'Parameter'!$B$8),"Zeitraum prüfen",IF(Q69&lt;0,"Unterbesetzt",IF(Q69&gt;'Parameter'!$B$6,"Überplant","Passend")))))</f>
        <v/>
      </c>
      <c r="T69" s="11">
        <f>IF(COUNTA(A69:B69,D69:H69,L69)=0,"",IF(A69="","Plan-ID fehlt",IF(B69="","Datum fehlt",IF(D69="","Bereich fehlt",IF(E69="","Schicht fehlt",IF(F69="","Zuständigkeit fehlt",IF(G69="","Gästezahl fehlt",IF(H69="","Einsatzdauer fehlt",IF(L69="","Verfügbarkeit fehlt",IF(OR(I69="",J69=""),"Bereichsparameter fehlen",IF(K69="","Puffer fehlt",IF(OR(B69&lt;'Parameter'!$B$7,B69&gt;'Parameter'!$B$8),"Datum außerhalb des Planungszeitraums",IF(Q69&lt;0,"Es fehlen "&amp;ABS(Q69)&amp;" MA",IF(Q69&gt;'Parameter'!$B$6,"Über der Schwelle um "&amp;(Q69-'Parameter'!$B$6)&amp;" MA",""))))))))))))))</f>
        <v/>
      </c>
    </row>
    <row r="70">
      <c r="A70" s="17" t="n"/>
      <c r="B70" s="31" t="n"/>
      <c r="C70" s="5">
        <f>IF(B70="","",CHOOSE(WEEKDAY(B70,2),"Mo","Di","Mi","Do","Fr","Sa","So"))</f>
        <v/>
      </c>
      <c r="D70" s="17" t="n"/>
      <c r="E70" s="17" t="n"/>
      <c r="F70" s="19" t="n"/>
      <c r="G70" s="20" t="n"/>
      <c r="H70" s="21" t="n"/>
      <c r="I70" s="22">
        <f>IF(D70="","",IFERROR(VLOOKUP(D70,'Parameter'!$E$5:$G$9,2,FALSE),""))</f>
        <v/>
      </c>
      <c r="J70" s="6">
        <f>IF(D70="","",IFERROR(VLOOKUP(D70,'Parameter'!$E$5:$G$9,3,FALSE),""))</f>
        <v/>
      </c>
      <c r="K70" s="12">
        <f>IF(COUNTA(A70:B70,D70:H70,L70)=0,"",'Parameter'!$B$5)</f>
        <v/>
      </c>
      <c r="L70" s="20" t="n"/>
      <c r="M70" s="29">
        <f>IF(OR(G70="",I70=""),"",IFERROR(G70/I70,""))</f>
        <v/>
      </c>
      <c r="N70" s="6">
        <f>IF(OR(M70="",H70="",J70="",K70=""),"",IFERROR(MAX(J70,ROUNDUP((M70/H70)*(1+K70),0)),""))</f>
        <v/>
      </c>
      <c r="O70" s="29">
        <f>IF(OR(N70="",H70=""),"",N70*H70)</f>
        <v/>
      </c>
      <c r="P70" s="29">
        <f>IF(OR(L70="",H70=""),"",L70*H70)</f>
        <v/>
      </c>
      <c r="Q70" s="6">
        <f>IF(OR(L70="",N70=""),"",L70-N70)</f>
        <v/>
      </c>
      <c r="R70" s="12">
        <f>IF(OR(L70="",N70=""),"",IFERROR(L70/N70,""))</f>
        <v/>
      </c>
      <c r="S70" s="5">
        <f>IF(COUNTA(A70:B70,D70:H70,L70)=0,"",IF(OR(A70="",B70="",D70="",E70="",F70="",G70="",H70="",L70="",I70="",J70="",K70="",N70=""),"Eingabe prüfen",IF(OR(B70&lt;'Parameter'!$B$7,B70&gt;'Parameter'!$B$8),"Zeitraum prüfen",IF(Q70&lt;0,"Unterbesetzt",IF(Q70&gt;'Parameter'!$B$6,"Überplant","Passend")))))</f>
        <v/>
      </c>
      <c r="T70" s="7">
        <f>IF(COUNTA(A70:B70,D70:H70,L70)=0,"",IF(A70="","Plan-ID fehlt",IF(B70="","Datum fehlt",IF(D70="","Bereich fehlt",IF(E70="","Schicht fehlt",IF(F70="","Zuständigkeit fehlt",IF(G70="","Gästezahl fehlt",IF(H70="","Einsatzdauer fehlt",IF(L70="","Verfügbarkeit fehlt",IF(OR(I70="",J70=""),"Bereichsparameter fehlen",IF(K70="","Puffer fehlt",IF(OR(B70&lt;'Parameter'!$B$7,B70&gt;'Parameter'!$B$8),"Datum außerhalb des Planungszeitraums",IF(Q70&lt;0,"Es fehlen "&amp;ABS(Q70)&amp;" MA",IF(Q70&gt;'Parameter'!$B$6,"Über der Schwelle um "&amp;(Q70-'Parameter'!$B$6)&amp;" MA",""))))))))))))))</f>
        <v/>
      </c>
    </row>
    <row r="71">
      <c r="A71" s="17" t="n"/>
      <c r="B71" s="31" t="n"/>
      <c r="C71" s="9">
        <f>IF(B71="","",CHOOSE(WEEKDAY(B71,2),"Mo","Di","Mi","Do","Fr","Sa","So"))</f>
        <v/>
      </c>
      <c r="D71" s="17" t="n"/>
      <c r="E71" s="17" t="n"/>
      <c r="F71" s="19" t="n"/>
      <c r="G71" s="20" t="n"/>
      <c r="H71" s="21" t="n"/>
      <c r="I71" s="23">
        <f>IF(D71="","",IFERROR(VLOOKUP(D71,'Parameter'!$E$5:$G$9,2,FALSE),""))</f>
        <v/>
      </c>
      <c r="J71" s="13">
        <f>IF(D71="","",IFERROR(VLOOKUP(D71,'Parameter'!$E$5:$G$9,3,FALSE),""))</f>
        <v/>
      </c>
      <c r="K71" s="24">
        <f>IF(COUNTA(A71:B71,D71:H71,L71)=0,"",'Parameter'!$B$5)</f>
        <v/>
      </c>
      <c r="L71" s="20" t="n"/>
      <c r="M71" s="30">
        <f>IF(OR(G71="",I71=""),"",IFERROR(G71/I71,""))</f>
        <v/>
      </c>
      <c r="N71" s="13">
        <f>IF(OR(M71="",H71="",J71="",K71=""),"",IFERROR(MAX(J71,ROUNDUP((M71/H71)*(1+K71),0)),""))</f>
        <v/>
      </c>
      <c r="O71" s="30">
        <f>IF(OR(N71="",H71=""),"",N71*H71)</f>
        <v/>
      </c>
      <c r="P71" s="30">
        <f>IF(OR(L71="",H71=""),"",L71*H71)</f>
        <v/>
      </c>
      <c r="Q71" s="13">
        <f>IF(OR(L71="",N71=""),"",L71-N71)</f>
        <v/>
      </c>
      <c r="R71" s="24">
        <f>IF(OR(L71="",N71=""),"",IFERROR(L71/N71,""))</f>
        <v/>
      </c>
      <c r="S71" s="9">
        <f>IF(COUNTA(A71:B71,D71:H71,L71)=0,"",IF(OR(A71="",B71="",D71="",E71="",F71="",G71="",H71="",L71="",I71="",J71="",K71="",N71=""),"Eingabe prüfen",IF(OR(B71&lt;'Parameter'!$B$7,B71&gt;'Parameter'!$B$8),"Zeitraum prüfen",IF(Q71&lt;0,"Unterbesetzt",IF(Q71&gt;'Parameter'!$B$6,"Überplant","Passend")))))</f>
        <v/>
      </c>
      <c r="T71" s="11">
        <f>IF(COUNTA(A71:B71,D71:H71,L71)=0,"",IF(A71="","Plan-ID fehlt",IF(B71="","Datum fehlt",IF(D71="","Bereich fehlt",IF(E71="","Schicht fehlt",IF(F71="","Zuständigkeit fehlt",IF(G71="","Gästezahl fehlt",IF(H71="","Einsatzdauer fehlt",IF(L71="","Verfügbarkeit fehlt",IF(OR(I71="",J71=""),"Bereichsparameter fehlen",IF(K71="","Puffer fehlt",IF(OR(B71&lt;'Parameter'!$B$7,B71&gt;'Parameter'!$B$8),"Datum außerhalb des Planungszeitraums",IF(Q71&lt;0,"Es fehlen "&amp;ABS(Q71)&amp;" MA",IF(Q71&gt;'Parameter'!$B$6,"Über der Schwelle um "&amp;(Q71-'Parameter'!$B$6)&amp;" MA",""))))))))))))))</f>
        <v/>
      </c>
    </row>
    <row r="72">
      <c r="A72" s="17" t="n"/>
      <c r="B72" s="31" t="n"/>
      <c r="C72" s="5">
        <f>IF(B72="","",CHOOSE(WEEKDAY(B72,2),"Mo","Di","Mi","Do","Fr","Sa","So"))</f>
        <v/>
      </c>
      <c r="D72" s="17" t="n"/>
      <c r="E72" s="17" t="n"/>
      <c r="F72" s="19" t="n"/>
      <c r="G72" s="20" t="n"/>
      <c r="H72" s="21" t="n"/>
      <c r="I72" s="22">
        <f>IF(D72="","",IFERROR(VLOOKUP(D72,'Parameter'!$E$5:$G$9,2,FALSE),""))</f>
        <v/>
      </c>
      <c r="J72" s="6">
        <f>IF(D72="","",IFERROR(VLOOKUP(D72,'Parameter'!$E$5:$G$9,3,FALSE),""))</f>
        <v/>
      </c>
      <c r="K72" s="12">
        <f>IF(COUNTA(A72:B72,D72:H72,L72)=0,"",'Parameter'!$B$5)</f>
        <v/>
      </c>
      <c r="L72" s="20" t="n"/>
      <c r="M72" s="29">
        <f>IF(OR(G72="",I72=""),"",IFERROR(G72/I72,""))</f>
        <v/>
      </c>
      <c r="N72" s="6">
        <f>IF(OR(M72="",H72="",J72="",K72=""),"",IFERROR(MAX(J72,ROUNDUP((M72/H72)*(1+K72),0)),""))</f>
        <v/>
      </c>
      <c r="O72" s="29">
        <f>IF(OR(N72="",H72=""),"",N72*H72)</f>
        <v/>
      </c>
      <c r="P72" s="29">
        <f>IF(OR(L72="",H72=""),"",L72*H72)</f>
        <v/>
      </c>
      <c r="Q72" s="6">
        <f>IF(OR(L72="",N72=""),"",L72-N72)</f>
        <v/>
      </c>
      <c r="R72" s="12">
        <f>IF(OR(L72="",N72=""),"",IFERROR(L72/N72,""))</f>
        <v/>
      </c>
      <c r="S72" s="5">
        <f>IF(COUNTA(A72:B72,D72:H72,L72)=0,"",IF(OR(A72="",B72="",D72="",E72="",F72="",G72="",H72="",L72="",I72="",J72="",K72="",N72=""),"Eingabe prüfen",IF(OR(B72&lt;'Parameter'!$B$7,B72&gt;'Parameter'!$B$8),"Zeitraum prüfen",IF(Q72&lt;0,"Unterbesetzt",IF(Q72&gt;'Parameter'!$B$6,"Überplant","Passend")))))</f>
        <v/>
      </c>
      <c r="T72" s="7">
        <f>IF(COUNTA(A72:B72,D72:H72,L72)=0,"",IF(A72="","Plan-ID fehlt",IF(B72="","Datum fehlt",IF(D72="","Bereich fehlt",IF(E72="","Schicht fehlt",IF(F72="","Zuständigkeit fehlt",IF(G72="","Gästezahl fehlt",IF(H72="","Einsatzdauer fehlt",IF(L72="","Verfügbarkeit fehlt",IF(OR(I72="",J72=""),"Bereichsparameter fehlen",IF(K72="","Puffer fehlt",IF(OR(B72&lt;'Parameter'!$B$7,B72&gt;'Parameter'!$B$8),"Datum außerhalb des Planungszeitraums",IF(Q72&lt;0,"Es fehlen "&amp;ABS(Q72)&amp;" MA",IF(Q72&gt;'Parameter'!$B$6,"Über der Schwelle um "&amp;(Q72-'Parameter'!$B$6)&amp;" MA",""))))))))))))))</f>
        <v/>
      </c>
    </row>
    <row r="73">
      <c r="A73" s="17" t="n"/>
      <c r="B73" s="31" t="n"/>
      <c r="C73" s="9">
        <f>IF(B73="","",CHOOSE(WEEKDAY(B73,2),"Mo","Di","Mi","Do","Fr","Sa","So"))</f>
        <v/>
      </c>
      <c r="D73" s="17" t="n"/>
      <c r="E73" s="17" t="n"/>
      <c r="F73" s="19" t="n"/>
      <c r="G73" s="20" t="n"/>
      <c r="H73" s="21" t="n"/>
      <c r="I73" s="23">
        <f>IF(D73="","",IFERROR(VLOOKUP(D73,'Parameter'!$E$5:$G$9,2,FALSE),""))</f>
        <v/>
      </c>
      <c r="J73" s="13">
        <f>IF(D73="","",IFERROR(VLOOKUP(D73,'Parameter'!$E$5:$G$9,3,FALSE),""))</f>
        <v/>
      </c>
      <c r="K73" s="24">
        <f>IF(COUNTA(A73:B73,D73:H73,L73)=0,"",'Parameter'!$B$5)</f>
        <v/>
      </c>
      <c r="L73" s="20" t="n"/>
      <c r="M73" s="30">
        <f>IF(OR(G73="",I73=""),"",IFERROR(G73/I73,""))</f>
        <v/>
      </c>
      <c r="N73" s="13">
        <f>IF(OR(M73="",H73="",J73="",K73=""),"",IFERROR(MAX(J73,ROUNDUP((M73/H73)*(1+K73),0)),""))</f>
        <v/>
      </c>
      <c r="O73" s="30">
        <f>IF(OR(N73="",H73=""),"",N73*H73)</f>
        <v/>
      </c>
      <c r="P73" s="30">
        <f>IF(OR(L73="",H73=""),"",L73*H73)</f>
        <v/>
      </c>
      <c r="Q73" s="13">
        <f>IF(OR(L73="",N73=""),"",L73-N73)</f>
        <v/>
      </c>
      <c r="R73" s="24">
        <f>IF(OR(L73="",N73=""),"",IFERROR(L73/N73,""))</f>
        <v/>
      </c>
      <c r="S73" s="9">
        <f>IF(COUNTA(A73:B73,D73:H73,L73)=0,"",IF(OR(A73="",B73="",D73="",E73="",F73="",G73="",H73="",L73="",I73="",J73="",K73="",N73=""),"Eingabe prüfen",IF(OR(B73&lt;'Parameter'!$B$7,B73&gt;'Parameter'!$B$8),"Zeitraum prüfen",IF(Q73&lt;0,"Unterbesetzt",IF(Q73&gt;'Parameter'!$B$6,"Überplant","Passend")))))</f>
        <v/>
      </c>
      <c r="T73" s="11">
        <f>IF(COUNTA(A73:B73,D73:H73,L73)=0,"",IF(A73="","Plan-ID fehlt",IF(B73="","Datum fehlt",IF(D73="","Bereich fehlt",IF(E73="","Schicht fehlt",IF(F73="","Zuständigkeit fehlt",IF(G73="","Gästezahl fehlt",IF(H73="","Einsatzdauer fehlt",IF(L73="","Verfügbarkeit fehlt",IF(OR(I73="",J73=""),"Bereichsparameter fehlen",IF(K73="","Puffer fehlt",IF(OR(B73&lt;'Parameter'!$B$7,B73&gt;'Parameter'!$B$8),"Datum außerhalb des Planungszeitraums",IF(Q73&lt;0,"Es fehlen "&amp;ABS(Q73)&amp;" MA",IF(Q73&gt;'Parameter'!$B$6,"Über der Schwelle um "&amp;(Q73-'Parameter'!$B$6)&amp;" MA",""))))))))))))))</f>
        <v/>
      </c>
    </row>
    <row r="74">
      <c r="A74" s="17" t="n"/>
      <c r="B74" s="31" t="n"/>
      <c r="C74" s="5">
        <f>IF(B74="","",CHOOSE(WEEKDAY(B74,2),"Mo","Di","Mi","Do","Fr","Sa","So"))</f>
        <v/>
      </c>
      <c r="D74" s="17" t="n"/>
      <c r="E74" s="17" t="n"/>
      <c r="F74" s="19" t="n"/>
      <c r="G74" s="20" t="n"/>
      <c r="H74" s="21" t="n"/>
      <c r="I74" s="22">
        <f>IF(D74="","",IFERROR(VLOOKUP(D74,'Parameter'!$E$5:$G$9,2,FALSE),""))</f>
        <v/>
      </c>
      <c r="J74" s="6">
        <f>IF(D74="","",IFERROR(VLOOKUP(D74,'Parameter'!$E$5:$G$9,3,FALSE),""))</f>
        <v/>
      </c>
      <c r="K74" s="12">
        <f>IF(COUNTA(A74:B74,D74:H74,L74)=0,"",'Parameter'!$B$5)</f>
        <v/>
      </c>
      <c r="L74" s="20" t="n"/>
      <c r="M74" s="29">
        <f>IF(OR(G74="",I74=""),"",IFERROR(G74/I74,""))</f>
        <v/>
      </c>
      <c r="N74" s="6">
        <f>IF(OR(M74="",H74="",J74="",K74=""),"",IFERROR(MAX(J74,ROUNDUP((M74/H74)*(1+K74),0)),""))</f>
        <v/>
      </c>
      <c r="O74" s="29">
        <f>IF(OR(N74="",H74=""),"",N74*H74)</f>
        <v/>
      </c>
      <c r="P74" s="29">
        <f>IF(OR(L74="",H74=""),"",L74*H74)</f>
        <v/>
      </c>
      <c r="Q74" s="6">
        <f>IF(OR(L74="",N74=""),"",L74-N74)</f>
        <v/>
      </c>
      <c r="R74" s="12">
        <f>IF(OR(L74="",N74=""),"",IFERROR(L74/N74,""))</f>
        <v/>
      </c>
      <c r="S74" s="5">
        <f>IF(COUNTA(A74:B74,D74:H74,L74)=0,"",IF(OR(A74="",B74="",D74="",E74="",F74="",G74="",H74="",L74="",I74="",J74="",K74="",N74=""),"Eingabe prüfen",IF(OR(B74&lt;'Parameter'!$B$7,B74&gt;'Parameter'!$B$8),"Zeitraum prüfen",IF(Q74&lt;0,"Unterbesetzt",IF(Q74&gt;'Parameter'!$B$6,"Überplant","Passend")))))</f>
        <v/>
      </c>
      <c r="T74" s="7">
        <f>IF(COUNTA(A74:B74,D74:H74,L74)=0,"",IF(A74="","Plan-ID fehlt",IF(B74="","Datum fehlt",IF(D74="","Bereich fehlt",IF(E74="","Schicht fehlt",IF(F74="","Zuständigkeit fehlt",IF(G74="","Gästezahl fehlt",IF(H74="","Einsatzdauer fehlt",IF(L74="","Verfügbarkeit fehlt",IF(OR(I74="",J74=""),"Bereichsparameter fehlen",IF(K74="","Puffer fehlt",IF(OR(B74&lt;'Parameter'!$B$7,B74&gt;'Parameter'!$B$8),"Datum außerhalb des Planungszeitraums",IF(Q74&lt;0,"Es fehlen "&amp;ABS(Q74)&amp;" MA",IF(Q74&gt;'Parameter'!$B$6,"Über der Schwelle um "&amp;(Q74-'Parameter'!$B$6)&amp;" MA",""))))))))))))))</f>
        <v/>
      </c>
    </row>
    <row r="75">
      <c r="A75" s="17" t="n"/>
      <c r="B75" s="31" t="n"/>
      <c r="C75" s="9">
        <f>IF(B75="","",CHOOSE(WEEKDAY(B75,2),"Mo","Di","Mi","Do","Fr","Sa","So"))</f>
        <v/>
      </c>
      <c r="D75" s="17" t="n"/>
      <c r="E75" s="17" t="n"/>
      <c r="F75" s="19" t="n"/>
      <c r="G75" s="20" t="n"/>
      <c r="H75" s="21" t="n"/>
      <c r="I75" s="23">
        <f>IF(D75="","",IFERROR(VLOOKUP(D75,'Parameter'!$E$5:$G$9,2,FALSE),""))</f>
        <v/>
      </c>
      <c r="J75" s="13">
        <f>IF(D75="","",IFERROR(VLOOKUP(D75,'Parameter'!$E$5:$G$9,3,FALSE),""))</f>
        <v/>
      </c>
      <c r="K75" s="24">
        <f>IF(COUNTA(A75:B75,D75:H75,L75)=0,"",'Parameter'!$B$5)</f>
        <v/>
      </c>
      <c r="L75" s="20" t="n"/>
      <c r="M75" s="30">
        <f>IF(OR(G75="",I75=""),"",IFERROR(G75/I75,""))</f>
        <v/>
      </c>
      <c r="N75" s="13">
        <f>IF(OR(M75="",H75="",J75="",K75=""),"",IFERROR(MAX(J75,ROUNDUP((M75/H75)*(1+K75),0)),""))</f>
        <v/>
      </c>
      <c r="O75" s="30">
        <f>IF(OR(N75="",H75=""),"",N75*H75)</f>
        <v/>
      </c>
      <c r="P75" s="30">
        <f>IF(OR(L75="",H75=""),"",L75*H75)</f>
        <v/>
      </c>
      <c r="Q75" s="13">
        <f>IF(OR(L75="",N75=""),"",L75-N75)</f>
        <v/>
      </c>
      <c r="R75" s="24">
        <f>IF(OR(L75="",N75=""),"",IFERROR(L75/N75,""))</f>
        <v/>
      </c>
      <c r="S75" s="9">
        <f>IF(COUNTA(A75:B75,D75:H75,L75)=0,"",IF(OR(A75="",B75="",D75="",E75="",F75="",G75="",H75="",L75="",I75="",J75="",K75="",N75=""),"Eingabe prüfen",IF(OR(B75&lt;'Parameter'!$B$7,B75&gt;'Parameter'!$B$8),"Zeitraum prüfen",IF(Q75&lt;0,"Unterbesetzt",IF(Q75&gt;'Parameter'!$B$6,"Überplant","Passend")))))</f>
        <v/>
      </c>
      <c r="T75" s="11">
        <f>IF(COUNTA(A75:B75,D75:H75,L75)=0,"",IF(A75="","Plan-ID fehlt",IF(B75="","Datum fehlt",IF(D75="","Bereich fehlt",IF(E75="","Schicht fehlt",IF(F75="","Zuständigkeit fehlt",IF(G75="","Gästezahl fehlt",IF(H75="","Einsatzdauer fehlt",IF(L75="","Verfügbarkeit fehlt",IF(OR(I75="",J75=""),"Bereichsparameter fehlen",IF(K75="","Puffer fehlt",IF(OR(B75&lt;'Parameter'!$B$7,B75&gt;'Parameter'!$B$8),"Datum außerhalb des Planungszeitraums",IF(Q75&lt;0,"Es fehlen "&amp;ABS(Q75)&amp;" MA",IF(Q75&gt;'Parameter'!$B$6,"Über der Schwelle um "&amp;(Q75-'Parameter'!$B$6)&amp;" MA",""))))))))))))))</f>
        <v/>
      </c>
    </row>
    <row r="76">
      <c r="A76" s="17" t="n"/>
      <c r="B76" s="31" t="n"/>
      <c r="C76" s="5">
        <f>IF(B76="","",CHOOSE(WEEKDAY(B76,2),"Mo","Di","Mi","Do","Fr","Sa","So"))</f>
        <v/>
      </c>
      <c r="D76" s="17" t="n"/>
      <c r="E76" s="17" t="n"/>
      <c r="F76" s="19" t="n"/>
      <c r="G76" s="20" t="n"/>
      <c r="H76" s="21" t="n"/>
      <c r="I76" s="22">
        <f>IF(D76="","",IFERROR(VLOOKUP(D76,'Parameter'!$E$5:$G$9,2,FALSE),""))</f>
        <v/>
      </c>
      <c r="J76" s="6">
        <f>IF(D76="","",IFERROR(VLOOKUP(D76,'Parameter'!$E$5:$G$9,3,FALSE),""))</f>
        <v/>
      </c>
      <c r="K76" s="12">
        <f>IF(COUNTA(A76:B76,D76:H76,L76)=0,"",'Parameter'!$B$5)</f>
        <v/>
      </c>
      <c r="L76" s="20" t="n"/>
      <c r="M76" s="29">
        <f>IF(OR(G76="",I76=""),"",IFERROR(G76/I76,""))</f>
        <v/>
      </c>
      <c r="N76" s="6">
        <f>IF(OR(M76="",H76="",J76="",K76=""),"",IFERROR(MAX(J76,ROUNDUP((M76/H76)*(1+K76),0)),""))</f>
        <v/>
      </c>
      <c r="O76" s="29">
        <f>IF(OR(N76="",H76=""),"",N76*H76)</f>
        <v/>
      </c>
      <c r="P76" s="29">
        <f>IF(OR(L76="",H76=""),"",L76*H76)</f>
        <v/>
      </c>
      <c r="Q76" s="6">
        <f>IF(OR(L76="",N76=""),"",L76-N76)</f>
        <v/>
      </c>
      <c r="R76" s="12">
        <f>IF(OR(L76="",N76=""),"",IFERROR(L76/N76,""))</f>
        <v/>
      </c>
      <c r="S76" s="5">
        <f>IF(COUNTA(A76:B76,D76:H76,L76)=0,"",IF(OR(A76="",B76="",D76="",E76="",F76="",G76="",H76="",L76="",I76="",J76="",K76="",N76=""),"Eingabe prüfen",IF(OR(B76&lt;'Parameter'!$B$7,B76&gt;'Parameter'!$B$8),"Zeitraum prüfen",IF(Q76&lt;0,"Unterbesetzt",IF(Q76&gt;'Parameter'!$B$6,"Überplant","Passend")))))</f>
        <v/>
      </c>
      <c r="T76" s="7">
        <f>IF(COUNTA(A76:B76,D76:H76,L76)=0,"",IF(A76="","Plan-ID fehlt",IF(B76="","Datum fehlt",IF(D76="","Bereich fehlt",IF(E76="","Schicht fehlt",IF(F76="","Zuständigkeit fehlt",IF(G76="","Gästezahl fehlt",IF(H76="","Einsatzdauer fehlt",IF(L76="","Verfügbarkeit fehlt",IF(OR(I76="",J76=""),"Bereichsparameter fehlen",IF(K76="","Puffer fehlt",IF(OR(B76&lt;'Parameter'!$B$7,B76&gt;'Parameter'!$B$8),"Datum außerhalb des Planungszeitraums",IF(Q76&lt;0,"Es fehlen "&amp;ABS(Q76)&amp;" MA",IF(Q76&gt;'Parameter'!$B$6,"Über der Schwelle um "&amp;(Q76-'Parameter'!$B$6)&amp;" MA",""))))))))))))))</f>
        <v/>
      </c>
    </row>
    <row r="77">
      <c r="A77" s="17" t="n"/>
      <c r="B77" s="31" t="n"/>
      <c r="C77" s="9">
        <f>IF(B77="","",CHOOSE(WEEKDAY(B77,2),"Mo","Di","Mi","Do","Fr","Sa","So"))</f>
        <v/>
      </c>
      <c r="D77" s="17" t="n"/>
      <c r="E77" s="17" t="n"/>
      <c r="F77" s="19" t="n"/>
      <c r="G77" s="20" t="n"/>
      <c r="H77" s="21" t="n"/>
      <c r="I77" s="23">
        <f>IF(D77="","",IFERROR(VLOOKUP(D77,'Parameter'!$E$5:$G$9,2,FALSE),""))</f>
        <v/>
      </c>
      <c r="J77" s="13">
        <f>IF(D77="","",IFERROR(VLOOKUP(D77,'Parameter'!$E$5:$G$9,3,FALSE),""))</f>
        <v/>
      </c>
      <c r="K77" s="24">
        <f>IF(COUNTA(A77:B77,D77:H77,L77)=0,"",'Parameter'!$B$5)</f>
        <v/>
      </c>
      <c r="L77" s="20" t="n"/>
      <c r="M77" s="30">
        <f>IF(OR(G77="",I77=""),"",IFERROR(G77/I77,""))</f>
        <v/>
      </c>
      <c r="N77" s="13">
        <f>IF(OR(M77="",H77="",J77="",K77=""),"",IFERROR(MAX(J77,ROUNDUP((M77/H77)*(1+K77),0)),""))</f>
        <v/>
      </c>
      <c r="O77" s="30">
        <f>IF(OR(N77="",H77=""),"",N77*H77)</f>
        <v/>
      </c>
      <c r="P77" s="30">
        <f>IF(OR(L77="",H77=""),"",L77*H77)</f>
        <v/>
      </c>
      <c r="Q77" s="13">
        <f>IF(OR(L77="",N77=""),"",L77-N77)</f>
        <v/>
      </c>
      <c r="R77" s="24">
        <f>IF(OR(L77="",N77=""),"",IFERROR(L77/N77,""))</f>
        <v/>
      </c>
      <c r="S77" s="9">
        <f>IF(COUNTA(A77:B77,D77:H77,L77)=0,"",IF(OR(A77="",B77="",D77="",E77="",F77="",G77="",H77="",L77="",I77="",J77="",K77="",N77=""),"Eingabe prüfen",IF(OR(B77&lt;'Parameter'!$B$7,B77&gt;'Parameter'!$B$8),"Zeitraum prüfen",IF(Q77&lt;0,"Unterbesetzt",IF(Q77&gt;'Parameter'!$B$6,"Überplant","Passend")))))</f>
        <v/>
      </c>
      <c r="T77" s="11">
        <f>IF(COUNTA(A77:B77,D77:H77,L77)=0,"",IF(A77="","Plan-ID fehlt",IF(B77="","Datum fehlt",IF(D77="","Bereich fehlt",IF(E77="","Schicht fehlt",IF(F77="","Zuständigkeit fehlt",IF(G77="","Gästezahl fehlt",IF(H77="","Einsatzdauer fehlt",IF(L77="","Verfügbarkeit fehlt",IF(OR(I77="",J77=""),"Bereichsparameter fehlen",IF(K77="","Puffer fehlt",IF(OR(B77&lt;'Parameter'!$B$7,B77&gt;'Parameter'!$B$8),"Datum außerhalb des Planungszeitraums",IF(Q77&lt;0,"Es fehlen "&amp;ABS(Q77)&amp;" MA",IF(Q77&gt;'Parameter'!$B$6,"Über der Schwelle um "&amp;(Q77-'Parameter'!$B$6)&amp;" MA",""))))))))))))))</f>
        <v/>
      </c>
    </row>
    <row r="78">
      <c r="A78" s="17" t="n"/>
      <c r="B78" s="31" t="n"/>
      <c r="C78" s="5">
        <f>IF(B78="","",CHOOSE(WEEKDAY(B78,2),"Mo","Di","Mi","Do","Fr","Sa","So"))</f>
        <v/>
      </c>
      <c r="D78" s="17" t="n"/>
      <c r="E78" s="17" t="n"/>
      <c r="F78" s="19" t="n"/>
      <c r="G78" s="20" t="n"/>
      <c r="H78" s="21" t="n"/>
      <c r="I78" s="22">
        <f>IF(D78="","",IFERROR(VLOOKUP(D78,'Parameter'!$E$5:$G$9,2,FALSE),""))</f>
        <v/>
      </c>
      <c r="J78" s="6">
        <f>IF(D78="","",IFERROR(VLOOKUP(D78,'Parameter'!$E$5:$G$9,3,FALSE),""))</f>
        <v/>
      </c>
      <c r="K78" s="12">
        <f>IF(COUNTA(A78:B78,D78:H78,L78)=0,"",'Parameter'!$B$5)</f>
        <v/>
      </c>
      <c r="L78" s="20" t="n"/>
      <c r="M78" s="29">
        <f>IF(OR(G78="",I78=""),"",IFERROR(G78/I78,""))</f>
        <v/>
      </c>
      <c r="N78" s="6">
        <f>IF(OR(M78="",H78="",J78="",K78=""),"",IFERROR(MAX(J78,ROUNDUP((M78/H78)*(1+K78),0)),""))</f>
        <v/>
      </c>
      <c r="O78" s="29">
        <f>IF(OR(N78="",H78=""),"",N78*H78)</f>
        <v/>
      </c>
      <c r="P78" s="29">
        <f>IF(OR(L78="",H78=""),"",L78*H78)</f>
        <v/>
      </c>
      <c r="Q78" s="6">
        <f>IF(OR(L78="",N78=""),"",L78-N78)</f>
        <v/>
      </c>
      <c r="R78" s="12">
        <f>IF(OR(L78="",N78=""),"",IFERROR(L78/N78,""))</f>
        <v/>
      </c>
      <c r="S78" s="5">
        <f>IF(COUNTA(A78:B78,D78:H78,L78)=0,"",IF(OR(A78="",B78="",D78="",E78="",F78="",G78="",H78="",L78="",I78="",J78="",K78="",N78=""),"Eingabe prüfen",IF(OR(B78&lt;'Parameter'!$B$7,B78&gt;'Parameter'!$B$8),"Zeitraum prüfen",IF(Q78&lt;0,"Unterbesetzt",IF(Q78&gt;'Parameter'!$B$6,"Überplant","Passend")))))</f>
        <v/>
      </c>
      <c r="T78" s="7">
        <f>IF(COUNTA(A78:B78,D78:H78,L78)=0,"",IF(A78="","Plan-ID fehlt",IF(B78="","Datum fehlt",IF(D78="","Bereich fehlt",IF(E78="","Schicht fehlt",IF(F78="","Zuständigkeit fehlt",IF(G78="","Gästezahl fehlt",IF(H78="","Einsatzdauer fehlt",IF(L78="","Verfügbarkeit fehlt",IF(OR(I78="",J78=""),"Bereichsparameter fehlen",IF(K78="","Puffer fehlt",IF(OR(B78&lt;'Parameter'!$B$7,B78&gt;'Parameter'!$B$8),"Datum außerhalb des Planungszeitraums",IF(Q78&lt;0,"Es fehlen "&amp;ABS(Q78)&amp;" MA",IF(Q78&gt;'Parameter'!$B$6,"Über der Schwelle um "&amp;(Q78-'Parameter'!$B$6)&amp;" MA",""))))))))))))))</f>
        <v/>
      </c>
    </row>
    <row r="79">
      <c r="A79" s="17" t="n"/>
      <c r="B79" s="31" t="n"/>
      <c r="C79" s="9">
        <f>IF(B79="","",CHOOSE(WEEKDAY(B79,2),"Mo","Di","Mi","Do","Fr","Sa","So"))</f>
        <v/>
      </c>
      <c r="D79" s="17" t="n"/>
      <c r="E79" s="17" t="n"/>
      <c r="F79" s="19" t="n"/>
      <c r="G79" s="20" t="n"/>
      <c r="H79" s="21" t="n"/>
      <c r="I79" s="23">
        <f>IF(D79="","",IFERROR(VLOOKUP(D79,'Parameter'!$E$5:$G$9,2,FALSE),""))</f>
        <v/>
      </c>
      <c r="J79" s="13">
        <f>IF(D79="","",IFERROR(VLOOKUP(D79,'Parameter'!$E$5:$G$9,3,FALSE),""))</f>
        <v/>
      </c>
      <c r="K79" s="24">
        <f>IF(COUNTA(A79:B79,D79:H79,L79)=0,"",'Parameter'!$B$5)</f>
        <v/>
      </c>
      <c r="L79" s="20" t="n"/>
      <c r="M79" s="30">
        <f>IF(OR(G79="",I79=""),"",IFERROR(G79/I79,""))</f>
        <v/>
      </c>
      <c r="N79" s="13">
        <f>IF(OR(M79="",H79="",J79="",K79=""),"",IFERROR(MAX(J79,ROUNDUP((M79/H79)*(1+K79),0)),""))</f>
        <v/>
      </c>
      <c r="O79" s="30">
        <f>IF(OR(N79="",H79=""),"",N79*H79)</f>
        <v/>
      </c>
      <c r="P79" s="30">
        <f>IF(OR(L79="",H79=""),"",L79*H79)</f>
        <v/>
      </c>
      <c r="Q79" s="13">
        <f>IF(OR(L79="",N79=""),"",L79-N79)</f>
        <v/>
      </c>
      <c r="R79" s="24">
        <f>IF(OR(L79="",N79=""),"",IFERROR(L79/N79,""))</f>
        <v/>
      </c>
      <c r="S79" s="9">
        <f>IF(COUNTA(A79:B79,D79:H79,L79)=0,"",IF(OR(A79="",B79="",D79="",E79="",F79="",G79="",H79="",L79="",I79="",J79="",K79="",N79=""),"Eingabe prüfen",IF(OR(B79&lt;'Parameter'!$B$7,B79&gt;'Parameter'!$B$8),"Zeitraum prüfen",IF(Q79&lt;0,"Unterbesetzt",IF(Q79&gt;'Parameter'!$B$6,"Überplant","Passend")))))</f>
        <v/>
      </c>
      <c r="T79" s="11">
        <f>IF(COUNTA(A79:B79,D79:H79,L79)=0,"",IF(A79="","Plan-ID fehlt",IF(B79="","Datum fehlt",IF(D79="","Bereich fehlt",IF(E79="","Schicht fehlt",IF(F79="","Zuständigkeit fehlt",IF(G79="","Gästezahl fehlt",IF(H79="","Einsatzdauer fehlt",IF(L79="","Verfügbarkeit fehlt",IF(OR(I79="",J79=""),"Bereichsparameter fehlen",IF(K79="","Puffer fehlt",IF(OR(B79&lt;'Parameter'!$B$7,B79&gt;'Parameter'!$B$8),"Datum außerhalb des Planungszeitraums",IF(Q79&lt;0,"Es fehlen "&amp;ABS(Q79)&amp;" MA",IF(Q79&gt;'Parameter'!$B$6,"Über der Schwelle um "&amp;(Q79-'Parameter'!$B$6)&amp;" MA",""))))))))))))))</f>
        <v/>
      </c>
    </row>
    <row r="80">
      <c r="A80" s="17" t="n"/>
      <c r="B80" s="31" t="n"/>
      <c r="C80" s="5">
        <f>IF(B80="","",CHOOSE(WEEKDAY(B80,2),"Mo","Di","Mi","Do","Fr","Sa","So"))</f>
        <v/>
      </c>
      <c r="D80" s="17" t="n"/>
      <c r="E80" s="17" t="n"/>
      <c r="F80" s="19" t="n"/>
      <c r="G80" s="20" t="n"/>
      <c r="H80" s="21" t="n"/>
      <c r="I80" s="22">
        <f>IF(D80="","",IFERROR(VLOOKUP(D80,'Parameter'!$E$5:$G$9,2,FALSE),""))</f>
        <v/>
      </c>
      <c r="J80" s="6">
        <f>IF(D80="","",IFERROR(VLOOKUP(D80,'Parameter'!$E$5:$G$9,3,FALSE),""))</f>
        <v/>
      </c>
      <c r="K80" s="12">
        <f>IF(COUNTA(A80:B80,D80:H80,L80)=0,"",'Parameter'!$B$5)</f>
        <v/>
      </c>
      <c r="L80" s="20" t="n"/>
      <c r="M80" s="29">
        <f>IF(OR(G80="",I80=""),"",IFERROR(G80/I80,""))</f>
        <v/>
      </c>
      <c r="N80" s="6">
        <f>IF(OR(M80="",H80="",J80="",K80=""),"",IFERROR(MAX(J80,ROUNDUP((M80/H80)*(1+K80),0)),""))</f>
        <v/>
      </c>
      <c r="O80" s="29">
        <f>IF(OR(N80="",H80=""),"",N80*H80)</f>
        <v/>
      </c>
      <c r="P80" s="29">
        <f>IF(OR(L80="",H80=""),"",L80*H80)</f>
        <v/>
      </c>
      <c r="Q80" s="6">
        <f>IF(OR(L80="",N80=""),"",L80-N80)</f>
        <v/>
      </c>
      <c r="R80" s="12">
        <f>IF(OR(L80="",N80=""),"",IFERROR(L80/N80,""))</f>
        <v/>
      </c>
      <c r="S80" s="5">
        <f>IF(COUNTA(A80:B80,D80:H80,L80)=0,"",IF(OR(A80="",B80="",D80="",E80="",F80="",G80="",H80="",L80="",I80="",J80="",K80="",N80=""),"Eingabe prüfen",IF(OR(B80&lt;'Parameter'!$B$7,B80&gt;'Parameter'!$B$8),"Zeitraum prüfen",IF(Q80&lt;0,"Unterbesetzt",IF(Q80&gt;'Parameter'!$B$6,"Überplant","Passend")))))</f>
        <v/>
      </c>
      <c r="T80" s="7">
        <f>IF(COUNTA(A80:B80,D80:H80,L80)=0,"",IF(A80="","Plan-ID fehlt",IF(B80="","Datum fehlt",IF(D80="","Bereich fehlt",IF(E80="","Schicht fehlt",IF(F80="","Zuständigkeit fehlt",IF(G80="","Gästezahl fehlt",IF(H80="","Einsatzdauer fehlt",IF(L80="","Verfügbarkeit fehlt",IF(OR(I80="",J80=""),"Bereichsparameter fehlen",IF(K80="","Puffer fehlt",IF(OR(B80&lt;'Parameter'!$B$7,B80&gt;'Parameter'!$B$8),"Datum außerhalb des Planungszeitraums",IF(Q80&lt;0,"Es fehlen "&amp;ABS(Q80)&amp;" MA",IF(Q80&gt;'Parameter'!$B$6,"Über der Schwelle um "&amp;(Q80-'Parameter'!$B$6)&amp;" MA",""))))))))))))))</f>
        <v/>
      </c>
    </row>
    <row r="81">
      <c r="A81" s="17" t="n"/>
      <c r="B81" s="31" t="n"/>
      <c r="C81" s="9">
        <f>IF(B81="","",CHOOSE(WEEKDAY(B81,2),"Mo","Di","Mi","Do","Fr","Sa","So"))</f>
        <v/>
      </c>
      <c r="D81" s="17" t="n"/>
      <c r="E81" s="17" t="n"/>
      <c r="F81" s="19" t="n"/>
      <c r="G81" s="20" t="n"/>
      <c r="H81" s="21" t="n"/>
      <c r="I81" s="23">
        <f>IF(D81="","",IFERROR(VLOOKUP(D81,'Parameter'!$E$5:$G$9,2,FALSE),""))</f>
        <v/>
      </c>
      <c r="J81" s="13">
        <f>IF(D81="","",IFERROR(VLOOKUP(D81,'Parameter'!$E$5:$G$9,3,FALSE),""))</f>
        <v/>
      </c>
      <c r="K81" s="24">
        <f>IF(COUNTA(A81:B81,D81:H81,L81)=0,"",'Parameter'!$B$5)</f>
        <v/>
      </c>
      <c r="L81" s="20" t="n"/>
      <c r="M81" s="30">
        <f>IF(OR(G81="",I81=""),"",IFERROR(G81/I81,""))</f>
        <v/>
      </c>
      <c r="N81" s="13">
        <f>IF(OR(M81="",H81="",J81="",K81=""),"",IFERROR(MAX(J81,ROUNDUP((M81/H81)*(1+K81),0)),""))</f>
        <v/>
      </c>
      <c r="O81" s="30">
        <f>IF(OR(N81="",H81=""),"",N81*H81)</f>
        <v/>
      </c>
      <c r="P81" s="30">
        <f>IF(OR(L81="",H81=""),"",L81*H81)</f>
        <v/>
      </c>
      <c r="Q81" s="13">
        <f>IF(OR(L81="",N81=""),"",L81-N81)</f>
        <v/>
      </c>
      <c r="R81" s="24">
        <f>IF(OR(L81="",N81=""),"",IFERROR(L81/N81,""))</f>
        <v/>
      </c>
      <c r="S81" s="9">
        <f>IF(COUNTA(A81:B81,D81:H81,L81)=0,"",IF(OR(A81="",B81="",D81="",E81="",F81="",G81="",H81="",L81="",I81="",J81="",K81="",N81=""),"Eingabe prüfen",IF(OR(B81&lt;'Parameter'!$B$7,B81&gt;'Parameter'!$B$8),"Zeitraum prüfen",IF(Q81&lt;0,"Unterbesetzt",IF(Q81&gt;'Parameter'!$B$6,"Überplant","Passend")))))</f>
        <v/>
      </c>
      <c r="T81" s="11">
        <f>IF(COUNTA(A81:B81,D81:H81,L81)=0,"",IF(A81="","Plan-ID fehlt",IF(B81="","Datum fehlt",IF(D81="","Bereich fehlt",IF(E81="","Schicht fehlt",IF(F81="","Zuständigkeit fehlt",IF(G81="","Gästezahl fehlt",IF(H81="","Einsatzdauer fehlt",IF(L81="","Verfügbarkeit fehlt",IF(OR(I81="",J81=""),"Bereichsparameter fehlen",IF(K81="","Puffer fehlt",IF(OR(B81&lt;'Parameter'!$B$7,B81&gt;'Parameter'!$B$8),"Datum außerhalb des Planungszeitraums",IF(Q81&lt;0,"Es fehlen "&amp;ABS(Q81)&amp;" MA",IF(Q81&gt;'Parameter'!$B$6,"Über der Schwelle um "&amp;(Q81-'Parameter'!$B$6)&amp;" MA",""))))))))))))))</f>
        <v/>
      </c>
    </row>
    <row r="82">
      <c r="A82" s="17" t="n"/>
      <c r="B82" s="31" t="n"/>
      <c r="C82" s="5">
        <f>IF(B82="","",CHOOSE(WEEKDAY(B82,2),"Mo","Di","Mi","Do","Fr","Sa","So"))</f>
        <v/>
      </c>
      <c r="D82" s="17" t="n"/>
      <c r="E82" s="17" t="n"/>
      <c r="F82" s="19" t="n"/>
      <c r="G82" s="20" t="n"/>
      <c r="H82" s="21" t="n"/>
      <c r="I82" s="22">
        <f>IF(D82="","",IFERROR(VLOOKUP(D82,'Parameter'!$E$5:$G$9,2,FALSE),""))</f>
        <v/>
      </c>
      <c r="J82" s="6">
        <f>IF(D82="","",IFERROR(VLOOKUP(D82,'Parameter'!$E$5:$G$9,3,FALSE),""))</f>
        <v/>
      </c>
      <c r="K82" s="12">
        <f>IF(COUNTA(A82:B82,D82:H82,L82)=0,"",'Parameter'!$B$5)</f>
        <v/>
      </c>
      <c r="L82" s="20" t="n"/>
      <c r="M82" s="29">
        <f>IF(OR(G82="",I82=""),"",IFERROR(G82/I82,""))</f>
        <v/>
      </c>
      <c r="N82" s="6">
        <f>IF(OR(M82="",H82="",J82="",K82=""),"",IFERROR(MAX(J82,ROUNDUP((M82/H82)*(1+K82),0)),""))</f>
        <v/>
      </c>
      <c r="O82" s="29">
        <f>IF(OR(N82="",H82=""),"",N82*H82)</f>
        <v/>
      </c>
      <c r="P82" s="29">
        <f>IF(OR(L82="",H82=""),"",L82*H82)</f>
        <v/>
      </c>
      <c r="Q82" s="6">
        <f>IF(OR(L82="",N82=""),"",L82-N82)</f>
        <v/>
      </c>
      <c r="R82" s="12">
        <f>IF(OR(L82="",N82=""),"",IFERROR(L82/N82,""))</f>
        <v/>
      </c>
      <c r="S82" s="5">
        <f>IF(COUNTA(A82:B82,D82:H82,L82)=0,"",IF(OR(A82="",B82="",D82="",E82="",F82="",G82="",H82="",L82="",I82="",J82="",K82="",N82=""),"Eingabe prüfen",IF(OR(B82&lt;'Parameter'!$B$7,B82&gt;'Parameter'!$B$8),"Zeitraum prüfen",IF(Q82&lt;0,"Unterbesetzt",IF(Q82&gt;'Parameter'!$B$6,"Überplant","Passend")))))</f>
        <v/>
      </c>
      <c r="T82" s="7">
        <f>IF(COUNTA(A82:B82,D82:H82,L82)=0,"",IF(A82="","Plan-ID fehlt",IF(B82="","Datum fehlt",IF(D82="","Bereich fehlt",IF(E82="","Schicht fehlt",IF(F82="","Zuständigkeit fehlt",IF(G82="","Gästezahl fehlt",IF(H82="","Einsatzdauer fehlt",IF(L82="","Verfügbarkeit fehlt",IF(OR(I82="",J82=""),"Bereichsparameter fehlen",IF(K82="","Puffer fehlt",IF(OR(B82&lt;'Parameter'!$B$7,B82&gt;'Parameter'!$B$8),"Datum außerhalb des Planungszeitraums",IF(Q82&lt;0,"Es fehlen "&amp;ABS(Q82)&amp;" MA",IF(Q82&gt;'Parameter'!$B$6,"Über der Schwelle um "&amp;(Q82-'Parameter'!$B$6)&amp;" MA",""))))))))))))))</f>
        <v/>
      </c>
    </row>
    <row r="83">
      <c r="A83" s="17" t="n"/>
      <c r="B83" s="31" t="n"/>
      <c r="C83" s="9">
        <f>IF(B83="","",CHOOSE(WEEKDAY(B83,2),"Mo","Di","Mi","Do","Fr","Sa","So"))</f>
        <v/>
      </c>
      <c r="D83" s="17" t="n"/>
      <c r="E83" s="17" t="n"/>
      <c r="F83" s="19" t="n"/>
      <c r="G83" s="20" t="n"/>
      <c r="H83" s="21" t="n"/>
      <c r="I83" s="23">
        <f>IF(D83="","",IFERROR(VLOOKUP(D83,'Parameter'!$E$5:$G$9,2,FALSE),""))</f>
        <v/>
      </c>
      <c r="J83" s="13">
        <f>IF(D83="","",IFERROR(VLOOKUP(D83,'Parameter'!$E$5:$G$9,3,FALSE),""))</f>
        <v/>
      </c>
      <c r="K83" s="24">
        <f>IF(COUNTA(A83:B83,D83:H83,L83)=0,"",'Parameter'!$B$5)</f>
        <v/>
      </c>
      <c r="L83" s="20" t="n"/>
      <c r="M83" s="30">
        <f>IF(OR(G83="",I83=""),"",IFERROR(G83/I83,""))</f>
        <v/>
      </c>
      <c r="N83" s="13">
        <f>IF(OR(M83="",H83="",J83="",K83=""),"",IFERROR(MAX(J83,ROUNDUP((M83/H83)*(1+K83),0)),""))</f>
        <v/>
      </c>
      <c r="O83" s="30">
        <f>IF(OR(N83="",H83=""),"",N83*H83)</f>
        <v/>
      </c>
      <c r="P83" s="30">
        <f>IF(OR(L83="",H83=""),"",L83*H83)</f>
        <v/>
      </c>
      <c r="Q83" s="13">
        <f>IF(OR(L83="",N83=""),"",L83-N83)</f>
        <v/>
      </c>
      <c r="R83" s="24">
        <f>IF(OR(L83="",N83=""),"",IFERROR(L83/N83,""))</f>
        <v/>
      </c>
      <c r="S83" s="9">
        <f>IF(COUNTA(A83:B83,D83:H83,L83)=0,"",IF(OR(A83="",B83="",D83="",E83="",F83="",G83="",H83="",L83="",I83="",J83="",K83="",N83=""),"Eingabe prüfen",IF(OR(B83&lt;'Parameter'!$B$7,B83&gt;'Parameter'!$B$8),"Zeitraum prüfen",IF(Q83&lt;0,"Unterbesetzt",IF(Q83&gt;'Parameter'!$B$6,"Überplant","Passend")))))</f>
        <v/>
      </c>
      <c r="T83" s="11">
        <f>IF(COUNTA(A83:B83,D83:H83,L83)=0,"",IF(A83="","Plan-ID fehlt",IF(B83="","Datum fehlt",IF(D83="","Bereich fehlt",IF(E83="","Schicht fehlt",IF(F83="","Zuständigkeit fehlt",IF(G83="","Gästezahl fehlt",IF(H83="","Einsatzdauer fehlt",IF(L83="","Verfügbarkeit fehlt",IF(OR(I83="",J83=""),"Bereichsparameter fehlen",IF(K83="","Puffer fehlt",IF(OR(B83&lt;'Parameter'!$B$7,B83&gt;'Parameter'!$B$8),"Datum außerhalb des Planungszeitraums",IF(Q83&lt;0,"Es fehlen "&amp;ABS(Q83)&amp;" MA",IF(Q83&gt;'Parameter'!$B$6,"Über der Schwelle um "&amp;(Q83-'Parameter'!$B$6)&amp;" MA",""))))))))))))))</f>
        <v/>
      </c>
    </row>
    <row r="84">
      <c r="A84" s="17" t="n"/>
      <c r="B84" s="31" t="n"/>
      <c r="C84" s="5">
        <f>IF(B84="","",CHOOSE(WEEKDAY(B84,2),"Mo","Di","Mi","Do","Fr","Sa","So"))</f>
        <v/>
      </c>
      <c r="D84" s="17" t="n"/>
      <c r="E84" s="17" t="n"/>
      <c r="F84" s="19" t="n"/>
      <c r="G84" s="20" t="n"/>
      <c r="H84" s="21" t="n"/>
      <c r="I84" s="22">
        <f>IF(D84="","",IFERROR(VLOOKUP(D84,'Parameter'!$E$5:$G$9,2,FALSE),""))</f>
        <v/>
      </c>
      <c r="J84" s="6">
        <f>IF(D84="","",IFERROR(VLOOKUP(D84,'Parameter'!$E$5:$G$9,3,FALSE),""))</f>
        <v/>
      </c>
      <c r="K84" s="12">
        <f>IF(COUNTA(A84:B84,D84:H84,L84)=0,"",'Parameter'!$B$5)</f>
        <v/>
      </c>
      <c r="L84" s="20" t="n"/>
      <c r="M84" s="29">
        <f>IF(OR(G84="",I84=""),"",IFERROR(G84/I84,""))</f>
        <v/>
      </c>
      <c r="N84" s="6">
        <f>IF(OR(M84="",H84="",J84="",K84=""),"",IFERROR(MAX(J84,ROUNDUP((M84/H84)*(1+K84),0)),""))</f>
        <v/>
      </c>
      <c r="O84" s="29">
        <f>IF(OR(N84="",H84=""),"",N84*H84)</f>
        <v/>
      </c>
      <c r="P84" s="29">
        <f>IF(OR(L84="",H84=""),"",L84*H84)</f>
        <v/>
      </c>
      <c r="Q84" s="6">
        <f>IF(OR(L84="",N84=""),"",L84-N84)</f>
        <v/>
      </c>
      <c r="R84" s="12">
        <f>IF(OR(L84="",N84=""),"",IFERROR(L84/N84,""))</f>
        <v/>
      </c>
      <c r="S84" s="5">
        <f>IF(COUNTA(A84:B84,D84:H84,L84)=0,"",IF(OR(A84="",B84="",D84="",E84="",F84="",G84="",H84="",L84="",I84="",J84="",K84="",N84=""),"Eingabe prüfen",IF(OR(B84&lt;'Parameter'!$B$7,B84&gt;'Parameter'!$B$8),"Zeitraum prüfen",IF(Q84&lt;0,"Unterbesetzt",IF(Q84&gt;'Parameter'!$B$6,"Überplant","Passend")))))</f>
        <v/>
      </c>
      <c r="T84" s="7">
        <f>IF(COUNTA(A84:B84,D84:H84,L84)=0,"",IF(A84="","Plan-ID fehlt",IF(B84="","Datum fehlt",IF(D84="","Bereich fehlt",IF(E84="","Schicht fehlt",IF(F84="","Zuständigkeit fehlt",IF(G84="","Gästezahl fehlt",IF(H84="","Einsatzdauer fehlt",IF(L84="","Verfügbarkeit fehlt",IF(OR(I84="",J84=""),"Bereichsparameter fehlen",IF(K84="","Puffer fehlt",IF(OR(B84&lt;'Parameter'!$B$7,B84&gt;'Parameter'!$B$8),"Datum außerhalb des Planungszeitraums",IF(Q84&lt;0,"Es fehlen "&amp;ABS(Q84)&amp;" MA",IF(Q84&gt;'Parameter'!$B$6,"Über der Schwelle um "&amp;(Q84-'Parameter'!$B$6)&amp;" MA",""))))))))))))))</f>
        <v/>
      </c>
    </row>
    <row r="85">
      <c r="A85" s="17" t="n"/>
      <c r="B85" s="31" t="n"/>
      <c r="C85" s="9">
        <f>IF(B85="","",CHOOSE(WEEKDAY(B85,2),"Mo","Di","Mi","Do","Fr","Sa","So"))</f>
        <v/>
      </c>
      <c r="D85" s="17" t="n"/>
      <c r="E85" s="17" t="n"/>
      <c r="F85" s="19" t="n"/>
      <c r="G85" s="20" t="n"/>
      <c r="H85" s="21" t="n"/>
      <c r="I85" s="23">
        <f>IF(D85="","",IFERROR(VLOOKUP(D85,'Parameter'!$E$5:$G$9,2,FALSE),""))</f>
        <v/>
      </c>
      <c r="J85" s="13">
        <f>IF(D85="","",IFERROR(VLOOKUP(D85,'Parameter'!$E$5:$G$9,3,FALSE),""))</f>
        <v/>
      </c>
      <c r="K85" s="24">
        <f>IF(COUNTA(A85:B85,D85:H85,L85)=0,"",'Parameter'!$B$5)</f>
        <v/>
      </c>
      <c r="L85" s="20" t="n"/>
      <c r="M85" s="30">
        <f>IF(OR(G85="",I85=""),"",IFERROR(G85/I85,""))</f>
        <v/>
      </c>
      <c r="N85" s="13">
        <f>IF(OR(M85="",H85="",J85="",K85=""),"",IFERROR(MAX(J85,ROUNDUP((M85/H85)*(1+K85),0)),""))</f>
        <v/>
      </c>
      <c r="O85" s="30">
        <f>IF(OR(N85="",H85=""),"",N85*H85)</f>
        <v/>
      </c>
      <c r="P85" s="30">
        <f>IF(OR(L85="",H85=""),"",L85*H85)</f>
        <v/>
      </c>
      <c r="Q85" s="13">
        <f>IF(OR(L85="",N85=""),"",L85-N85)</f>
        <v/>
      </c>
      <c r="R85" s="24">
        <f>IF(OR(L85="",N85=""),"",IFERROR(L85/N85,""))</f>
        <v/>
      </c>
      <c r="S85" s="9">
        <f>IF(COUNTA(A85:B85,D85:H85,L85)=0,"",IF(OR(A85="",B85="",D85="",E85="",F85="",G85="",H85="",L85="",I85="",J85="",K85="",N85=""),"Eingabe prüfen",IF(OR(B85&lt;'Parameter'!$B$7,B85&gt;'Parameter'!$B$8),"Zeitraum prüfen",IF(Q85&lt;0,"Unterbesetzt",IF(Q85&gt;'Parameter'!$B$6,"Überplant","Passend")))))</f>
        <v/>
      </c>
      <c r="T85" s="11">
        <f>IF(COUNTA(A85:B85,D85:H85,L85)=0,"",IF(A85="","Plan-ID fehlt",IF(B85="","Datum fehlt",IF(D85="","Bereich fehlt",IF(E85="","Schicht fehlt",IF(F85="","Zuständigkeit fehlt",IF(G85="","Gästezahl fehlt",IF(H85="","Einsatzdauer fehlt",IF(L85="","Verfügbarkeit fehlt",IF(OR(I85="",J85=""),"Bereichsparameter fehlen",IF(K85="","Puffer fehlt",IF(OR(B85&lt;'Parameter'!$B$7,B85&gt;'Parameter'!$B$8),"Datum außerhalb des Planungszeitraums",IF(Q85&lt;0,"Es fehlen "&amp;ABS(Q85)&amp;" MA",IF(Q85&gt;'Parameter'!$B$6,"Über der Schwelle um "&amp;(Q85-'Parameter'!$B$6)&amp;" MA",""))))))))))))))</f>
        <v/>
      </c>
    </row>
    <row r="86">
      <c r="A86" s="17" t="n"/>
      <c r="B86" s="31" t="n"/>
      <c r="C86" s="5">
        <f>IF(B86="","",CHOOSE(WEEKDAY(B86,2),"Mo","Di","Mi","Do","Fr","Sa","So"))</f>
        <v/>
      </c>
      <c r="D86" s="17" t="n"/>
      <c r="E86" s="17" t="n"/>
      <c r="F86" s="19" t="n"/>
      <c r="G86" s="20" t="n"/>
      <c r="H86" s="21" t="n"/>
      <c r="I86" s="22">
        <f>IF(D86="","",IFERROR(VLOOKUP(D86,'Parameter'!$E$5:$G$9,2,FALSE),""))</f>
        <v/>
      </c>
      <c r="J86" s="6">
        <f>IF(D86="","",IFERROR(VLOOKUP(D86,'Parameter'!$E$5:$G$9,3,FALSE),""))</f>
        <v/>
      </c>
      <c r="K86" s="12">
        <f>IF(COUNTA(A86:B86,D86:H86,L86)=0,"",'Parameter'!$B$5)</f>
        <v/>
      </c>
      <c r="L86" s="20" t="n"/>
      <c r="M86" s="29">
        <f>IF(OR(G86="",I86=""),"",IFERROR(G86/I86,""))</f>
        <v/>
      </c>
      <c r="N86" s="6">
        <f>IF(OR(M86="",H86="",J86="",K86=""),"",IFERROR(MAX(J86,ROUNDUP((M86/H86)*(1+K86),0)),""))</f>
        <v/>
      </c>
      <c r="O86" s="29">
        <f>IF(OR(N86="",H86=""),"",N86*H86)</f>
        <v/>
      </c>
      <c r="P86" s="29">
        <f>IF(OR(L86="",H86=""),"",L86*H86)</f>
        <v/>
      </c>
      <c r="Q86" s="6">
        <f>IF(OR(L86="",N86=""),"",L86-N86)</f>
        <v/>
      </c>
      <c r="R86" s="12">
        <f>IF(OR(L86="",N86=""),"",IFERROR(L86/N86,""))</f>
        <v/>
      </c>
      <c r="S86" s="5">
        <f>IF(COUNTA(A86:B86,D86:H86,L86)=0,"",IF(OR(A86="",B86="",D86="",E86="",F86="",G86="",H86="",L86="",I86="",J86="",K86="",N86=""),"Eingabe prüfen",IF(OR(B86&lt;'Parameter'!$B$7,B86&gt;'Parameter'!$B$8),"Zeitraum prüfen",IF(Q86&lt;0,"Unterbesetzt",IF(Q86&gt;'Parameter'!$B$6,"Überplant","Passend")))))</f>
        <v/>
      </c>
      <c r="T86" s="7">
        <f>IF(COUNTA(A86:B86,D86:H86,L86)=0,"",IF(A86="","Plan-ID fehlt",IF(B86="","Datum fehlt",IF(D86="","Bereich fehlt",IF(E86="","Schicht fehlt",IF(F86="","Zuständigkeit fehlt",IF(G86="","Gästezahl fehlt",IF(H86="","Einsatzdauer fehlt",IF(L86="","Verfügbarkeit fehlt",IF(OR(I86="",J86=""),"Bereichsparameter fehlen",IF(K86="","Puffer fehlt",IF(OR(B86&lt;'Parameter'!$B$7,B86&gt;'Parameter'!$B$8),"Datum außerhalb des Planungszeitraums",IF(Q86&lt;0,"Es fehlen "&amp;ABS(Q86)&amp;" MA",IF(Q86&gt;'Parameter'!$B$6,"Über der Schwelle um "&amp;(Q86-'Parameter'!$B$6)&amp;" MA",""))))))))))))))</f>
        <v/>
      </c>
    </row>
    <row r="87">
      <c r="A87" s="17" t="n"/>
      <c r="B87" s="31" t="n"/>
      <c r="C87" s="9">
        <f>IF(B87="","",CHOOSE(WEEKDAY(B87,2),"Mo","Di","Mi","Do","Fr","Sa","So"))</f>
        <v/>
      </c>
      <c r="D87" s="17" t="n"/>
      <c r="E87" s="17" t="n"/>
      <c r="F87" s="19" t="n"/>
      <c r="G87" s="20" t="n"/>
      <c r="H87" s="21" t="n"/>
      <c r="I87" s="23">
        <f>IF(D87="","",IFERROR(VLOOKUP(D87,'Parameter'!$E$5:$G$9,2,FALSE),""))</f>
        <v/>
      </c>
      <c r="J87" s="13">
        <f>IF(D87="","",IFERROR(VLOOKUP(D87,'Parameter'!$E$5:$G$9,3,FALSE),""))</f>
        <v/>
      </c>
      <c r="K87" s="24">
        <f>IF(COUNTA(A87:B87,D87:H87,L87)=0,"",'Parameter'!$B$5)</f>
        <v/>
      </c>
      <c r="L87" s="20" t="n"/>
      <c r="M87" s="30">
        <f>IF(OR(G87="",I87=""),"",IFERROR(G87/I87,""))</f>
        <v/>
      </c>
      <c r="N87" s="13">
        <f>IF(OR(M87="",H87="",J87="",K87=""),"",IFERROR(MAX(J87,ROUNDUP((M87/H87)*(1+K87),0)),""))</f>
        <v/>
      </c>
      <c r="O87" s="30">
        <f>IF(OR(N87="",H87=""),"",N87*H87)</f>
        <v/>
      </c>
      <c r="P87" s="30">
        <f>IF(OR(L87="",H87=""),"",L87*H87)</f>
        <v/>
      </c>
      <c r="Q87" s="13">
        <f>IF(OR(L87="",N87=""),"",L87-N87)</f>
        <v/>
      </c>
      <c r="R87" s="24">
        <f>IF(OR(L87="",N87=""),"",IFERROR(L87/N87,""))</f>
        <v/>
      </c>
      <c r="S87" s="9">
        <f>IF(COUNTA(A87:B87,D87:H87,L87)=0,"",IF(OR(A87="",B87="",D87="",E87="",F87="",G87="",H87="",L87="",I87="",J87="",K87="",N87=""),"Eingabe prüfen",IF(OR(B87&lt;'Parameter'!$B$7,B87&gt;'Parameter'!$B$8),"Zeitraum prüfen",IF(Q87&lt;0,"Unterbesetzt",IF(Q87&gt;'Parameter'!$B$6,"Überplant","Passend")))))</f>
        <v/>
      </c>
      <c r="T87" s="11">
        <f>IF(COUNTA(A87:B87,D87:H87,L87)=0,"",IF(A87="","Plan-ID fehlt",IF(B87="","Datum fehlt",IF(D87="","Bereich fehlt",IF(E87="","Schicht fehlt",IF(F87="","Zuständigkeit fehlt",IF(G87="","Gästezahl fehlt",IF(H87="","Einsatzdauer fehlt",IF(L87="","Verfügbarkeit fehlt",IF(OR(I87="",J87=""),"Bereichsparameter fehlen",IF(K87="","Puffer fehlt",IF(OR(B87&lt;'Parameter'!$B$7,B87&gt;'Parameter'!$B$8),"Datum außerhalb des Planungszeitraums",IF(Q87&lt;0,"Es fehlen "&amp;ABS(Q87)&amp;" MA",IF(Q87&gt;'Parameter'!$B$6,"Über der Schwelle um "&amp;(Q87-'Parameter'!$B$6)&amp;" MA",""))))))))))))))</f>
        <v/>
      </c>
    </row>
    <row r="88">
      <c r="A88" s="17" t="n"/>
      <c r="B88" s="31" t="n"/>
      <c r="C88" s="5">
        <f>IF(B88="","",CHOOSE(WEEKDAY(B88,2),"Mo","Di","Mi","Do","Fr","Sa","So"))</f>
        <v/>
      </c>
      <c r="D88" s="17" t="n"/>
      <c r="E88" s="17" t="n"/>
      <c r="F88" s="19" t="n"/>
      <c r="G88" s="20" t="n"/>
      <c r="H88" s="21" t="n"/>
      <c r="I88" s="22">
        <f>IF(D88="","",IFERROR(VLOOKUP(D88,'Parameter'!$E$5:$G$9,2,FALSE),""))</f>
        <v/>
      </c>
      <c r="J88" s="6">
        <f>IF(D88="","",IFERROR(VLOOKUP(D88,'Parameter'!$E$5:$G$9,3,FALSE),""))</f>
        <v/>
      </c>
      <c r="K88" s="12">
        <f>IF(COUNTA(A88:B88,D88:H88,L88)=0,"",'Parameter'!$B$5)</f>
        <v/>
      </c>
      <c r="L88" s="20" t="n"/>
      <c r="M88" s="29">
        <f>IF(OR(G88="",I88=""),"",IFERROR(G88/I88,""))</f>
        <v/>
      </c>
      <c r="N88" s="6">
        <f>IF(OR(M88="",H88="",J88="",K88=""),"",IFERROR(MAX(J88,ROUNDUP((M88/H88)*(1+K88),0)),""))</f>
        <v/>
      </c>
      <c r="O88" s="29">
        <f>IF(OR(N88="",H88=""),"",N88*H88)</f>
        <v/>
      </c>
      <c r="P88" s="29">
        <f>IF(OR(L88="",H88=""),"",L88*H88)</f>
        <v/>
      </c>
      <c r="Q88" s="6">
        <f>IF(OR(L88="",N88=""),"",L88-N88)</f>
        <v/>
      </c>
      <c r="R88" s="12">
        <f>IF(OR(L88="",N88=""),"",IFERROR(L88/N88,""))</f>
        <v/>
      </c>
      <c r="S88" s="5">
        <f>IF(COUNTA(A88:B88,D88:H88,L88)=0,"",IF(OR(A88="",B88="",D88="",E88="",F88="",G88="",H88="",L88="",I88="",J88="",K88="",N88=""),"Eingabe prüfen",IF(OR(B88&lt;'Parameter'!$B$7,B88&gt;'Parameter'!$B$8),"Zeitraum prüfen",IF(Q88&lt;0,"Unterbesetzt",IF(Q88&gt;'Parameter'!$B$6,"Überplant","Passend")))))</f>
        <v/>
      </c>
      <c r="T88" s="7">
        <f>IF(COUNTA(A88:B88,D88:H88,L88)=0,"",IF(A88="","Plan-ID fehlt",IF(B88="","Datum fehlt",IF(D88="","Bereich fehlt",IF(E88="","Schicht fehlt",IF(F88="","Zuständigkeit fehlt",IF(G88="","Gästezahl fehlt",IF(H88="","Einsatzdauer fehlt",IF(L88="","Verfügbarkeit fehlt",IF(OR(I88="",J88=""),"Bereichsparameter fehlen",IF(K88="","Puffer fehlt",IF(OR(B88&lt;'Parameter'!$B$7,B88&gt;'Parameter'!$B$8),"Datum außerhalb des Planungszeitraums",IF(Q88&lt;0,"Es fehlen "&amp;ABS(Q88)&amp;" MA",IF(Q88&gt;'Parameter'!$B$6,"Über der Schwelle um "&amp;(Q88-'Parameter'!$B$6)&amp;" MA",""))))))))))))))</f>
        <v/>
      </c>
    </row>
    <row r="89">
      <c r="A89" s="17" t="n"/>
      <c r="B89" s="31" t="n"/>
      <c r="C89" s="9">
        <f>IF(B89="","",CHOOSE(WEEKDAY(B89,2),"Mo","Di","Mi","Do","Fr","Sa","So"))</f>
        <v/>
      </c>
      <c r="D89" s="17" t="n"/>
      <c r="E89" s="17" t="n"/>
      <c r="F89" s="19" t="n"/>
      <c r="G89" s="20" t="n"/>
      <c r="H89" s="21" t="n"/>
      <c r="I89" s="23">
        <f>IF(D89="","",IFERROR(VLOOKUP(D89,'Parameter'!$E$5:$G$9,2,FALSE),""))</f>
        <v/>
      </c>
      <c r="J89" s="13">
        <f>IF(D89="","",IFERROR(VLOOKUP(D89,'Parameter'!$E$5:$G$9,3,FALSE),""))</f>
        <v/>
      </c>
      <c r="K89" s="24">
        <f>IF(COUNTA(A89:B89,D89:H89,L89)=0,"",'Parameter'!$B$5)</f>
        <v/>
      </c>
      <c r="L89" s="20" t="n"/>
      <c r="M89" s="30">
        <f>IF(OR(G89="",I89=""),"",IFERROR(G89/I89,""))</f>
        <v/>
      </c>
      <c r="N89" s="13">
        <f>IF(OR(M89="",H89="",J89="",K89=""),"",IFERROR(MAX(J89,ROUNDUP((M89/H89)*(1+K89),0)),""))</f>
        <v/>
      </c>
      <c r="O89" s="30">
        <f>IF(OR(N89="",H89=""),"",N89*H89)</f>
        <v/>
      </c>
      <c r="P89" s="30">
        <f>IF(OR(L89="",H89=""),"",L89*H89)</f>
        <v/>
      </c>
      <c r="Q89" s="13">
        <f>IF(OR(L89="",N89=""),"",L89-N89)</f>
        <v/>
      </c>
      <c r="R89" s="24">
        <f>IF(OR(L89="",N89=""),"",IFERROR(L89/N89,""))</f>
        <v/>
      </c>
      <c r="S89" s="9">
        <f>IF(COUNTA(A89:B89,D89:H89,L89)=0,"",IF(OR(A89="",B89="",D89="",E89="",F89="",G89="",H89="",L89="",I89="",J89="",K89="",N89=""),"Eingabe prüfen",IF(OR(B89&lt;'Parameter'!$B$7,B89&gt;'Parameter'!$B$8),"Zeitraum prüfen",IF(Q89&lt;0,"Unterbesetzt",IF(Q89&gt;'Parameter'!$B$6,"Überplant","Passend")))))</f>
        <v/>
      </c>
      <c r="T89" s="11">
        <f>IF(COUNTA(A89:B89,D89:H89,L89)=0,"",IF(A89="","Plan-ID fehlt",IF(B89="","Datum fehlt",IF(D89="","Bereich fehlt",IF(E89="","Schicht fehlt",IF(F89="","Zuständigkeit fehlt",IF(G89="","Gästezahl fehlt",IF(H89="","Einsatzdauer fehlt",IF(L89="","Verfügbarkeit fehlt",IF(OR(I89="",J89=""),"Bereichsparameter fehlen",IF(K89="","Puffer fehlt",IF(OR(B89&lt;'Parameter'!$B$7,B89&gt;'Parameter'!$B$8),"Datum außerhalb des Planungszeitraums",IF(Q89&lt;0,"Es fehlen "&amp;ABS(Q89)&amp;" MA",IF(Q89&gt;'Parameter'!$B$6,"Über der Schwelle um "&amp;(Q89-'Parameter'!$B$6)&amp;" MA",""))))))))))))))</f>
        <v/>
      </c>
    </row>
    <row r="90">
      <c r="A90" s="17" t="n"/>
      <c r="B90" s="31" t="n"/>
      <c r="C90" s="5">
        <f>IF(B90="","",CHOOSE(WEEKDAY(B90,2),"Mo","Di","Mi","Do","Fr","Sa","So"))</f>
        <v/>
      </c>
      <c r="D90" s="17" t="n"/>
      <c r="E90" s="17" t="n"/>
      <c r="F90" s="19" t="n"/>
      <c r="G90" s="20" t="n"/>
      <c r="H90" s="21" t="n"/>
      <c r="I90" s="22">
        <f>IF(D90="","",IFERROR(VLOOKUP(D90,'Parameter'!$E$5:$G$9,2,FALSE),""))</f>
        <v/>
      </c>
      <c r="J90" s="6">
        <f>IF(D90="","",IFERROR(VLOOKUP(D90,'Parameter'!$E$5:$G$9,3,FALSE),""))</f>
        <v/>
      </c>
      <c r="K90" s="12">
        <f>IF(COUNTA(A90:B90,D90:H90,L90)=0,"",'Parameter'!$B$5)</f>
        <v/>
      </c>
      <c r="L90" s="20" t="n"/>
      <c r="M90" s="29">
        <f>IF(OR(G90="",I90=""),"",IFERROR(G90/I90,""))</f>
        <v/>
      </c>
      <c r="N90" s="6">
        <f>IF(OR(M90="",H90="",J90="",K90=""),"",IFERROR(MAX(J90,ROUNDUP((M90/H90)*(1+K90),0)),""))</f>
        <v/>
      </c>
      <c r="O90" s="29">
        <f>IF(OR(N90="",H90=""),"",N90*H90)</f>
        <v/>
      </c>
      <c r="P90" s="29">
        <f>IF(OR(L90="",H90=""),"",L90*H90)</f>
        <v/>
      </c>
      <c r="Q90" s="6">
        <f>IF(OR(L90="",N90=""),"",L90-N90)</f>
        <v/>
      </c>
      <c r="R90" s="12">
        <f>IF(OR(L90="",N90=""),"",IFERROR(L90/N90,""))</f>
        <v/>
      </c>
      <c r="S90" s="5">
        <f>IF(COUNTA(A90:B90,D90:H90,L90)=0,"",IF(OR(A90="",B90="",D90="",E90="",F90="",G90="",H90="",L90="",I90="",J90="",K90="",N90=""),"Eingabe prüfen",IF(OR(B90&lt;'Parameter'!$B$7,B90&gt;'Parameter'!$B$8),"Zeitraum prüfen",IF(Q90&lt;0,"Unterbesetzt",IF(Q90&gt;'Parameter'!$B$6,"Überplant","Passend")))))</f>
        <v/>
      </c>
      <c r="T90" s="7">
        <f>IF(COUNTA(A90:B90,D90:H90,L90)=0,"",IF(A90="","Plan-ID fehlt",IF(B90="","Datum fehlt",IF(D90="","Bereich fehlt",IF(E90="","Schicht fehlt",IF(F90="","Zuständigkeit fehlt",IF(G90="","Gästezahl fehlt",IF(H90="","Einsatzdauer fehlt",IF(L90="","Verfügbarkeit fehlt",IF(OR(I90="",J90=""),"Bereichsparameter fehlen",IF(K90="","Puffer fehlt",IF(OR(B90&lt;'Parameter'!$B$7,B90&gt;'Parameter'!$B$8),"Datum außerhalb des Planungszeitraums",IF(Q90&lt;0,"Es fehlen "&amp;ABS(Q90)&amp;" MA",IF(Q90&gt;'Parameter'!$B$6,"Über der Schwelle um "&amp;(Q90-'Parameter'!$B$6)&amp;" MA",""))))))))))))))</f>
        <v/>
      </c>
    </row>
    <row r="91">
      <c r="A91" s="17" t="n"/>
      <c r="B91" s="31" t="n"/>
      <c r="C91" s="9">
        <f>IF(B91="","",CHOOSE(WEEKDAY(B91,2),"Mo","Di","Mi","Do","Fr","Sa","So"))</f>
        <v/>
      </c>
      <c r="D91" s="17" t="n"/>
      <c r="E91" s="17" t="n"/>
      <c r="F91" s="19" t="n"/>
      <c r="G91" s="20" t="n"/>
      <c r="H91" s="21" t="n"/>
      <c r="I91" s="23">
        <f>IF(D91="","",IFERROR(VLOOKUP(D91,'Parameter'!$E$5:$G$9,2,FALSE),""))</f>
        <v/>
      </c>
      <c r="J91" s="13">
        <f>IF(D91="","",IFERROR(VLOOKUP(D91,'Parameter'!$E$5:$G$9,3,FALSE),""))</f>
        <v/>
      </c>
      <c r="K91" s="24">
        <f>IF(COUNTA(A91:B91,D91:H91,L91)=0,"",'Parameter'!$B$5)</f>
        <v/>
      </c>
      <c r="L91" s="20" t="n"/>
      <c r="M91" s="30">
        <f>IF(OR(G91="",I91=""),"",IFERROR(G91/I91,""))</f>
        <v/>
      </c>
      <c r="N91" s="13">
        <f>IF(OR(M91="",H91="",J91="",K91=""),"",IFERROR(MAX(J91,ROUNDUP((M91/H91)*(1+K91),0)),""))</f>
        <v/>
      </c>
      <c r="O91" s="30">
        <f>IF(OR(N91="",H91=""),"",N91*H91)</f>
        <v/>
      </c>
      <c r="P91" s="30">
        <f>IF(OR(L91="",H91=""),"",L91*H91)</f>
        <v/>
      </c>
      <c r="Q91" s="13">
        <f>IF(OR(L91="",N91=""),"",L91-N91)</f>
        <v/>
      </c>
      <c r="R91" s="24">
        <f>IF(OR(L91="",N91=""),"",IFERROR(L91/N91,""))</f>
        <v/>
      </c>
      <c r="S91" s="9">
        <f>IF(COUNTA(A91:B91,D91:H91,L91)=0,"",IF(OR(A91="",B91="",D91="",E91="",F91="",G91="",H91="",L91="",I91="",J91="",K91="",N91=""),"Eingabe prüfen",IF(OR(B91&lt;'Parameter'!$B$7,B91&gt;'Parameter'!$B$8),"Zeitraum prüfen",IF(Q91&lt;0,"Unterbesetzt",IF(Q91&gt;'Parameter'!$B$6,"Überplant","Passend")))))</f>
        <v/>
      </c>
      <c r="T91" s="11">
        <f>IF(COUNTA(A91:B91,D91:H91,L91)=0,"",IF(A91="","Plan-ID fehlt",IF(B91="","Datum fehlt",IF(D91="","Bereich fehlt",IF(E91="","Schicht fehlt",IF(F91="","Zuständigkeit fehlt",IF(G91="","Gästezahl fehlt",IF(H91="","Einsatzdauer fehlt",IF(L91="","Verfügbarkeit fehlt",IF(OR(I91="",J91=""),"Bereichsparameter fehlen",IF(K91="","Puffer fehlt",IF(OR(B91&lt;'Parameter'!$B$7,B91&gt;'Parameter'!$B$8),"Datum außerhalb des Planungszeitraums",IF(Q91&lt;0,"Es fehlen "&amp;ABS(Q91)&amp;" MA",IF(Q91&gt;'Parameter'!$B$6,"Über der Schwelle um "&amp;(Q91-'Parameter'!$B$6)&amp;" MA",""))))))))))))))</f>
        <v/>
      </c>
    </row>
    <row r="92">
      <c r="A92" s="17" t="n"/>
      <c r="B92" s="31" t="n"/>
      <c r="C92" s="5">
        <f>IF(B92="","",CHOOSE(WEEKDAY(B92,2),"Mo","Di","Mi","Do","Fr","Sa","So"))</f>
        <v/>
      </c>
      <c r="D92" s="17" t="n"/>
      <c r="E92" s="17" t="n"/>
      <c r="F92" s="19" t="n"/>
      <c r="G92" s="20" t="n"/>
      <c r="H92" s="21" t="n"/>
      <c r="I92" s="22">
        <f>IF(D92="","",IFERROR(VLOOKUP(D92,'Parameter'!$E$5:$G$9,2,FALSE),""))</f>
        <v/>
      </c>
      <c r="J92" s="6">
        <f>IF(D92="","",IFERROR(VLOOKUP(D92,'Parameter'!$E$5:$G$9,3,FALSE),""))</f>
        <v/>
      </c>
      <c r="K92" s="12">
        <f>IF(COUNTA(A92:B92,D92:H92,L92)=0,"",'Parameter'!$B$5)</f>
        <v/>
      </c>
      <c r="L92" s="20" t="n"/>
      <c r="M92" s="29">
        <f>IF(OR(G92="",I92=""),"",IFERROR(G92/I92,""))</f>
        <v/>
      </c>
      <c r="N92" s="6">
        <f>IF(OR(M92="",H92="",J92="",K92=""),"",IFERROR(MAX(J92,ROUNDUP((M92/H92)*(1+K92),0)),""))</f>
        <v/>
      </c>
      <c r="O92" s="29">
        <f>IF(OR(N92="",H92=""),"",N92*H92)</f>
        <v/>
      </c>
      <c r="P92" s="29">
        <f>IF(OR(L92="",H92=""),"",L92*H92)</f>
        <v/>
      </c>
      <c r="Q92" s="6">
        <f>IF(OR(L92="",N92=""),"",L92-N92)</f>
        <v/>
      </c>
      <c r="R92" s="12">
        <f>IF(OR(L92="",N92=""),"",IFERROR(L92/N92,""))</f>
        <v/>
      </c>
      <c r="S92" s="5">
        <f>IF(COUNTA(A92:B92,D92:H92,L92)=0,"",IF(OR(A92="",B92="",D92="",E92="",F92="",G92="",H92="",L92="",I92="",J92="",K92="",N92=""),"Eingabe prüfen",IF(OR(B92&lt;'Parameter'!$B$7,B92&gt;'Parameter'!$B$8),"Zeitraum prüfen",IF(Q92&lt;0,"Unterbesetzt",IF(Q92&gt;'Parameter'!$B$6,"Überplant","Passend")))))</f>
        <v/>
      </c>
      <c r="T92" s="7">
        <f>IF(COUNTA(A92:B92,D92:H92,L92)=0,"",IF(A92="","Plan-ID fehlt",IF(B92="","Datum fehlt",IF(D92="","Bereich fehlt",IF(E92="","Schicht fehlt",IF(F92="","Zuständigkeit fehlt",IF(G92="","Gästezahl fehlt",IF(H92="","Einsatzdauer fehlt",IF(L92="","Verfügbarkeit fehlt",IF(OR(I92="",J92=""),"Bereichsparameter fehlen",IF(K92="","Puffer fehlt",IF(OR(B92&lt;'Parameter'!$B$7,B92&gt;'Parameter'!$B$8),"Datum außerhalb des Planungszeitraums",IF(Q92&lt;0,"Es fehlen "&amp;ABS(Q92)&amp;" MA",IF(Q92&gt;'Parameter'!$B$6,"Über der Schwelle um "&amp;(Q92-'Parameter'!$B$6)&amp;" MA",""))))))))))))))</f>
        <v/>
      </c>
    </row>
    <row r="93">
      <c r="A93" s="17" t="n"/>
      <c r="B93" s="31" t="n"/>
      <c r="C93" s="9">
        <f>IF(B93="","",CHOOSE(WEEKDAY(B93,2),"Mo","Di","Mi","Do","Fr","Sa","So"))</f>
        <v/>
      </c>
      <c r="D93" s="17" t="n"/>
      <c r="E93" s="17" t="n"/>
      <c r="F93" s="19" t="n"/>
      <c r="G93" s="20" t="n"/>
      <c r="H93" s="21" t="n"/>
      <c r="I93" s="23">
        <f>IF(D93="","",IFERROR(VLOOKUP(D93,'Parameter'!$E$5:$G$9,2,FALSE),""))</f>
        <v/>
      </c>
      <c r="J93" s="13">
        <f>IF(D93="","",IFERROR(VLOOKUP(D93,'Parameter'!$E$5:$G$9,3,FALSE),""))</f>
        <v/>
      </c>
      <c r="K93" s="24">
        <f>IF(COUNTA(A93:B93,D93:H93,L93)=0,"",'Parameter'!$B$5)</f>
        <v/>
      </c>
      <c r="L93" s="20" t="n"/>
      <c r="M93" s="30">
        <f>IF(OR(G93="",I93=""),"",IFERROR(G93/I93,""))</f>
        <v/>
      </c>
      <c r="N93" s="13">
        <f>IF(OR(M93="",H93="",J93="",K93=""),"",IFERROR(MAX(J93,ROUNDUP((M93/H93)*(1+K93),0)),""))</f>
        <v/>
      </c>
      <c r="O93" s="30">
        <f>IF(OR(N93="",H93=""),"",N93*H93)</f>
        <v/>
      </c>
      <c r="P93" s="30">
        <f>IF(OR(L93="",H93=""),"",L93*H93)</f>
        <v/>
      </c>
      <c r="Q93" s="13">
        <f>IF(OR(L93="",N93=""),"",L93-N93)</f>
        <v/>
      </c>
      <c r="R93" s="24">
        <f>IF(OR(L93="",N93=""),"",IFERROR(L93/N93,""))</f>
        <v/>
      </c>
      <c r="S93" s="9">
        <f>IF(COUNTA(A93:B93,D93:H93,L93)=0,"",IF(OR(A93="",B93="",D93="",E93="",F93="",G93="",H93="",L93="",I93="",J93="",K93="",N93=""),"Eingabe prüfen",IF(OR(B93&lt;'Parameter'!$B$7,B93&gt;'Parameter'!$B$8),"Zeitraum prüfen",IF(Q93&lt;0,"Unterbesetzt",IF(Q93&gt;'Parameter'!$B$6,"Überplant","Passend")))))</f>
        <v/>
      </c>
      <c r="T93" s="11">
        <f>IF(COUNTA(A93:B93,D93:H93,L93)=0,"",IF(A93="","Plan-ID fehlt",IF(B93="","Datum fehlt",IF(D93="","Bereich fehlt",IF(E93="","Schicht fehlt",IF(F93="","Zuständigkeit fehlt",IF(G93="","Gästezahl fehlt",IF(H93="","Einsatzdauer fehlt",IF(L93="","Verfügbarkeit fehlt",IF(OR(I93="",J93=""),"Bereichsparameter fehlen",IF(K93="","Puffer fehlt",IF(OR(B93&lt;'Parameter'!$B$7,B93&gt;'Parameter'!$B$8),"Datum außerhalb des Planungszeitraums",IF(Q93&lt;0,"Es fehlen "&amp;ABS(Q93)&amp;" MA",IF(Q93&gt;'Parameter'!$B$6,"Über der Schwelle um "&amp;(Q93-'Parameter'!$B$6)&amp;" MA",""))))))))))))))</f>
        <v/>
      </c>
    </row>
    <row r="94">
      <c r="A94" s="17" t="n"/>
      <c r="B94" s="31" t="n"/>
      <c r="C94" s="5">
        <f>IF(B94="","",CHOOSE(WEEKDAY(B94,2),"Mo","Di","Mi","Do","Fr","Sa","So"))</f>
        <v/>
      </c>
      <c r="D94" s="17" t="n"/>
      <c r="E94" s="17" t="n"/>
      <c r="F94" s="19" t="n"/>
      <c r="G94" s="20" t="n"/>
      <c r="H94" s="21" t="n"/>
      <c r="I94" s="22">
        <f>IF(D94="","",IFERROR(VLOOKUP(D94,'Parameter'!$E$5:$G$9,2,FALSE),""))</f>
        <v/>
      </c>
      <c r="J94" s="6">
        <f>IF(D94="","",IFERROR(VLOOKUP(D94,'Parameter'!$E$5:$G$9,3,FALSE),""))</f>
        <v/>
      </c>
      <c r="K94" s="12">
        <f>IF(COUNTA(A94:B94,D94:H94,L94)=0,"",'Parameter'!$B$5)</f>
        <v/>
      </c>
      <c r="L94" s="20" t="n"/>
      <c r="M94" s="29">
        <f>IF(OR(G94="",I94=""),"",IFERROR(G94/I94,""))</f>
        <v/>
      </c>
      <c r="N94" s="6">
        <f>IF(OR(M94="",H94="",J94="",K94=""),"",IFERROR(MAX(J94,ROUNDUP((M94/H94)*(1+K94),0)),""))</f>
        <v/>
      </c>
      <c r="O94" s="29">
        <f>IF(OR(N94="",H94=""),"",N94*H94)</f>
        <v/>
      </c>
      <c r="P94" s="29">
        <f>IF(OR(L94="",H94=""),"",L94*H94)</f>
        <v/>
      </c>
      <c r="Q94" s="6">
        <f>IF(OR(L94="",N94=""),"",L94-N94)</f>
        <v/>
      </c>
      <c r="R94" s="12">
        <f>IF(OR(L94="",N94=""),"",IFERROR(L94/N94,""))</f>
        <v/>
      </c>
      <c r="S94" s="5">
        <f>IF(COUNTA(A94:B94,D94:H94,L94)=0,"",IF(OR(A94="",B94="",D94="",E94="",F94="",G94="",H94="",L94="",I94="",J94="",K94="",N94=""),"Eingabe prüfen",IF(OR(B94&lt;'Parameter'!$B$7,B94&gt;'Parameter'!$B$8),"Zeitraum prüfen",IF(Q94&lt;0,"Unterbesetzt",IF(Q94&gt;'Parameter'!$B$6,"Überplant","Passend")))))</f>
        <v/>
      </c>
      <c r="T94" s="7">
        <f>IF(COUNTA(A94:B94,D94:H94,L94)=0,"",IF(A94="","Plan-ID fehlt",IF(B94="","Datum fehlt",IF(D94="","Bereich fehlt",IF(E94="","Schicht fehlt",IF(F94="","Zuständigkeit fehlt",IF(G94="","Gästezahl fehlt",IF(H94="","Einsatzdauer fehlt",IF(L94="","Verfügbarkeit fehlt",IF(OR(I94="",J94=""),"Bereichsparameter fehlen",IF(K94="","Puffer fehlt",IF(OR(B94&lt;'Parameter'!$B$7,B94&gt;'Parameter'!$B$8),"Datum außerhalb des Planungszeitraums",IF(Q94&lt;0,"Es fehlen "&amp;ABS(Q94)&amp;" MA",IF(Q94&gt;'Parameter'!$B$6,"Über der Schwelle um "&amp;(Q94-'Parameter'!$B$6)&amp;" MA",""))))))))))))))</f>
        <v/>
      </c>
    </row>
    <row r="95">
      <c r="A95" s="17" t="n"/>
      <c r="B95" s="31" t="n"/>
      <c r="C95" s="9">
        <f>IF(B95="","",CHOOSE(WEEKDAY(B95,2),"Mo","Di","Mi","Do","Fr","Sa","So"))</f>
        <v/>
      </c>
      <c r="D95" s="17" t="n"/>
      <c r="E95" s="17" t="n"/>
      <c r="F95" s="19" t="n"/>
      <c r="G95" s="20" t="n"/>
      <c r="H95" s="21" t="n"/>
      <c r="I95" s="23">
        <f>IF(D95="","",IFERROR(VLOOKUP(D95,'Parameter'!$E$5:$G$9,2,FALSE),""))</f>
        <v/>
      </c>
      <c r="J95" s="13">
        <f>IF(D95="","",IFERROR(VLOOKUP(D95,'Parameter'!$E$5:$G$9,3,FALSE),""))</f>
        <v/>
      </c>
      <c r="K95" s="24">
        <f>IF(COUNTA(A95:B95,D95:H95,L95)=0,"",'Parameter'!$B$5)</f>
        <v/>
      </c>
      <c r="L95" s="20" t="n"/>
      <c r="M95" s="30">
        <f>IF(OR(G95="",I95=""),"",IFERROR(G95/I95,""))</f>
        <v/>
      </c>
      <c r="N95" s="13">
        <f>IF(OR(M95="",H95="",J95="",K95=""),"",IFERROR(MAX(J95,ROUNDUP((M95/H95)*(1+K95),0)),""))</f>
        <v/>
      </c>
      <c r="O95" s="30">
        <f>IF(OR(N95="",H95=""),"",N95*H95)</f>
        <v/>
      </c>
      <c r="P95" s="30">
        <f>IF(OR(L95="",H95=""),"",L95*H95)</f>
        <v/>
      </c>
      <c r="Q95" s="13">
        <f>IF(OR(L95="",N95=""),"",L95-N95)</f>
        <v/>
      </c>
      <c r="R95" s="24">
        <f>IF(OR(L95="",N95=""),"",IFERROR(L95/N95,""))</f>
        <v/>
      </c>
      <c r="S95" s="9">
        <f>IF(COUNTA(A95:B95,D95:H95,L95)=0,"",IF(OR(A95="",B95="",D95="",E95="",F95="",G95="",H95="",L95="",I95="",J95="",K95="",N95=""),"Eingabe prüfen",IF(OR(B95&lt;'Parameter'!$B$7,B95&gt;'Parameter'!$B$8),"Zeitraum prüfen",IF(Q95&lt;0,"Unterbesetzt",IF(Q95&gt;'Parameter'!$B$6,"Überplant","Passend")))))</f>
        <v/>
      </c>
      <c r="T95" s="11">
        <f>IF(COUNTA(A95:B95,D95:H95,L95)=0,"",IF(A95="","Plan-ID fehlt",IF(B95="","Datum fehlt",IF(D95="","Bereich fehlt",IF(E95="","Schicht fehlt",IF(F95="","Zuständigkeit fehlt",IF(G95="","Gästezahl fehlt",IF(H95="","Einsatzdauer fehlt",IF(L95="","Verfügbarkeit fehlt",IF(OR(I95="",J95=""),"Bereichsparameter fehlen",IF(K95="","Puffer fehlt",IF(OR(B95&lt;'Parameter'!$B$7,B95&gt;'Parameter'!$B$8),"Datum außerhalb des Planungszeitraums",IF(Q95&lt;0,"Es fehlen "&amp;ABS(Q95)&amp;" MA",IF(Q95&gt;'Parameter'!$B$6,"Über der Schwelle um "&amp;(Q95-'Parameter'!$B$6)&amp;" MA",""))))))))))))))</f>
        <v/>
      </c>
    </row>
    <row r="96">
      <c r="A96" s="17" t="n"/>
      <c r="B96" s="31" t="n"/>
      <c r="C96" s="5">
        <f>IF(B96="","",CHOOSE(WEEKDAY(B96,2),"Mo","Di","Mi","Do","Fr","Sa","So"))</f>
        <v/>
      </c>
      <c r="D96" s="17" t="n"/>
      <c r="E96" s="17" t="n"/>
      <c r="F96" s="19" t="n"/>
      <c r="G96" s="20" t="n"/>
      <c r="H96" s="21" t="n"/>
      <c r="I96" s="22">
        <f>IF(D96="","",IFERROR(VLOOKUP(D96,'Parameter'!$E$5:$G$9,2,FALSE),""))</f>
        <v/>
      </c>
      <c r="J96" s="6">
        <f>IF(D96="","",IFERROR(VLOOKUP(D96,'Parameter'!$E$5:$G$9,3,FALSE),""))</f>
        <v/>
      </c>
      <c r="K96" s="12">
        <f>IF(COUNTA(A96:B96,D96:H96,L96)=0,"",'Parameter'!$B$5)</f>
        <v/>
      </c>
      <c r="L96" s="20" t="n"/>
      <c r="M96" s="29">
        <f>IF(OR(G96="",I96=""),"",IFERROR(G96/I96,""))</f>
        <v/>
      </c>
      <c r="N96" s="6">
        <f>IF(OR(M96="",H96="",J96="",K96=""),"",IFERROR(MAX(J96,ROUNDUP((M96/H96)*(1+K96),0)),""))</f>
        <v/>
      </c>
      <c r="O96" s="29">
        <f>IF(OR(N96="",H96=""),"",N96*H96)</f>
        <v/>
      </c>
      <c r="P96" s="29">
        <f>IF(OR(L96="",H96=""),"",L96*H96)</f>
        <v/>
      </c>
      <c r="Q96" s="6">
        <f>IF(OR(L96="",N96=""),"",L96-N96)</f>
        <v/>
      </c>
      <c r="R96" s="12">
        <f>IF(OR(L96="",N96=""),"",IFERROR(L96/N96,""))</f>
        <v/>
      </c>
      <c r="S96" s="5">
        <f>IF(COUNTA(A96:B96,D96:H96,L96)=0,"",IF(OR(A96="",B96="",D96="",E96="",F96="",G96="",H96="",L96="",I96="",J96="",K96="",N96=""),"Eingabe prüfen",IF(OR(B96&lt;'Parameter'!$B$7,B96&gt;'Parameter'!$B$8),"Zeitraum prüfen",IF(Q96&lt;0,"Unterbesetzt",IF(Q96&gt;'Parameter'!$B$6,"Überplant","Passend")))))</f>
        <v/>
      </c>
      <c r="T96" s="7">
        <f>IF(COUNTA(A96:B96,D96:H96,L96)=0,"",IF(A96="","Plan-ID fehlt",IF(B96="","Datum fehlt",IF(D96="","Bereich fehlt",IF(E96="","Schicht fehlt",IF(F96="","Zuständigkeit fehlt",IF(G96="","Gästezahl fehlt",IF(H96="","Einsatzdauer fehlt",IF(L96="","Verfügbarkeit fehlt",IF(OR(I96="",J96=""),"Bereichsparameter fehlen",IF(K96="","Puffer fehlt",IF(OR(B96&lt;'Parameter'!$B$7,B96&gt;'Parameter'!$B$8),"Datum außerhalb des Planungszeitraums",IF(Q96&lt;0,"Es fehlen "&amp;ABS(Q96)&amp;" MA",IF(Q96&gt;'Parameter'!$B$6,"Über der Schwelle um "&amp;(Q96-'Parameter'!$B$6)&amp;" MA",""))))))))))))))</f>
        <v/>
      </c>
    </row>
    <row r="97">
      <c r="A97" s="17" t="n"/>
      <c r="B97" s="31" t="n"/>
      <c r="C97" s="9">
        <f>IF(B97="","",CHOOSE(WEEKDAY(B97,2),"Mo","Di","Mi","Do","Fr","Sa","So"))</f>
        <v/>
      </c>
      <c r="D97" s="17" t="n"/>
      <c r="E97" s="17" t="n"/>
      <c r="F97" s="19" t="n"/>
      <c r="G97" s="20" t="n"/>
      <c r="H97" s="21" t="n"/>
      <c r="I97" s="23">
        <f>IF(D97="","",IFERROR(VLOOKUP(D97,'Parameter'!$E$5:$G$9,2,FALSE),""))</f>
        <v/>
      </c>
      <c r="J97" s="13">
        <f>IF(D97="","",IFERROR(VLOOKUP(D97,'Parameter'!$E$5:$G$9,3,FALSE),""))</f>
        <v/>
      </c>
      <c r="K97" s="24">
        <f>IF(COUNTA(A97:B97,D97:H97,L97)=0,"",'Parameter'!$B$5)</f>
        <v/>
      </c>
      <c r="L97" s="20" t="n"/>
      <c r="M97" s="30">
        <f>IF(OR(G97="",I97=""),"",IFERROR(G97/I97,""))</f>
        <v/>
      </c>
      <c r="N97" s="13">
        <f>IF(OR(M97="",H97="",J97="",K97=""),"",IFERROR(MAX(J97,ROUNDUP((M97/H97)*(1+K97),0)),""))</f>
        <v/>
      </c>
      <c r="O97" s="30">
        <f>IF(OR(N97="",H97=""),"",N97*H97)</f>
        <v/>
      </c>
      <c r="P97" s="30">
        <f>IF(OR(L97="",H97=""),"",L97*H97)</f>
        <v/>
      </c>
      <c r="Q97" s="13">
        <f>IF(OR(L97="",N97=""),"",L97-N97)</f>
        <v/>
      </c>
      <c r="R97" s="24">
        <f>IF(OR(L97="",N97=""),"",IFERROR(L97/N97,""))</f>
        <v/>
      </c>
      <c r="S97" s="9">
        <f>IF(COUNTA(A97:B97,D97:H97,L97)=0,"",IF(OR(A97="",B97="",D97="",E97="",F97="",G97="",H97="",L97="",I97="",J97="",K97="",N97=""),"Eingabe prüfen",IF(OR(B97&lt;'Parameter'!$B$7,B97&gt;'Parameter'!$B$8),"Zeitraum prüfen",IF(Q97&lt;0,"Unterbesetzt",IF(Q97&gt;'Parameter'!$B$6,"Überplant","Passend")))))</f>
        <v/>
      </c>
      <c r="T97" s="11">
        <f>IF(COUNTA(A97:B97,D97:H97,L97)=0,"",IF(A97="","Plan-ID fehlt",IF(B97="","Datum fehlt",IF(D97="","Bereich fehlt",IF(E97="","Schicht fehlt",IF(F97="","Zuständigkeit fehlt",IF(G97="","Gästezahl fehlt",IF(H97="","Einsatzdauer fehlt",IF(L97="","Verfügbarkeit fehlt",IF(OR(I97="",J97=""),"Bereichsparameter fehlen",IF(K97="","Puffer fehlt",IF(OR(B97&lt;'Parameter'!$B$7,B97&gt;'Parameter'!$B$8),"Datum außerhalb des Planungszeitraums",IF(Q97&lt;0,"Es fehlen "&amp;ABS(Q97)&amp;" MA",IF(Q97&gt;'Parameter'!$B$6,"Über der Schwelle um "&amp;(Q97-'Parameter'!$B$6)&amp;" MA",""))))))))))))))</f>
        <v/>
      </c>
    </row>
    <row r="98">
      <c r="A98" s="17" t="n"/>
      <c r="B98" s="31" t="n"/>
      <c r="C98" s="5">
        <f>IF(B98="","",CHOOSE(WEEKDAY(B98,2),"Mo","Di","Mi","Do","Fr","Sa","So"))</f>
        <v/>
      </c>
      <c r="D98" s="17" t="n"/>
      <c r="E98" s="17" t="n"/>
      <c r="F98" s="19" t="n"/>
      <c r="G98" s="20" t="n"/>
      <c r="H98" s="21" t="n"/>
      <c r="I98" s="22">
        <f>IF(D98="","",IFERROR(VLOOKUP(D98,'Parameter'!$E$5:$G$9,2,FALSE),""))</f>
        <v/>
      </c>
      <c r="J98" s="6">
        <f>IF(D98="","",IFERROR(VLOOKUP(D98,'Parameter'!$E$5:$G$9,3,FALSE),""))</f>
        <v/>
      </c>
      <c r="K98" s="12">
        <f>IF(COUNTA(A98:B98,D98:H98,L98)=0,"",'Parameter'!$B$5)</f>
        <v/>
      </c>
      <c r="L98" s="20" t="n"/>
      <c r="M98" s="29">
        <f>IF(OR(G98="",I98=""),"",IFERROR(G98/I98,""))</f>
        <v/>
      </c>
      <c r="N98" s="6">
        <f>IF(OR(M98="",H98="",J98="",K98=""),"",IFERROR(MAX(J98,ROUNDUP((M98/H98)*(1+K98),0)),""))</f>
        <v/>
      </c>
      <c r="O98" s="29">
        <f>IF(OR(N98="",H98=""),"",N98*H98)</f>
        <v/>
      </c>
      <c r="P98" s="29">
        <f>IF(OR(L98="",H98=""),"",L98*H98)</f>
        <v/>
      </c>
      <c r="Q98" s="6">
        <f>IF(OR(L98="",N98=""),"",L98-N98)</f>
        <v/>
      </c>
      <c r="R98" s="12">
        <f>IF(OR(L98="",N98=""),"",IFERROR(L98/N98,""))</f>
        <v/>
      </c>
      <c r="S98" s="5">
        <f>IF(COUNTA(A98:B98,D98:H98,L98)=0,"",IF(OR(A98="",B98="",D98="",E98="",F98="",G98="",H98="",L98="",I98="",J98="",K98="",N98=""),"Eingabe prüfen",IF(OR(B98&lt;'Parameter'!$B$7,B98&gt;'Parameter'!$B$8),"Zeitraum prüfen",IF(Q98&lt;0,"Unterbesetzt",IF(Q98&gt;'Parameter'!$B$6,"Überplant","Passend")))))</f>
        <v/>
      </c>
      <c r="T98" s="7">
        <f>IF(COUNTA(A98:B98,D98:H98,L98)=0,"",IF(A98="","Plan-ID fehlt",IF(B98="","Datum fehlt",IF(D98="","Bereich fehlt",IF(E98="","Schicht fehlt",IF(F98="","Zuständigkeit fehlt",IF(G98="","Gästezahl fehlt",IF(H98="","Einsatzdauer fehlt",IF(L98="","Verfügbarkeit fehlt",IF(OR(I98="",J98=""),"Bereichsparameter fehlen",IF(K98="","Puffer fehlt",IF(OR(B98&lt;'Parameter'!$B$7,B98&gt;'Parameter'!$B$8),"Datum außerhalb des Planungszeitraums",IF(Q98&lt;0,"Es fehlen "&amp;ABS(Q98)&amp;" MA",IF(Q98&gt;'Parameter'!$B$6,"Über der Schwelle um "&amp;(Q98-'Parameter'!$B$6)&amp;" MA",""))))))))))))))</f>
        <v/>
      </c>
    </row>
    <row r="99">
      <c r="A99" s="17" t="n"/>
      <c r="B99" s="31" t="n"/>
      <c r="C99" s="9">
        <f>IF(B99="","",CHOOSE(WEEKDAY(B99,2),"Mo","Di","Mi","Do","Fr","Sa","So"))</f>
        <v/>
      </c>
      <c r="D99" s="17" t="n"/>
      <c r="E99" s="17" t="n"/>
      <c r="F99" s="19" t="n"/>
      <c r="G99" s="20" t="n"/>
      <c r="H99" s="21" t="n"/>
      <c r="I99" s="23">
        <f>IF(D99="","",IFERROR(VLOOKUP(D99,'Parameter'!$E$5:$G$9,2,FALSE),""))</f>
        <v/>
      </c>
      <c r="J99" s="13">
        <f>IF(D99="","",IFERROR(VLOOKUP(D99,'Parameter'!$E$5:$G$9,3,FALSE),""))</f>
        <v/>
      </c>
      <c r="K99" s="24">
        <f>IF(COUNTA(A99:B99,D99:H99,L99)=0,"",'Parameter'!$B$5)</f>
        <v/>
      </c>
      <c r="L99" s="20" t="n"/>
      <c r="M99" s="30">
        <f>IF(OR(G99="",I99=""),"",IFERROR(G99/I99,""))</f>
        <v/>
      </c>
      <c r="N99" s="13">
        <f>IF(OR(M99="",H99="",J99="",K99=""),"",IFERROR(MAX(J99,ROUNDUP((M99/H99)*(1+K99),0)),""))</f>
        <v/>
      </c>
      <c r="O99" s="30">
        <f>IF(OR(N99="",H99=""),"",N99*H99)</f>
        <v/>
      </c>
      <c r="P99" s="30">
        <f>IF(OR(L99="",H99=""),"",L99*H99)</f>
        <v/>
      </c>
      <c r="Q99" s="13">
        <f>IF(OR(L99="",N99=""),"",L99-N99)</f>
        <v/>
      </c>
      <c r="R99" s="24">
        <f>IF(OR(L99="",N99=""),"",IFERROR(L99/N99,""))</f>
        <v/>
      </c>
      <c r="S99" s="9">
        <f>IF(COUNTA(A99:B99,D99:H99,L99)=0,"",IF(OR(A99="",B99="",D99="",E99="",F99="",G99="",H99="",L99="",I99="",J99="",K99="",N99=""),"Eingabe prüfen",IF(OR(B99&lt;'Parameter'!$B$7,B99&gt;'Parameter'!$B$8),"Zeitraum prüfen",IF(Q99&lt;0,"Unterbesetzt",IF(Q99&gt;'Parameter'!$B$6,"Überplant","Passend")))))</f>
        <v/>
      </c>
      <c r="T99" s="11">
        <f>IF(COUNTA(A99:B99,D99:H99,L99)=0,"",IF(A99="","Plan-ID fehlt",IF(B99="","Datum fehlt",IF(D99="","Bereich fehlt",IF(E99="","Schicht fehlt",IF(F99="","Zuständigkeit fehlt",IF(G99="","Gästezahl fehlt",IF(H99="","Einsatzdauer fehlt",IF(L99="","Verfügbarkeit fehlt",IF(OR(I99="",J99=""),"Bereichsparameter fehlen",IF(K99="","Puffer fehlt",IF(OR(B99&lt;'Parameter'!$B$7,B99&gt;'Parameter'!$B$8),"Datum außerhalb des Planungszeitraums",IF(Q99&lt;0,"Es fehlen "&amp;ABS(Q99)&amp;" MA",IF(Q99&gt;'Parameter'!$B$6,"Über der Schwelle um "&amp;(Q99-'Parameter'!$B$6)&amp;" MA",""))))))))))))))</f>
        <v/>
      </c>
    </row>
    <row r="100">
      <c r="A100" s="17" t="n"/>
      <c r="B100" s="31" t="n"/>
      <c r="C100" s="5">
        <f>IF(B100="","",CHOOSE(WEEKDAY(B100,2),"Mo","Di","Mi","Do","Fr","Sa","So"))</f>
        <v/>
      </c>
      <c r="D100" s="17" t="n"/>
      <c r="E100" s="17" t="n"/>
      <c r="F100" s="19" t="n"/>
      <c r="G100" s="20" t="n"/>
      <c r="H100" s="21" t="n"/>
      <c r="I100" s="22">
        <f>IF(D100="","",IFERROR(VLOOKUP(D100,'Parameter'!$E$5:$G$9,2,FALSE),""))</f>
        <v/>
      </c>
      <c r="J100" s="6">
        <f>IF(D100="","",IFERROR(VLOOKUP(D100,'Parameter'!$E$5:$G$9,3,FALSE),""))</f>
        <v/>
      </c>
      <c r="K100" s="12">
        <f>IF(COUNTA(A100:B100,D100:H100,L100)=0,"",'Parameter'!$B$5)</f>
        <v/>
      </c>
      <c r="L100" s="20" t="n"/>
      <c r="M100" s="29">
        <f>IF(OR(G100="",I100=""),"",IFERROR(G100/I100,""))</f>
        <v/>
      </c>
      <c r="N100" s="6">
        <f>IF(OR(M100="",H100="",J100="",K100=""),"",IFERROR(MAX(J100,ROUNDUP((M100/H100)*(1+K100),0)),""))</f>
        <v/>
      </c>
      <c r="O100" s="29">
        <f>IF(OR(N100="",H100=""),"",N100*H100)</f>
        <v/>
      </c>
      <c r="P100" s="29">
        <f>IF(OR(L100="",H100=""),"",L100*H100)</f>
        <v/>
      </c>
      <c r="Q100" s="6">
        <f>IF(OR(L100="",N100=""),"",L100-N100)</f>
        <v/>
      </c>
      <c r="R100" s="12">
        <f>IF(OR(L100="",N100=""),"",IFERROR(L100/N100,""))</f>
        <v/>
      </c>
      <c r="S100" s="5">
        <f>IF(COUNTA(A100:B100,D100:H100,L100)=0,"",IF(OR(A100="",B100="",D100="",E100="",F100="",G100="",H100="",L100="",I100="",J100="",K100="",N100=""),"Eingabe prüfen",IF(OR(B100&lt;'Parameter'!$B$7,B100&gt;'Parameter'!$B$8),"Zeitraum prüfen",IF(Q100&lt;0,"Unterbesetzt",IF(Q100&gt;'Parameter'!$B$6,"Überplant","Passend")))))</f>
        <v/>
      </c>
      <c r="T100" s="7">
        <f>IF(COUNTA(A100:B100,D100:H100,L100)=0,"",IF(A100="","Plan-ID fehlt",IF(B100="","Datum fehlt",IF(D100="","Bereich fehlt",IF(E100="","Schicht fehlt",IF(F100="","Zuständigkeit fehlt",IF(G100="","Gästezahl fehlt",IF(H100="","Einsatzdauer fehlt",IF(L100="","Verfügbarkeit fehlt",IF(OR(I100="",J100=""),"Bereichsparameter fehlen",IF(K100="","Puffer fehlt",IF(OR(B100&lt;'Parameter'!$B$7,B100&gt;'Parameter'!$B$8),"Datum außerhalb des Planungszeitraums",IF(Q100&lt;0,"Es fehlen "&amp;ABS(Q100)&amp;" MA",IF(Q100&gt;'Parameter'!$B$6,"Über der Schwelle um "&amp;(Q100-'Parameter'!$B$6)&amp;" MA",""))))))))))))))</f>
        <v/>
      </c>
    </row>
    <row r="101">
      <c r="A101" s="17" t="n"/>
      <c r="B101" s="31" t="n"/>
      <c r="C101" s="9">
        <f>IF(B101="","",CHOOSE(WEEKDAY(B101,2),"Mo","Di","Mi","Do","Fr","Sa","So"))</f>
        <v/>
      </c>
      <c r="D101" s="17" t="n"/>
      <c r="E101" s="17" t="n"/>
      <c r="F101" s="19" t="n"/>
      <c r="G101" s="20" t="n"/>
      <c r="H101" s="21" t="n"/>
      <c r="I101" s="23">
        <f>IF(D101="","",IFERROR(VLOOKUP(D101,'Parameter'!$E$5:$G$9,2,FALSE),""))</f>
        <v/>
      </c>
      <c r="J101" s="13">
        <f>IF(D101="","",IFERROR(VLOOKUP(D101,'Parameter'!$E$5:$G$9,3,FALSE),""))</f>
        <v/>
      </c>
      <c r="K101" s="24">
        <f>IF(COUNTA(A101:B101,D101:H101,L101)=0,"",'Parameter'!$B$5)</f>
        <v/>
      </c>
      <c r="L101" s="20" t="n"/>
      <c r="M101" s="30">
        <f>IF(OR(G101="",I101=""),"",IFERROR(G101/I101,""))</f>
        <v/>
      </c>
      <c r="N101" s="13">
        <f>IF(OR(M101="",H101="",J101="",K101=""),"",IFERROR(MAX(J101,ROUNDUP((M101/H101)*(1+K101),0)),""))</f>
        <v/>
      </c>
      <c r="O101" s="30">
        <f>IF(OR(N101="",H101=""),"",N101*H101)</f>
        <v/>
      </c>
      <c r="P101" s="30">
        <f>IF(OR(L101="",H101=""),"",L101*H101)</f>
        <v/>
      </c>
      <c r="Q101" s="13">
        <f>IF(OR(L101="",N101=""),"",L101-N101)</f>
        <v/>
      </c>
      <c r="R101" s="24">
        <f>IF(OR(L101="",N101=""),"",IFERROR(L101/N101,""))</f>
        <v/>
      </c>
      <c r="S101" s="9">
        <f>IF(COUNTA(A101:B101,D101:H101,L101)=0,"",IF(OR(A101="",B101="",D101="",E101="",F101="",G101="",H101="",L101="",I101="",J101="",K101="",N101=""),"Eingabe prüfen",IF(OR(B101&lt;'Parameter'!$B$7,B101&gt;'Parameter'!$B$8),"Zeitraum prüfen",IF(Q101&lt;0,"Unterbesetzt",IF(Q101&gt;'Parameter'!$B$6,"Überplant","Passend")))))</f>
        <v/>
      </c>
      <c r="T101" s="11">
        <f>IF(COUNTA(A101:B101,D101:H101,L101)=0,"",IF(A101="","Plan-ID fehlt",IF(B101="","Datum fehlt",IF(D101="","Bereich fehlt",IF(E101="","Schicht fehlt",IF(F101="","Zuständigkeit fehlt",IF(G101="","Gästezahl fehlt",IF(H101="","Einsatzdauer fehlt",IF(L101="","Verfügbarkeit fehlt",IF(OR(I101="",J101=""),"Bereichsparameter fehlen",IF(K101="","Puffer fehlt",IF(OR(B101&lt;'Parameter'!$B$7,B101&gt;'Parameter'!$B$8),"Datum außerhalb des Planungszeitraums",IF(Q101&lt;0,"Es fehlen "&amp;ABS(Q101)&amp;" MA",IF(Q101&gt;'Parameter'!$B$6,"Über der Schwelle um "&amp;(Q101-'Parameter'!$B$6)&amp;" MA",""))))))))))))))</f>
        <v/>
      </c>
    </row>
    <row r="102">
      <c r="A102" s="17" t="n"/>
      <c r="B102" s="31" t="n"/>
      <c r="C102" s="5">
        <f>IF(B102="","",CHOOSE(WEEKDAY(B102,2),"Mo","Di","Mi","Do","Fr","Sa","So"))</f>
        <v/>
      </c>
      <c r="D102" s="17" t="n"/>
      <c r="E102" s="17" t="n"/>
      <c r="F102" s="19" t="n"/>
      <c r="G102" s="20" t="n"/>
      <c r="H102" s="21" t="n"/>
      <c r="I102" s="22">
        <f>IF(D102="","",IFERROR(VLOOKUP(D102,'Parameter'!$E$5:$G$9,2,FALSE),""))</f>
        <v/>
      </c>
      <c r="J102" s="6">
        <f>IF(D102="","",IFERROR(VLOOKUP(D102,'Parameter'!$E$5:$G$9,3,FALSE),""))</f>
        <v/>
      </c>
      <c r="K102" s="12">
        <f>IF(COUNTA(A102:B102,D102:H102,L102)=0,"",'Parameter'!$B$5)</f>
        <v/>
      </c>
      <c r="L102" s="20" t="n"/>
      <c r="M102" s="29">
        <f>IF(OR(G102="",I102=""),"",IFERROR(G102/I102,""))</f>
        <v/>
      </c>
      <c r="N102" s="6">
        <f>IF(OR(M102="",H102="",J102="",K102=""),"",IFERROR(MAX(J102,ROUNDUP((M102/H102)*(1+K102),0)),""))</f>
        <v/>
      </c>
      <c r="O102" s="29">
        <f>IF(OR(N102="",H102=""),"",N102*H102)</f>
        <v/>
      </c>
      <c r="P102" s="29">
        <f>IF(OR(L102="",H102=""),"",L102*H102)</f>
        <v/>
      </c>
      <c r="Q102" s="6">
        <f>IF(OR(L102="",N102=""),"",L102-N102)</f>
        <v/>
      </c>
      <c r="R102" s="12">
        <f>IF(OR(L102="",N102=""),"",IFERROR(L102/N102,""))</f>
        <v/>
      </c>
      <c r="S102" s="5">
        <f>IF(COUNTA(A102:B102,D102:H102,L102)=0,"",IF(OR(A102="",B102="",D102="",E102="",F102="",G102="",H102="",L102="",I102="",J102="",K102="",N102=""),"Eingabe prüfen",IF(OR(B102&lt;'Parameter'!$B$7,B102&gt;'Parameter'!$B$8),"Zeitraum prüfen",IF(Q102&lt;0,"Unterbesetzt",IF(Q102&gt;'Parameter'!$B$6,"Überplant","Passend")))))</f>
        <v/>
      </c>
      <c r="T102" s="7">
        <f>IF(COUNTA(A102:B102,D102:H102,L102)=0,"",IF(A102="","Plan-ID fehlt",IF(B102="","Datum fehlt",IF(D102="","Bereich fehlt",IF(E102="","Schicht fehlt",IF(F102="","Zuständigkeit fehlt",IF(G102="","Gästezahl fehlt",IF(H102="","Einsatzdauer fehlt",IF(L102="","Verfügbarkeit fehlt",IF(OR(I102="",J102=""),"Bereichsparameter fehlen",IF(K102="","Puffer fehlt",IF(OR(B102&lt;'Parameter'!$B$7,B102&gt;'Parameter'!$B$8),"Datum außerhalb des Planungszeitraums",IF(Q102&lt;0,"Es fehlen "&amp;ABS(Q102)&amp;" MA",IF(Q102&gt;'Parameter'!$B$6,"Über der Schwelle um "&amp;(Q102-'Parameter'!$B$6)&amp;" MA",""))))))))))))))</f>
        <v/>
      </c>
    </row>
    <row r="103">
      <c r="A103" s="17" t="n"/>
      <c r="B103" s="31" t="n"/>
      <c r="C103" s="9">
        <f>IF(B103="","",CHOOSE(WEEKDAY(B103,2),"Mo","Di","Mi","Do","Fr","Sa","So"))</f>
        <v/>
      </c>
      <c r="D103" s="17" t="n"/>
      <c r="E103" s="17" t="n"/>
      <c r="F103" s="19" t="n"/>
      <c r="G103" s="20" t="n"/>
      <c r="H103" s="21" t="n"/>
      <c r="I103" s="23">
        <f>IF(D103="","",IFERROR(VLOOKUP(D103,'Parameter'!$E$5:$G$9,2,FALSE),""))</f>
        <v/>
      </c>
      <c r="J103" s="13">
        <f>IF(D103="","",IFERROR(VLOOKUP(D103,'Parameter'!$E$5:$G$9,3,FALSE),""))</f>
        <v/>
      </c>
      <c r="K103" s="24">
        <f>IF(COUNTA(A103:B103,D103:H103,L103)=0,"",'Parameter'!$B$5)</f>
        <v/>
      </c>
      <c r="L103" s="20" t="n"/>
      <c r="M103" s="30">
        <f>IF(OR(G103="",I103=""),"",IFERROR(G103/I103,""))</f>
        <v/>
      </c>
      <c r="N103" s="13">
        <f>IF(OR(M103="",H103="",J103="",K103=""),"",IFERROR(MAX(J103,ROUNDUP((M103/H103)*(1+K103),0)),""))</f>
        <v/>
      </c>
      <c r="O103" s="30">
        <f>IF(OR(N103="",H103=""),"",N103*H103)</f>
        <v/>
      </c>
      <c r="P103" s="30">
        <f>IF(OR(L103="",H103=""),"",L103*H103)</f>
        <v/>
      </c>
      <c r="Q103" s="13">
        <f>IF(OR(L103="",N103=""),"",L103-N103)</f>
        <v/>
      </c>
      <c r="R103" s="24">
        <f>IF(OR(L103="",N103=""),"",IFERROR(L103/N103,""))</f>
        <v/>
      </c>
      <c r="S103" s="9">
        <f>IF(COUNTA(A103:B103,D103:H103,L103)=0,"",IF(OR(A103="",B103="",D103="",E103="",F103="",G103="",H103="",L103="",I103="",J103="",K103="",N103=""),"Eingabe prüfen",IF(OR(B103&lt;'Parameter'!$B$7,B103&gt;'Parameter'!$B$8),"Zeitraum prüfen",IF(Q103&lt;0,"Unterbesetzt",IF(Q103&gt;'Parameter'!$B$6,"Überplant","Passend")))))</f>
        <v/>
      </c>
      <c r="T103" s="11">
        <f>IF(COUNTA(A103:B103,D103:H103,L103)=0,"",IF(A103="","Plan-ID fehlt",IF(B103="","Datum fehlt",IF(D103="","Bereich fehlt",IF(E103="","Schicht fehlt",IF(F103="","Zuständigkeit fehlt",IF(G103="","Gästezahl fehlt",IF(H103="","Einsatzdauer fehlt",IF(L103="","Verfügbarkeit fehlt",IF(OR(I103="",J103=""),"Bereichsparameter fehlen",IF(K103="","Puffer fehlt",IF(OR(B103&lt;'Parameter'!$B$7,B103&gt;'Parameter'!$B$8),"Datum außerhalb des Planungszeitraums",IF(Q103&lt;0,"Es fehlen "&amp;ABS(Q103)&amp;" MA",IF(Q103&gt;'Parameter'!$B$6,"Über der Schwelle um "&amp;(Q103-'Parameter'!$B$6)&amp;" MA",""))))))))))))))</f>
        <v/>
      </c>
    </row>
    <row r="104">
      <c r="A104" s="17" t="n"/>
      <c r="B104" s="31" t="n"/>
      <c r="C104" s="5">
        <f>IF(B104="","",CHOOSE(WEEKDAY(B104,2),"Mo","Di","Mi","Do","Fr","Sa","So"))</f>
        <v/>
      </c>
      <c r="D104" s="17" t="n"/>
      <c r="E104" s="17" t="n"/>
      <c r="F104" s="19" t="n"/>
      <c r="G104" s="20" t="n"/>
      <c r="H104" s="21" t="n"/>
      <c r="I104" s="22">
        <f>IF(D104="","",IFERROR(VLOOKUP(D104,'Parameter'!$E$5:$G$9,2,FALSE),""))</f>
        <v/>
      </c>
      <c r="J104" s="6">
        <f>IF(D104="","",IFERROR(VLOOKUP(D104,'Parameter'!$E$5:$G$9,3,FALSE),""))</f>
        <v/>
      </c>
      <c r="K104" s="12">
        <f>IF(COUNTA(A104:B104,D104:H104,L104)=0,"",'Parameter'!$B$5)</f>
        <v/>
      </c>
      <c r="L104" s="20" t="n"/>
      <c r="M104" s="29">
        <f>IF(OR(G104="",I104=""),"",IFERROR(G104/I104,""))</f>
        <v/>
      </c>
      <c r="N104" s="6">
        <f>IF(OR(M104="",H104="",J104="",K104=""),"",IFERROR(MAX(J104,ROUNDUP((M104/H104)*(1+K104),0)),""))</f>
        <v/>
      </c>
      <c r="O104" s="29">
        <f>IF(OR(N104="",H104=""),"",N104*H104)</f>
        <v/>
      </c>
      <c r="P104" s="29">
        <f>IF(OR(L104="",H104=""),"",L104*H104)</f>
        <v/>
      </c>
      <c r="Q104" s="6">
        <f>IF(OR(L104="",N104=""),"",L104-N104)</f>
        <v/>
      </c>
      <c r="R104" s="12">
        <f>IF(OR(L104="",N104=""),"",IFERROR(L104/N104,""))</f>
        <v/>
      </c>
      <c r="S104" s="5">
        <f>IF(COUNTA(A104:B104,D104:H104,L104)=0,"",IF(OR(A104="",B104="",D104="",E104="",F104="",G104="",H104="",L104="",I104="",J104="",K104="",N104=""),"Eingabe prüfen",IF(OR(B104&lt;'Parameter'!$B$7,B104&gt;'Parameter'!$B$8),"Zeitraum prüfen",IF(Q104&lt;0,"Unterbesetzt",IF(Q104&gt;'Parameter'!$B$6,"Überplant","Passend")))))</f>
        <v/>
      </c>
      <c r="T104" s="7">
        <f>IF(COUNTA(A104:B104,D104:H104,L104)=0,"",IF(A104="","Plan-ID fehlt",IF(B104="","Datum fehlt",IF(D104="","Bereich fehlt",IF(E104="","Schicht fehlt",IF(F104="","Zuständigkeit fehlt",IF(G104="","Gästezahl fehlt",IF(H104="","Einsatzdauer fehlt",IF(L104="","Verfügbarkeit fehlt",IF(OR(I104="",J104=""),"Bereichsparameter fehlen",IF(K104="","Puffer fehlt",IF(OR(B104&lt;'Parameter'!$B$7,B104&gt;'Parameter'!$B$8),"Datum außerhalb des Planungszeitraums",IF(Q104&lt;0,"Es fehlen "&amp;ABS(Q104)&amp;" MA",IF(Q104&gt;'Parameter'!$B$6,"Über der Schwelle um "&amp;(Q104-'Parameter'!$B$6)&amp;" MA",""))))))))))))))</f>
        <v/>
      </c>
    </row>
    <row r="105">
      <c r="A105" s="17" t="n"/>
      <c r="B105" s="31" t="n"/>
      <c r="C105" s="9">
        <f>IF(B105="","",CHOOSE(WEEKDAY(B105,2),"Mo","Di","Mi","Do","Fr","Sa","So"))</f>
        <v/>
      </c>
      <c r="D105" s="17" t="n"/>
      <c r="E105" s="17" t="n"/>
      <c r="F105" s="19" t="n"/>
      <c r="G105" s="20" t="n"/>
      <c r="H105" s="21" t="n"/>
      <c r="I105" s="23">
        <f>IF(D105="","",IFERROR(VLOOKUP(D105,'Parameter'!$E$5:$G$9,2,FALSE),""))</f>
        <v/>
      </c>
      <c r="J105" s="13">
        <f>IF(D105="","",IFERROR(VLOOKUP(D105,'Parameter'!$E$5:$G$9,3,FALSE),""))</f>
        <v/>
      </c>
      <c r="K105" s="24">
        <f>IF(COUNTA(A105:B105,D105:H105,L105)=0,"",'Parameter'!$B$5)</f>
        <v/>
      </c>
      <c r="L105" s="20" t="n"/>
      <c r="M105" s="30">
        <f>IF(OR(G105="",I105=""),"",IFERROR(G105/I105,""))</f>
        <v/>
      </c>
      <c r="N105" s="13">
        <f>IF(OR(M105="",H105="",J105="",K105=""),"",IFERROR(MAX(J105,ROUNDUP((M105/H105)*(1+K105),0)),""))</f>
        <v/>
      </c>
      <c r="O105" s="30">
        <f>IF(OR(N105="",H105=""),"",N105*H105)</f>
        <v/>
      </c>
      <c r="P105" s="30">
        <f>IF(OR(L105="",H105=""),"",L105*H105)</f>
        <v/>
      </c>
      <c r="Q105" s="13">
        <f>IF(OR(L105="",N105=""),"",L105-N105)</f>
        <v/>
      </c>
      <c r="R105" s="24">
        <f>IF(OR(L105="",N105=""),"",IFERROR(L105/N105,""))</f>
        <v/>
      </c>
      <c r="S105" s="9">
        <f>IF(COUNTA(A105:B105,D105:H105,L105)=0,"",IF(OR(A105="",B105="",D105="",E105="",F105="",G105="",H105="",L105="",I105="",J105="",K105="",N105=""),"Eingabe prüfen",IF(OR(B105&lt;'Parameter'!$B$7,B105&gt;'Parameter'!$B$8),"Zeitraum prüfen",IF(Q105&lt;0,"Unterbesetzt",IF(Q105&gt;'Parameter'!$B$6,"Überplant","Passend")))))</f>
        <v/>
      </c>
      <c r="T105" s="11">
        <f>IF(COUNTA(A105:B105,D105:H105,L105)=0,"",IF(A105="","Plan-ID fehlt",IF(B105="","Datum fehlt",IF(D105="","Bereich fehlt",IF(E105="","Schicht fehlt",IF(F105="","Zuständigkeit fehlt",IF(G105="","Gästezahl fehlt",IF(H105="","Einsatzdauer fehlt",IF(L105="","Verfügbarkeit fehlt",IF(OR(I105="",J105=""),"Bereichsparameter fehlen",IF(K105="","Puffer fehlt",IF(OR(B105&lt;'Parameter'!$B$7,B105&gt;'Parameter'!$B$8),"Datum außerhalb des Planungszeitraums",IF(Q105&lt;0,"Es fehlen "&amp;ABS(Q105)&amp;" MA",IF(Q105&gt;'Parameter'!$B$6,"Über der Schwelle um "&amp;(Q105-'Parameter'!$B$6)&amp;" MA",""))))))))))))))</f>
        <v/>
      </c>
    </row>
  </sheetData>
  <autoFilter ref="A5:T105"/>
  <mergeCells count="1">
    <mergeCell ref="A1:T1"/>
  </mergeCells>
  <conditionalFormatting sqref="S6:S105">
    <cfRule type="expression" priority="1" dxfId="2" stopIfTrue="1">
      <formula>$S6="Passend"</formula>
    </cfRule>
    <cfRule type="expression" priority="2" dxfId="3" stopIfTrue="1">
      <formula>$S6="Unterbesetzt"</formula>
    </cfRule>
    <cfRule type="expression" priority="3" dxfId="0">
      <formula>OR($S6="Überplant",$S6="Eingabe prüfen",$S6="Zeitraum prüfen")</formula>
    </cfRule>
  </conditionalFormatting>
  <conditionalFormatting sqref="Q6:Q105">
    <cfRule type="expression" priority="4" dxfId="0">
      <formula>AND(ISNUMBER($Q6),$Q6&lt;0)</formula>
    </cfRule>
  </conditionalFormatting>
  <conditionalFormatting sqref="R6:R105">
    <cfRule type="expression" priority="5" dxfId="0">
      <formula>AND(ISNUMBER($R6),$R6&lt;1)</formula>
    </cfRule>
  </conditionalFormatting>
  <conditionalFormatting sqref="T6:T105">
    <cfRule type="expression" priority="6" dxfId="0">
      <formula>AND($T6&lt;&gt;"",$S6&lt;&gt;"Passend")</formula>
    </cfRule>
  </conditionalFormatting>
  <dataValidations count="8">
    <dataValidation sqref="A6:A105" showErrorMessage="1" showInputMessage="1" allowBlank="1" errorTitle="Doppelte Plan-ID" error="Die Plan-ID muss innerhalb der vorbereiteten Zeilen eindeutig sein." type="custom">
      <formula1>=OR(A6="",COUNTIF($A$6:$A$105,A6)=1)</formula1>
    </dataValidation>
    <dataValidation sqref="B6:B105" showErrorMessage="1" showInputMessage="1" allowBlank="1" errorTitle="Ungültiges Planungsdatum" error="Das Datum muss im Planungszeitraum des Blatts Parameter liegen." type="custom">
      <formula1>=OR(B6="",AND(ISNUMBER(B6),B6&gt;=INDIRECT("'Parameter'!$B$7"),B6&lt;=INDIRECT("'Parameter'!$B$8")))</formula1>
    </dataValidation>
    <dataValidation sqref="D6:D105" showErrorMessage="1" showInputMessage="1" allowBlank="1" errorTitle="Ungültiger Bereich" error="Bitte einen Bereich aus der Liste wählen." type="list">
      <formula1>INDIRECT("'Parameter'!$E$5:$E$9")</formula1>
    </dataValidation>
    <dataValidation sqref="E6:E105" showErrorMessage="1" showInputMessage="1" allowBlank="1" errorTitle="Ungültige Schicht" error="Bitte eine Schicht aus der Liste wählen." type="list">
      <formula1>INDIRECT("'Parameter'!$I$5:$I$8")</formula1>
    </dataValidation>
    <dataValidation sqref="F6:F105" showErrorMessage="1" showInputMessage="1" allowBlank="1" errorTitle="Ungültige Zuständigkeit" error="Bitte eine fiktive Planungseinheit aus der Liste wählen." type="list">
      <formula1>INDIRECT("'Parameter'!$J$5:$J$8")</formula1>
    </dataValidation>
    <dataValidation sqref="G6:G105" showErrorMessage="1" showInputMessage="1" allowBlank="1" errorTitle="Ungültige Gästezahl" error="Die Gästezahl muss ganzzahlig und innerhalb der Grenze im Blatt Parameter sein." type="custom">
      <formula1>=OR(G6="",AND(ISNUMBER(G6),G6=INT(G6),G6&gt;=0,G6&lt;=INDIRECT("'Parameter'!$B$9")))</formula1>
    </dataValidation>
    <dataValidation sqref="H6:H105" showErrorMessage="1" showInputMessage="1" allowBlank="1" errorTitle="Ungültige Einsatzdauer" error="Die Einsatzdauer muss innerhalb der Grenzen im Blatt Parameter liegen." type="custom">
      <formula1>=OR(H6="",AND(ISNUMBER(H6),H6&gt;=INDIRECT("'Parameter'!$B$10"),H6&lt;=INDIRECT("'Parameter'!$B$11")))</formula1>
    </dataValidation>
    <dataValidation sqref="L6:L105" showErrorMessage="1" showInputMessage="1" allowBlank="1" errorTitle="Ungültige Besetzung" error="Die verfügbare Besetzung muss ganzzahlig und innerhalb der Grenze im Blatt Parameter sein." type="custom">
      <formula1>=OR(L6="",AND(ISNUMBER(L6),L6=INT(L6),L6&gt;=0,L6&lt;=INDIRECT("'Parameter'!$B$12")))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A84F2A"/>
    <outlinePr summaryBelow="1" summaryRight="1"/>
    <pageSetUpPr/>
  </sheetPr>
  <dimension ref="A1:J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6" customWidth="1" min="3" max="3"/>
    <col width="47" customWidth="1" min="4" max="4"/>
    <col width="18" customWidth="1" min="5" max="5"/>
    <col width="21" customWidth="1" min="6" max="6"/>
    <col width="20" customWidth="1" min="7" max="7"/>
    <col width="3" customWidth="1" min="8" max="8"/>
    <col width="18" customWidth="1" min="9" max="9"/>
    <col width="42" customWidth="1" min="10" max="10"/>
  </cols>
  <sheetData>
    <row r="1" ht="30" customHeight="1">
      <c r="A1" s="1" t="inlineStr">
        <is>
          <t>Parameter der Personalbedarfsplanung</t>
        </is>
      </c>
    </row>
    <row r="2" ht="32" customHeight="1">
      <c r="A2" s="2" t="inlineStr">
        <is>
          <t>Gelb markierte Werte sind veränderbare betriebliche Annahmen oder Listen; sie sind keine verbindlichen Vorgaben.</t>
        </is>
      </c>
    </row>
    <row r="3"/>
    <row r="4" ht="34" customHeight="1">
      <c r="A4" s="4" t="inlineStr">
        <is>
          <t>Parameter</t>
        </is>
      </c>
      <c r="B4" s="4" t="inlineStr">
        <is>
          <t>Wert</t>
        </is>
      </c>
      <c r="C4" s="4" t="inlineStr">
        <is>
          <t>Einheit</t>
        </is>
      </c>
      <c r="D4" s="4" t="inlineStr">
        <is>
          <t>Erläuterung</t>
        </is>
      </c>
      <c r="E4" s="4" t="inlineStr">
        <is>
          <t>Bereich</t>
        </is>
      </c>
      <c r="F4" s="4" t="inlineStr">
        <is>
          <t>Leistungswert</t>
        </is>
      </c>
      <c r="G4" s="4" t="inlineStr">
        <is>
          <t>Mindestbesetzung</t>
        </is>
      </c>
      <c r="I4" s="4" t="inlineStr">
        <is>
          <t>Schicht</t>
        </is>
      </c>
      <c r="J4" s="4" t="inlineStr">
        <is>
          <t>Fiktive Planungseinheit</t>
        </is>
      </c>
    </row>
    <row r="5">
      <c r="A5" s="9" t="inlineStr">
        <is>
          <t>Standardpuffer</t>
        </is>
      </c>
      <c r="B5" s="25" t="n">
        <v>0.1</v>
      </c>
      <c r="C5" s="9" t="inlineStr">
        <is>
          <t>Prozent</t>
        </is>
      </c>
      <c r="D5" s="11" t="inlineStr">
        <is>
          <t>Aufschlag auf den rechnerischen Bedarf</t>
        </is>
      </c>
      <c r="E5" s="17" t="inlineStr">
        <is>
          <t>Service</t>
        </is>
      </c>
      <c r="F5" s="26" t="n">
        <v>10</v>
      </c>
      <c r="G5" s="20" t="n">
        <v>2</v>
      </c>
      <c r="I5" s="17" t="inlineStr">
        <is>
          <t>Frühstück</t>
        </is>
      </c>
      <c r="J5" s="19" t="inlineStr">
        <is>
          <t>Planungseinheit Morgenrot (fiktiv)</t>
        </is>
      </c>
    </row>
    <row r="6">
      <c r="A6" s="5" t="inlineStr">
        <is>
          <t>Überplanungsgrenze</t>
        </is>
      </c>
      <c r="B6" s="17" t="n">
        <v>2</v>
      </c>
      <c r="C6" s="5" t="inlineStr">
        <is>
          <t>MA</t>
        </is>
      </c>
      <c r="D6" s="7" t="inlineStr">
        <is>
          <t>Ab dieser zusätzlichen Besetzung erscheint eine Warnung</t>
        </is>
      </c>
      <c r="E6" s="17" t="inlineStr">
        <is>
          <t>Küche</t>
        </is>
      </c>
      <c r="F6" s="26" t="n">
        <v>8</v>
      </c>
      <c r="G6" s="20" t="n">
        <v>2</v>
      </c>
      <c r="I6" s="17" t="inlineStr">
        <is>
          <t>Mittag</t>
        </is>
      </c>
      <c r="J6" s="19" t="inlineStr">
        <is>
          <t>Planungseinheit Kupferkessel (fiktiv)</t>
        </is>
      </c>
    </row>
    <row r="7">
      <c r="A7" s="9" t="inlineStr">
        <is>
          <t>Planungsbeginn</t>
        </is>
      </c>
      <c r="B7" s="31" t="n">
        <v>46272</v>
      </c>
      <c r="C7" s="9" t="inlineStr">
        <is>
          <t>Datum</t>
        </is>
      </c>
      <c r="D7" s="11" t="inlineStr">
        <is>
          <t>Frühestes vorgesehenes Planungsdatum</t>
        </is>
      </c>
      <c r="E7" s="17" t="inlineStr">
        <is>
          <t>Bar</t>
        </is>
      </c>
      <c r="F7" s="26" t="n">
        <v>14</v>
      </c>
      <c r="G7" s="20" t="n">
        <v>1</v>
      </c>
      <c r="I7" s="17" t="inlineStr">
        <is>
          <t>Abend</t>
        </is>
      </c>
      <c r="J7" s="19" t="inlineStr">
        <is>
          <t>Planungseinheit Hafenlicht (fiktiv)</t>
        </is>
      </c>
    </row>
    <row r="8">
      <c r="A8" s="5" t="inlineStr">
        <is>
          <t>Planungsende</t>
        </is>
      </c>
      <c r="B8" s="31" t="n">
        <v>46299</v>
      </c>
      <c r="C8" s="5" t="inlineStr">
        <is>
          <t>Datum</t>
        </is>
      </c>
      <c r="D8" s="7" t="inlineStr">
        <is>
          <t>Spätestes vorgesehenes Planungsdatum</t>
        </is>
      </c>
      <c r="E8" s="17" t="inlineStr">
        <is>
          <t>Spülbereich</t>
        </is>
      </c>
      <c r="F8" s="26" t="n">
        <v>22</v>
      </c>
      <c r="G8" s="20" t="n">
        <v>1</v>
      </c>
      <c r="I8" s="17" t="inlineStr">
        <is>
          <t>Veranstaltung</t>
        </is>
      </c>
      <c r="J8" s="19" t="inlineStr">
        <is>
          <t>Planungseinheit Lindenhof (fiktiv)</t>
        </is>
      </c>
    </row>
    <row r="9">
      <c r="A9" s="9" t="inlineStr">
        <is>
          <t>Maximale Gäste je Eintrag</t>
        </is>
      </c>
      <c r="B9" s="17" t="n">
        <v>1200</v>
      </c>
      <c r="C9" s="9" t="inlineStr">
        <is>
          <t>Gäste</t>
        </is>
      </c>
      <c r="D9" s="11" t="inlineStr">
        <is>
          <t>Plausibilitätsgrenze für eine Planungszeile</t>
        </is>
      </c>
      <c r="E9" s="17" t="inlineStr">
        <is>
          <t>Logistik</t>
        </is>
      </c>
      <c r="F9" s="26" t="n">
        <v>18</v>
      </c>
      <c r="G9" s="20" t="n">
        <v>1</v>
      </c>
    </row>
    <row r="10">
      <c r="A10" s="5" t="inlineStr">
        <is>
          <t>Minimale Einsatzdauer</t>
        </is>
      </c>
      <c r="B10" s="21" t="n">
        <v>0.5</v>
      </c>
      <c r="C10" s="5" t="inlineStr">
        <is>
          <t>Stunden</t>
        </is>
      </c>
      <c r="D10" s="7" t="inlineStr">
        <is>
          <t>Untergrenze für die Einsatzdauer</t>
        </is>
      </c>
    </row>
    <row r="11">
      <c r="A11" s="9" t="inlineStr">
        <is>
          <t>Maximale Einsatzdauer</t>
        </is>
      </c>
      <c r="B11" s="21" t="n">
        <v>16</v>
      </c>
      <c r="C11" s="9" t="inlineStr">
        <is>
          <t>Stunden</t>
        </is>
      </c>
      <c r="D11" s="11" t="inlineStr">
        <is>
          <t>Obergrenze für die Einsatzdauer</t>
        </is>
      </c>
    </row>
    <row r="12">
      <c r="A12" s="5" t="inlineStr">
        <is>
          <t>Maximal verfügbare MA</t>
        </is>
      </c>
      <c r="B12" s="17" t="n">
        <v>80</v>
      </c>
      <c r="C12" s="5" t="inlineStr">
        <is>
          <t>MA</t>
        </is>
      </c>
      <c r="D12" s="7" t="inlineStr">
        <is>
          <t>Plausibilitätsgrenze für verfügbare Beschäftigte</t>
        </is>
      </c>
    </row>
  </sheetData>
  <mergeCells count="1">
    <mergeCell ref="A1:J1"/>
  </mergeCells>
  <conditionalFormatting sqref="B8">
    <cfRule type="expression" priority="1" dxfId="0">
      <formula>B8&lt;B7</formula>
    </cfRule>
  </conditionalFormatting>
  <conditionalFormatting sqref="B11">
    <cfRule type="expression" priority="2" dxfId="0">
      <formula>B11&lt;B10</formula>
    </cfRule>
  </conditionalFormatting>
  <dataValidations count="10">
    <dataValidation sqref="B5" showErrorMessage="1" showInputMessage="1" allowBlank="0" errorTitle="Ungültiger Puffer" error="Der Puffer muss zwischen 0 % und 50 % liegen." type="decimal" operator="between">
      <formula1>0</formula1>
      <formula2>0.5</formula2>
    </dataValidation>
    <dataValidation sqref="B6" showErrorMessage="1" showInputMessage="1" allowBlank="0" errorTitle="Ungültige Grenze" error="Die Überplanungsgrenze muss zwischen 0 und 20 MA liegen." type="whole" operator="between">
      <formula1>0</formula1>
      <formula2>20</formula2>
    </dataValidation>
    <dataValidation sqref="B7" showErrorMessage="1" showInputMessage="1" allowBlank="0" errorTitle="Ungültiges Datum" error="Bitte ein plausibles Planungsdatum eingeben." type="date" operator="between">
      <formula1>DATE(2024,9,8)</formula1>
      <formula2>DATE(2031,9,7)</formula2>
    </dataValidation>
    <dataValidation sqref="B8" showErrorMessage="1" showInputMessage="1" allowBlank="0" errorTitle="Ungültiger Zeitraum" error="Das Planungsende darf nicht vor dem Planungsbeginn liegen." type="custom">
      <formula1>=AND(ISNUMBER(B8),B8&gt;=B7,B8&lt;=DATE(2031,9,7))</formula1>
    </dataValidation>
    <dataValidation sqref="B9" showErrorMessage="1" showInputMessage="1" allowBlank="0" errorTitle="Ungültige Gästegrenze" error="Bitte eine ganze Gästezahl zwischen 1 und 100.000 eingeben." type="whole" operator="between">
      <formula1>1</formula1>
      <formula2>100000</formula2>
    </dataValidation>
    <dataValidation sqref="B10" showErrorMessage="1" showInputMessage="1" allowBlank="0" errorTitle="Ungültige Einsatzdauer" error="Die minimale Einsatzdauer muss zwischen 0,25 und 24 Stunden liegen." type="decimal" operator="between">
      <formula1>0.25</formula1>
      <formula2>24</formula2>
    </dataValidation>
    <dataValidation sqref="B11" showErrorMessage="1" showInputMessage="1" allowBlank="0" errorTitle="Ungültige Einsatzdauer" error="Die maximale Einsatzdauer muss mindestens der Untergrenze entsprechen und darf 24 Stunden nicht überschreiten." type="custom">
      <formula1>=AND(ISNUMBER(B11),B11&gt;=B10,B11&lt;=24)</formula1>
    </dataValidation>
    <dataValidation sqref="B12" showErrorMessage="1" showInputMessage="1" allowBlank="0" errorTitle="Ungültige Personalgrenze" error="Bitte eine ganze Zahl zwischen 1 und 500 eingeben." type="whole" operator="between">
      <formula1>1</formula1>
      <formula2>500</formula2>
    </dataValidation>
    <dataValidation sqref="F5:F9" showErrorMessage="1" showInputMessage="1" allowBlank="0" errorTitle="Ungültiger Leistungswert" error="Der Leistungswert muss größer als null und höchstens 500 sein." type="decimal" operator="between">
      <formula1>0.1</formula1>
      <formula2>500</formula2>
    </dataValidation>
    <dataValidation sqref="G5:G9" showErrorMessage="1" showInputMessage="1" allowBlank="0" errorTitle="Ungültige Mindestbesetzung" error="Die Mindestbesetzung muss eine ganze Zahl zwischen 0 und 50 sein." type="whole" operator="between">
      <formula1>0</formula1>
      <formula2>50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C9CED2"/>
    <outlinePr summaryBelow="1" summaryRight="1"/>
    <pageSetUpPr/>
  </sheetPr>
  <dimension ref="A1:H22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31" customWidth="1" min="2" max="2"/>
    <col width="69" customWidth="1" min="3" max="3"/>
    <col width="49" customWidth="1" min="4" max="4"/>
    <col width="3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Hinweise zur Nutzung und Formelprüfung</t>
        </is>
      </c>
    </row>
    <row r="2" ht="34" customHeight="1">
      <c r="A2" s="2" t="inlineStr">
        <is>
          <t>Die Arbeitsmappe ist eine bearbeitbare Planungshilfe ohne ERP-Anbindung, Echtzeitsynchronisierung, amtlichen Status oder Konformitätszusage.</t>
        </is>
      </c>
    </row>
    <row r="3"/>
    <row r="4">
      <c r="A4" s="4" t="inlineStr">
        <is>
          <t>Formelfeld</t>
        </is>
      </c>
      <c r="B4" s="4" t="inlineStr">
        <is>
          <t>Quellen</t>
        </is>
      </c>
      <c r="C4" s="4" t="inlineStr">
        <is>
          <t>Berechnung</t>
        </is>
      </c>
      <c r="D4" s="4" t="inlineStr">
        <is>
          <t>Verhalten bei leeren Zellen</t>
        </is>
      </c>
    </row>
    <row r="5" ht="48" customHeight="1">
      <c r="A5" s="11" t="inlineStr">
        <is>
          <t>Wochentag, Spalte C</t>
        </is>
      </c>
      <c r="B5" s="11" t="inlineStr">
        <is>
          <t>Datum aus Spalte B</t>
        </is>
      </c>
      <c r="C5" s="11" t="inlineStr">
        <is>
          <t>WEEKDAY und CHOOSE erzeugen die Kurzbezeichnung des Wochentags.</t>
        </is>
      </c>
      <c r="D5" s="11" t="inlineStr">
        <is>
          <t>Ohne Datum bleibt die Zelle leer.</t>
        </is>
      </c>
    </row>
    <row r="6" ht="48" customHeight="1">
      <c r="A6" s="7" t="inlineStr">
        <is>
          <t>Leistungswert, Spalte I</t>
        </is>
      </c>
      <c r="B6" s="7" t="inlineStr">
        <is>
          <t>Bereich D; Parameter E:G</t>
        </is>
      </c>
      <c r="C6" s="7" t="inlineStr">
        <is>
          <t>VLOOKUP sucht den Gäste-Leistungswert des gewählten Bereichs; IFERROR fängt fehlende Treffer ab.</t>
        </is>
      </c>
      <c r="D6" s="7" t="inlineStr">
        <is>
          <t>Ohne Bereich oder Treffer bleibt die Zelle leer.</t>
        </is>
      </c>
    </row>
    <row r="7" ht="48" customHeight="1">
      <c r="A7" s="11" t="inlineStr">
        <is>
          <t>Mindestbesetzung, Spalte J</t>
        </is>
      </c>
      <c r="B7" s="11" t="inlineStr">
        <is>
          <t>Bereich D; Parameter E:G</t>
        </is>
      </c>
      <c r="C7" s="11" t="inlineStr">
        <is>
          <t>VLOOKUP übernimmt die veränderbare Mindestbesetzung des Bereichs.</t>
        </is>
      </c>
      <c r="D7" s="11" t="inlineStr">
        <is>
          <t>Ohne Bereich oder Treffer bleibt die Zelle leer.</t>
        </is>
      </c>
    </row>
    <row r="8" ht="48" customHeight="1">
      <c r="A8" s="7" t="inlineStr">
        <is>
          <t>Puffer, Spalte K</t>
        </is>
      </c>
      <c r="B8" s="7" t="inlineStr">
        <is>
          <t>Standardpuffer Parameter B5</t>
        </is>
      </c>
      <c r="C8" s="7" t="inlineStr">
        <is>
          <t>Der hinterlegte Puffer wird für jede begonnene Planungszeile übernommen.</t>
        </is>
      </c>
      <c r="D8" s="7" t="inlineStr">
        <is>
          <t>Vollständig leere Zeilen bleiben leer.</t>
        </is>
      </c>
    </row>
    <row r="9" ht="48" customHeight="1">
      <c r="A9" s="11" t="inlineStr">
        <is>
          <t>Grundbedarf, Spalte M</t>
        </is>
      </c>
      <c r="B9" s="11" t="inlineStr">
        <is>
          <t>Gäste G; Leistungswert I</t>
        </is>
      </c>
      <c r="C9" s="11" t="inlineStr">
        <is>
          <t>Erwartete Gäste werden durch Gäste je MA-Stunde geteilt; IFERROR schützt die Division.</t>
        </is>
      </c>
      <c r="D9" s="11" t="inlineStr">
        <is>
          <t>Fehlt ein Ausgangswert, bleibt das Ergebnis leer.</t>
        </is>
      </c>
    </row>
    <row r="10" ht="48" customHeight="1">
      <c r="A10" s="7" t="inlineStr">
        <is>
          <t>Personalbedarf, Spalte N</t>
        </is>
      </c>
      <c r="B10" s="7" t="inlineStr">
        <is>
          <t>M, Einsatzdauer H, Mindestbesetzung J, Puffer K</t>
        </is>
      </c>
      <c r="C10" s="7" t="inlineStr">
        <is>
          <t>Grundbedarf wird durch Einsatzdauer geteilt, um den Puffer erhöht, aufgerundet und mindestens auf J gesetzt.</t>
        </is>
      </c>
      <c r="D10" s="7" t="inlineStr">
        <is>
          <t>Unvollständige Quellen oder unzulässige Divisionen ergeben eine leere Zelle.</t>
        </is>
      </c>
    </row>
    <row r="11" ht="48" customHeight="1">
      <c r="A11" s="11" t="inlineStr">
        <is>
          <t>Kapazität, Spalten O und P</t>
        </is>
      </c>
      <c r="B11" s="11" t="inlineStr">
        <is>
          <t>Bedarf N, Verfügbarkeit L, Dauer H</t>
        </is>
      </c>
      <c r="C11" s="11" t="inlineStr">
        <is>
          <t>Besetzung wird jeweils mit der Einsatzdauer multipliziert.</t>
        </is>
      </c>
      <c r="D11" s="11" t="inlineStr">
        <is>
          <t>Fehlt Besetzung oder Dauer, bleibt die jeweilige Zelle leer.</t>
        </is>
      </c>
    </row>
    <row r="12" ht="48" customHeight="1">
      <c r="A12" s="7" t="inlineStr">
        <is>
          <t>Abweichung und Quote, Q und R</t>
        </is>
      </c>
      <c r="B12" s="7" t="inlineStr">
        <is>
          <t>Verfügbare MA L; Bedarf N</t>
        </is>
      </c>
      <c r="C12" s="7" t="inlineStr">
        <is>
          <t>Q berechnet L minus N. R teilt L durch N und nutzt IFERROR.</t>
        </is>
      </c>
      <c r="D12" s="7" t="inlineStr">
        <is>
          <t>Fehlt eine Quelle, bleiben beide Ergebnisse leer.</t>
        </is>
      </c>
    </row>
    <row r="13" ht="48" customHeight="1">
      <c r="A13" s="11" t="inlineStr">
        <is>
          <t>Status und Planhinweis, S und T</t>
        </is>
      </c>
      <c r="B13" s="11" t="inlineStr">
        <is>
          <t>Pflichtfelder, Zeitraum, Q und Parameter B6</t>
        </is>
      </c>
      <c r="C13" s="11" t="inlineStr">
        <is>
          <t>Die Formeln unterscheiden Eingabeprüfung, Zeitraumprüfung, Unterbesetzung, Überplanung und passende Besetzung.</t>
        </is>
      </c>
      <c r="D13" s="11" t="inlineStr">
        <is>
          <t>Vollständig leere Zeilen erzeugen weder Status noch Hinweis.</t>
        </is>
      </c>
    </row>
    <row r="14"/>
    <row r="15"/>
    <row r="16">
      <c r="A16" s="14" t="inlineStr">
        <is>
          <t>Prüfposition</t>
        </is>
      </c>
      <c r="B16" s="14" t="inlineStr">
        <is>
          <t>Zeile</t>
        </is>
      </c>
      <c r="C16" s="14" t="inlineStr">
        <is>
          <t>Geprüfte Bezüge</t>
        </is>
      </c>
      <c r="D16" s="14" t="inlineStr">
        <is>
          <t>Erwartetes Leerverhalten</t>
        </is>
      </c>
    </row>
    <row r="17" ht="68" customHeight="1">
      <c r="A17" s="11" t="inlineStr">
        <is>
          <t>Erste vorbereitete Zeile</t>
        </is>
      </c>
      <c r="B17" s="11" t="n">
        <v>6</v>
      </c>
      <c r="C17" s="11" t="inlineStr">
        <is>
          <t>M6 nutzt G6/I6; N6 nutzt M6, H6, J6 und K6; Q6 nutzt L6−N6; R6 nutzt L6/N6; S6 und T6 prüfen die Eingaben derselben Zeile.</t>
        </is>
      </c>
      <c r="D17" s="11" t="inlineStr">
        <is>
          <t>Ist A6:B6, D6:H6 und L6 vollständig leer, bleiben alle berechneten Felder optisch leer.</t>
        </is>
      </c>
    </row>
    <row r="18" ht="68" customHeight="1">
      <c r="A18" s="7" t="inlineStr">
        <is>
          <t>Mittlere vorbereitete Zeile</t>
        </is>
      </c>
      <c r="B18" s="7" t="n">
        <v>55</v>
      </c>
      <c r="C18" s="7" t="inlineStr">
        <is>
          <t>M55 nutzt G55/I55; N55 nutzt M55, H55, J55 und K55; Q55 nutzt L55−N55; R55 nutzt L55/N55; S55 und T55 prüfen die Eingaben derselben Zeile.</t>
        </is>
      </c>
      <c r="D18" s="7" t="inlineStr">
        <is>
          <t>Ist A55:B55, D55:H55 und L55 vollständig leer, bleiben alle berechneten Felder optisch leer.</t>
        </is>
      </c>
    </row>
    <row r="19" ht="68" customHeight="1">
      <c r="A19" s="11" t="inlineStr">
        <is>
          <t>Letzte vorbereitete Zeile</t>
        </is>
      </c>
      <c r="B19" s="11" t="n">
        <v>105</v>
      </c>
      <c r="C19" s="11" t="inlineStr">
        <is>
          <t>M105 nutzt G105/I105; N105 nutzt M105, H105, J105 und K105; Q105 nutzt L105−N105; R105 nutzt L105/N105; S105 und T105 prüfen die Eingaben derselben Zeile.</t>
        </is>
      </c>
      <c r="D19" s="11" t="inlineStr">
        <is>
          <t>Ist A105:B105, D105:H105 und L105 vollständig leer, bleiben alle berechneten Felder optisch leer.</t>
        </is>
      </c>
    </row>
    <row r="20"/>
    <row r="21"/>
    <row r="22" ht="48" customHeight="1">
      <c r="A22" s="27" t="inlineStr">
        <is>
          <t>Nutzungshinweis</t>
        </is>
      </c>
      <c r="B22" s="7" t="inlineStr">
        <is>
          <t>Leistungswerte, Mindestbesetzungen, Puffer, Zeiträume und Grenzen sind betriebliche Annahmen. Sie müssen vor einer Nutzung fachlich geprüft und bei Bedarf angepasst werden.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 redaktionelle Planungsvorlage</dc:creator>
  <dc:title xmlns:dc="http://purl.org/dc/elements/1.1/">Personalbedarf Gastronomie – Planung</dc:title>
  <dc:subject xmlns:dc="http://purl.org/dc/elements/1.1/">Personalbedarf aus erwarteten Gästen, Einsatzdauer und Leistungswert planen</dc:subject>
  <dcterms:created xmlns:dcterms="http://purl.org/dc/terms/" xmlns:xsi="http://www.w3.org/2001/XMLSchema-instance" xsi:type="dcterms:W3CDTF">2026-09-08T23:18:52Z</dcterms:created>
  <dcterms:modified xmlns:dcterms="http://purl.org/dc/terms/" xmlns:xsi="http://www.w3.org/2001/XMLSchema-instance" xsi:type="dcterms:W3CDTF">2026-09-08T23:18:52Z</dcterms:modified>
</cp:coreProperties>
</file>