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ausenpla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'Pausenplan'!$A$4:$R$104</definedName>
    <definedName name="_xlnm._FilterDatabase" localSheetId="2" hidden="1">'Parameter'!$A$3:$E$8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A6470"/>
      <sz val="10"/>
    </font>
    <font>
      <name val="Aptos"/>
      <b val="1"/>
      <color rgb="00FFFFFF"/>
      <sz val="10"/>
    </font>
    <font>
      <name val="Aptos"/>
      <color rgb="0020262E"/>
      <sz val="10"/>
    </font>
    <font>
      <name val="Aptos"/>
      <b val="1"/>
      <color rgb="0020262E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pivotButton="0" quotePrefix="0" xfId="0"/>
    <xf numFmtId="0" fontId="5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A84F2A"/>
        <sz val="10"/>
      </font>
      <fill>
        <patternFill patternType="solid">
          <fgColor rgb="00FCE4D6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Kritische Starts nach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'Übersicht'!D14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'Übersicht'!$A$15:$A$19</f>
            </numRef>
          </cat>
          <val>
            <numRef>
              <f>'Übersicht'!$D$15:$D$19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Arbeitsmappe</author>
  </authors>
  <commentList>
    <comment ref="C4" authorId="0" shapeId="0">
      <text>
        <t>Ermittelt aus Spalte B den abgekürzten Wochentag. Ohne Datum bleibt die Zelle leer.</t>
      </text>
    </comment>
    <comment ref="K4" authorId="0" shapeId="0">
      <text>
        <t>Summiert aus Spalte G alle aktiven Gruppen mit gleichem Datum und Bereich, deren Pause am Beginn aus Spalte I bereits läuft. Die Zeitgrenzen stammen aus I und J.</t>
      </text>
    </comment>
    <comment ref="L4" authorId="0" shapeId="0">
      <text>
        <t>Berechnet die geplante Besetzung aus Spalte H abzüglich der gleichzeitig pausierenden Personen aus Spalte K.</t>
      </text>
    </comment>
    <comment ref="M4" authorId="0" shapeId="0">
      <text>
        <t>Sucht den Bereich aus Spalte E in Parameter!D4:E8. Ohne Treffer bleibt das Ergebnis durch IFERROR leer.</t>
      </text>
    </comment>
    <comment ref="N4" authorId="0" shapeId="0">
      <text>
        <t>Berechnet die verbleibende Besetzung aus Spalte L abzüglich der Mindestbesetzung aus Spalte M.</t>
      </text>
    </comment>
    <comment ref="O4" authorId="0" shapeId="0">
      <text>
        <t>Berechnet aus Pausenbeginn und Pausenende in den Spalten I und J die Dauer in Minuten. Ungültige Zeitfolgen bleiben hier leer.</t>
      </text>
    </comment>
    <comment ref="P4" authorId="0" shapeId="0">
      <text>
        <t>Sucht die Schicht aus Spalte D in Parameter!G4:H6. Ohne Treffer bleibt das Ergebnis durch IFERROR leer.</t>
      </text>
    </comment>
    <comment ref="Q4" authorId="0" shapeId="0">
      <text>
        <t>Prüft Vollständigkeit, Zeitfolge, Parameterzuordnung, Mindestbesetzung, Warnreserve und Sollpausendauer. Die vorbereiteten Zeilen 5 bis 104 verwenden dieselbe zeilenbezogene Logik.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6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N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25" customWidth="1" min="3" max="3"/>
    <col width="17" customWidth="1" min="4" max="4"/>
    <col width="25" customWidth="1" min="5" max="5"/>
    <col width="25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Übersicht Pausenplanung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4" t="n"/>
    </row>
    <row r="2" ht="28" customHeight="1">
      <c r="A2" s="3" t="inlineStr">
        <is>
          <t>Restaurant Beispielkrone (fiktiv) – berechnete Kennzahlen und Warnungen aus dem Pausenplan</t>
        </is>
      </c>
    </row>
    <row r="3" ht="24" customHeight="1">
      <c r="A3" s="4" t="inlineStr">
        <is>
          <t>Planungsfenster</t>
        </is>
      </c>
      <c r="B3" s="4" t="n"/>
      <c r="C3" s="4" t="n"/>
      <c r="D3" s="4" t="n"/>
      <c r="E3" s="4" t="n"/>
      <c r="F3" s="4" t="n"/>
    </row>
    <row r="4">
      <c r="A4" s="5" t="inlineStr">
        <is>
          <t>Von</t>
        </is>
      </c>
      <c r="B4" s="25">
        <f>IF(COUNT(Pausenplan!$B$5:$B$104)=0,"",MIN(Pausenplan!$B$5:$B$104))</f>
        <v/>
      </c>
      <c r="C4" s="5" t="inlineStr">
        <is>
          <t>Bis</t>
        </is>
      </c>
      <c r="D4" s="25">
        <f>IF(COUNT(Pausenplan!$B$5:$B$104)=0,"",MAX(Pausenplan!$B$5:$B$104))</f>
        <v/>
      </c>
      <c r="E4" s="5" t="inlineStr">
        <is>
          <t>Vorbereitete Zeilen</t>
        </is>
      </c>
      <c r="F4" s="7" t="n">
        <v>100</v>
      </c>
    </row>
    <row r="5"/>
    <row r="6" ht="24" customHeight="1">
      <c r="A6" s="4" t="inlineStr">
        <is>
          <t>Kennzahlen</t>
        </is>
      </c>
      <c r="B6" s="4" t="n"/>
      <c r="C6" s="4" t="n"/>
      <c r="D6" s="4" t="n"/>
      <c r="E6" s="4" t="n"/>
      <c r="F6" s="4" t="n"/>
    </row>
    <row r="7" ht="34" customHeight="1">
      <c r="A7" s="8" t="inlineStr">
        <is>
          <t>Aktive Pausengruppen</t>
        </is>
      </c>
      <c r="B7" s="7">
        <f>COUNTIF(Pausenplan!$R$5:$R$104,"Geplant")+COUNTIF(Pausenplan!$R$5:$R$104,"Bestätigt")</f>
        <v/>
      </c>
      <c r="C7" s="8" t="inlineStr">
        <is>
          <t>Personen in Pausen</t>
        </is>
      </c>
      <c r="D7" s="7">
        <f>SUMIFS(Pausenplan!$G$5:$G$104,Pausenplan!$R$5:$R$104,"Geplant")+SUMIFS(Pausenplan!$G$5:$G$104,Pausenplan!$R$5:$R$104,"Bestätigt")</f>
        <v/>
      </c>
      <c r="E7" s="8" t="inlineStr">
        <is>
          <t>Bestätigte Gruppen</t>
        </is>
      </c>
      <c r="F7" s="9">
        <f>COUNTIF(Pausenplan!$R$5:$R$104,"Bestätigt")</f>
        <v/>
      </c>
    </row>
    <row r="8"/>
    <row r="9" ht="34" customHeight="1">
      <c r="A9" s="10" t="inlineStr">
        <is>
          <t>Unter Mindestbesetzung</t>
        </is>
      </c>
      <c r="B9" s="11">
        <f>COUNTIF(Pausenplan!$Q$5:$Q$104,"Mindestbesetzung unterschritten")</f>
        <v/>
      </c>
      <c r="C9" s="10" t="inlineStr">
        <is>
          <t>Reserve knapp</t>
        </is>
      </c>
      <c r="D9" s="11">
        <f>COUNTIF(Pausenplan!$Q$5:$Q$104,"Reserve knapp")</f>
        <v/>
      </c>
      <c r="E9" s="10" t="inlineStr">
        <is>
          <t>Pausendauer unter Soll</t>
        </is>
      </c>
      <c r="F9" s="12">
        <f>COUNTIF(Pausenplan!$Q$5:$Q$104,"Pausendauer unter Soll")</f>
        <v/>
      </c>
    </row>
    <row r="10"/>
    <row r="11" ht="34" customHeight="1">
      <c r="A11" s="8" t="inlineStr">
        <is>
          <t>Fehlende Angaben</t>
        </is>
      </c>
      <c r="B11" s="7">
        <f>COUNTIF(Pausenplan!$Q$5:$Q$104,"Angaben fehlen")</f>
        <v/>
      </c>
      <c r="C11" s="8" t="inlineStr">
        <is>
          <t>Zeitfolge oder Zuordnung</t>
        </is>
      </c>
      <c r="D11" s="7">
        <f>COUNTIF(Pausenplan!$Q$5:$Q$104,"Zeitfolge prüfen")+COUNTIF(Pausenplan!$Q$5:$Q$104,"Parameterzuordnung fehlt")</f>
        <v/>
      </c>
      <c r="E11" s="8" t="inlineStr">
        <is>
          <t>Gesamtbewertung</t>
        </is>
      </c>
      <c r="F11" s="9">
        <f>IF(B9+B11+D11&gt;0,"Prüfung erforderlich",IF(D9+F9&gt;0,"Beobachten","Ohne berechnete Warnung"))</f>
        <v/>
      </c>
    </row>
    <row r="12"/>
    <row r="13"/>
    <row r="14" ht="38" customHeight="1">
      <c r="A14" s="13" t="inlineStr">
        <is>
          <t>Bereich</t>
        </is>
      </c>
      <c r="B14" s="13" t="inlineStr">
        <is>
          <t>Aktive Gruppen</t>
        </is>
      </c>
      <c r="C14" s="13" t="inlineStr">
        <is>
          <t>Personen in Pausen</t>
        </is>
      </c>
      <c r="D14" s="13" t="inlineStr">
        <is>
          <t>Kritische Starts</t>
        </is>
      </c>
      <c r="E14" s="13" t="inlineStr">
        <is>
          <t>Kleinste Reserve</t>
        </is>
      </c>
    </row>
    <row r="15">
      <c r="A15" s="14" t="inlineStr">
        <is>
          <t>Küche</t>
        </is>
      </c>
      <c r="B15" s="15">
        <f>COUNTIFS(Pausenplan!$E$5:$E$104,A15,Pausenplan!$R$5:$R$104,"Geplant")+COUNTIFS(Pausenplan!$E$5:$E$104,A15,Pausenplan!$R$5:$R$104,"Bestätigt")</f>
        <v/>
      </c>
      <c r="C15" s="15">
        <f>SUMIFS(Pausenplan!$G$5:$G$104,Pausenplan!$E$5:$E$104,A15,Pausenplan!$R$5:$R$104,"Geplant")+SUMIFS(Pausenplan!$G$5:$G$104,Pausenplan!$E$5:$E$104,A15,Pausenplan!$R$5:$R$104,"Bestätigt")</f>
        <v/>
      </c>
      <c r="D15" s="15">
        <f>COUNTIFS(Pausenplan!$E$5:$E$104,A15,Pausenplan!$Q$5:$Q$104,"Mindestbesetzung unterschritten")</f>
        <v/>
      </c>
      <c r="E15" s="15">
        <f>IFERROR(AGGREGATE(15,6,Pausenplan!$N$5:$N$104/((Pausenplan!$E$5:$E$104=A15)*(Pausenplan!$N$5:$N$104&lt;&gt;"")*((Pausenplan!$R$5:$R$104="Geplant")+(Pausenplan!$R$5:$R$104="Bestätigt"))),1),"")</f>
        <v/>
      </c>
    </row>
    <row r="16">
      <c r="A16" s="16" t="inlineStr">
        <is>
          <t>Service</t>
        </is>
      </c>
      <c r="B16" s="17">
        <f>COUNTIFS(Pausenplan!$E$5:$E$104,A16,Pausenplan!$R$5:$R$104,"Geplant")+COUNTIFS(Pausenplan!$E$5:$E$104,A16,Pausenplan!$R$5:$R$104,"Bestätigt")</f>
        <v/>
      </c>
      <c r="C16" s="17">
        <f>SUMIFS(Pausenplan!$G$5:$G$104,Pausenplan!$E$5:$E$104,A16,Pausenplan!$R$5:$R$104,"Geplant")+SUMIFS(Pausenplan!$G$5:$G$104,Pausenplan!$E$5:$E$104,A16,Pausenplan!$R$5:$R$104,"Bestätigt")</f>
        <v/>
      </c>
      <c r="D16" s="17">
        <f>COUNTIFS(Pausenplan!$E$5:$E$104,A16,Pausenplan!$Q$5:$Q$104,"Mindestbesetzung unterschritten")</f>
        <v/>
      </c>
      <c r="E16" s="17">
        <f>IFERROR(AGGREGATE(15,6,Pausenplan!$N$5:$N$104/((Pausenplan!$E$5:$E$104=A16)*(Pausenplan!$N$5:$N$104&lt;&gt;"")*((Pausenplan!$R$5:$R$104="Geplant")+(Pausenplan!$R$5:$R$104="Bestätigt"))),1),"")</f>
        <v/>
      </c>
    </row>
    <row r="17">
      <c r="A17" s="14" t="inlineStr">
        <is>
          <t>Theke</t>
        </is>
      </c>
      <c r="B17" s="15">
        <f>COUNTIFS(Pausenplan!$E$5:$E$104,A17,Pausenplan!$R$5:$R$104,"Geplant")+COUNTIFS(Pausenplan!$E$5:$E$104,A17,Pausenplan!$R$5:$R$104,"Bestätigt")</f>
        <v/>
      </c>
      <c r="C17" s="15">
        <f>SUMIFS(Pausenplan!$G$5:$G$104,Pausenplan!$E$5:$E$104,A17,Pausenplan!$R$5:$R$104,"Geplant")+SUMIFS(Pausenplan!$G$5:$G$104,Pausenplan!$E$5:$E$104,A17,Pausenplan!$R$5:$R$104,"Bestätigt")</f>
        <v/>
      </c>
      <c r="D17" s="15">
        <f>COUNTIFS(Pausenplan!$E$5:$E$104,A17,Pausenplan!$Q$5:$Q$104,"Mindestbesetzung unterschritten")</f>
        <v/>
      </c>
      <c r="E17" s="15">
        <f>IFERROR(AGGREGATE(15,6,Pausenplan!$N$5:$N$104/((Pausenplan!$E$5:$E$104=A17)*(Pausenplan!$N$5:$N$104&lt;&gt;"")*((Pausenplan!$R$5:$R$104="Geplant")+(Pausenplan!$R$5:$R$104="Bestätigt"))),1),"")</f>
        <v/>
      </c>
    </row>
    <row r="18">
      <c r="A18" s="16" t="inlineStr">
        <is>
          <t>Spülbereich</t>
        </is>
      </c>
      <c r="B18" s="17">
        <f>COUNTIFS(Pausenplan!$E$5:$E$104,A18,Pausenplan!$R$5:$R$104,"Geplant")+COUNTIFS(Pausenplan!$E$5:$E$104,A18,Pausenplan!$R$5:$R$104,"Bestätigt")</f>
        <v/>
      </c>
      <c r="C18" s="17">
        <f>SUMIFS(Pausenplan!$G$5:$G$104,Pausenplan!$E$5:$E$104,A18,Pausenplan!$R$5:$R$104,"Geplant")+SUMIFS(Pausenplan!$G$5:$G$104,Pausenplan!$E$5:$E$104,A18,Pausenplan!$R$5:$R$104,"Bestätigt")</f>
        <v/>
      </c>
      <c r="D18" s="17">
        <f>COUNTIFS(Pausenplan!$E$5:$E$104,A18,Pausenplan!$Q$5:$Q$104,"Mindestbesetzung unterschritten")</f>
        <v/>
      </c>
      <c r="E18" s="17">
        <f>IFERROR(AGGREGATE(15,6,Pausenplan!$N$5:$N$104/((Pausenplan!$E$5:$E$104=A18)*(Pausenplan!$N$5:$N$104&lt;&gt;"")*((Pausenplan!$R$5:$R$104="Geplant")+(Pausenplan!$R$5:$R$104="Bestätigt"))),1),"")</f>
        <v/>
      </c>
    </row>
    <row r="19">
      <c r="A19" s="14" t="inlineStr">
        <is>
          <t>Veranstaltung</t>
        </is>
      </c>
      <c r="B19" s="15">
        <f>COUNTIFS(Pausenplan!$E$5:$E$104,A19,Pausenplan!$R$5:$R$104,"Geplant")+COUNTIFS(Pausenplan!$E$5:$E$104,A19,Pausenplan!$R$5:$R$104,"Bestätigt")</f>
        <v/>
      </c>
      <c r="C19" s="15">
        <f>SUMIFS(Pausenplan!$G$5:$G$104,Pausenplan!$E$5:$E$104,A19,Pausenplan!$R$5:$R$104,"Geplant")+SUMIFS(Pausenplan!$G$5:$G$104,Pausenplan!$E$5:$E$104,A19,Pausenplan!$R$5:$R$104,"Bestätigt")</f>
        <v/>
      </c>
      <c r="D19" s="15">
        <f>COUNTIFS(Pausenplan!$E$5:$E$104,A19,Pausenplan!$Q$5:$Q$104,"Mindestbesetzung unterschritten")</f>
        <v/>
      </c>
      <c r="E19" s="15">
        <f>IFERROR(AGGREGATE(15,6,Pausenplan!$N$5:$N$104/((Pausenplan!$E$5:$E$104=A19)*(Pausenplan!$N$5:$N$104&lt;&gt;"")*((Pausenplan!$R$5:$R$104="Geplant")+(Pausenplan!$R$5:$R$104="Bestätigt"))),1),"")</f>
        <v/>
      </c>
    </row>
  </sheetData>
  <mergeCells count="1">
    <mergeCell ref="A1:N1"/>
  </mergeCells>
  <conditionalFormatting sqref="B9:F11">
    <cfRule type="expression" priority="1" dxfId="0">
      <formula>AND(ISNUMBER(B9),B9&gt;0)</formula>
    </cfRule>
  </conditionalFormatting>
  <conditionalFormatting sqref="F11">
    <cfRule type="expression" priority="2" dxfId="1">
      <formula>$F$11="Prüfung erforderlich"</formula>
    </cfRule>
    <cfRule type="expression" priority="3" dxfId="0">
      <formula>$F$11="Beobachten"</formula>
    </cfRule>
    <cfRule type="expression" priority="4" dxfId="2">
      <formula>$F$11="Ohne berechnete Warnung"</formula>
    </cfRule>
  </conditionalFormatting>
  <conditionalFormatting sqref="D15:D19">
    <cfRule type="expression" priority="5" dxfId="1">
      <formula>D15&gt;0</formula>
    </cfRule>
  </conditionalFormatting>
  <conditionalFormatting sqref="E15:E19">
    <cfRule type="expression" priority="6" dxfId="1">
      <formula>AND(ISNUMBER(E15),E15&lt;0)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9" customWidth="1" min="3" max="3"/>
    <col width="15" customWidth="1" min="4" max="4"/>
    <col width="18" customWidth="1" min="5" max="5"/>
    <col width="23" customWidth="1" min="6" max="6"/>
    <col width="14" customWidth="1" min="7" max="7"/>
    <col width="17" customWidth="1" min="8" max="8"/>
    <col width="14" customWidth="1" min="9" max="9"/>
    <col width="14" customWidth="1" min="10" max="10"/>
    <col width="18" customWidth="1" min="11" max="11"/>
    <col width="20" customWidth="1" min="12" max="12"/>
    <col width="18" customWidth="1" min="13" max="13"/>
    <col width="11" customWidth="1" min="14" max="14"/>
    <col width="13" customWidth="1" min="15" max="15"/>
    <col width="12" customWidth="1" min="16" max="16"/>
    <col width="34" customWidth="1" min="17" max="17"/>
    <col width="15" customWidth="1" min="18" max="18"/>
  </cols>
  <sheetData>
    <row r="1" ht="28" customHeight="1">
      <c r="A1" s="1" t="inlineStr">
        <is>
          <t>Pausenplan Gastronomie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4" t="n"/>
    </row>
    <row r="2" ht="26" customHeight="1">
      <c r="A2" s="3" t="inlineStr">
        <is>
          <t>Restaurant Beispielkrone (fiktiv) – Pausengruppen, Überschneidungen und verbleibende Besetzung</t>
        </is>
      </c>
    </row>
    <row r="3" ht="26" customHeight="1">
      <c r="A3" s="3" t="inlineStr">
        <is>
          <t>Bearbeitbare Eingaben sind gelb markiert. Die Berechnung betrachtet aktive Gruppen zum jeweiligen Pausenbeginn.</t>
        </is>
      </c>
    </row>
    <row r="4" ht="46" customHeight="1">
      <c r="A4" s="13" t="inlineStr">
        <is>
          <t>Plan-ID</t>
        </is>
      </c>
      <c r="B4" s="13" t="inlineStr">
        <is>
          <t>Datum</t>
        </is>
      </c>
      <c r="C4" s="13" t="inlineStr">
        <is>
          <t>Tag</t>
        </is>
      </c>
      <c r="D4" s="13" t="inlineStr">
        <is>
          <t>Schicht</t>
        </is>
      </c>
      <c r="E4" s="13" t="inlineStr">
        <is>
          <t>Bereich</t>
        </is>
      </c>
      <c r="F4" s="13" t="inlineStr">
        <is>
          <t>Pausengruppe</t>
        </is>
      </c>
      <c r="G4" s="13" t="inlineStr">
        <is>
          <t>Personen in Pause</t>
        </is>
      </c>
      <c r="H4" s="13" t="inlineStr">
        <is>
          <t>Geplante Besetzung</t>
        </is>
      </c>
      <c r="I4" s="13" t="inlineStr">
        <is>
          <t>Pausenbeginn</t>
        </is>
      </c>
      <c r="J4" s="13" t="inlineStr">
        <is>
          <t>Pausenende</t>
        </is>
      </c>
      <c r="K4" s="13" t="inlineStr">
        <is>
          <t>Gleichzeitig in Pause</t>
        </is>
      </c>
      <c r="L4" s="13" t="inlineStr">
        <is>
          <t>Verbleibende Besetzung</t>
        </is>
      </c>
      <c r="M4" s="13" t="inlineStr">
        <is>
          <t>Mindestbesetzung</t>
        </is>
      </c>
      <c r="N4" s="13" t="inlineStr">
        <is>
          <t>Reserve</t>
        </is>
      </c>
      <c r="O4" s="13" t="inlineStr">
        <is>
          <t>Dauer (Min.)</t>
        </is>
      </c>
      <c r="P4" s="13" t="inlineStr">
        <is>
          <t>Soll (Min.)</t>
        </is>
      </c>
      <c r="Q4" s="13" t="inlineStr">
        <is>
          <t>Planwarnung</t>
        </is>
      </c>
      <c r="R4" s="13" t="inlineStr">
        <is>
          <t>Planstatus</t>
        </is>
      </c>
    </row>
    <row r="5" ht="22" customHeight="1">
      <c r="A5" s="18" t="inlineStr">
        <is>
          <t>PP-FIK-001</t>
        </is>
      </c>
      <c r="B5" s="26" t="n">
        <v>46274</v>
      </c>
      <c r="C5" s="7">
        <f>IF(B5="","",TEXT(B5,"ddd"))</f>
        <v/>
      </c>
      <c r="D5" s="18" t="inlineStr">
        <is>
          <t>Frühdienst</t>
        </is>
      </c>
      <c r="E5" s="18" t="inlineStr">
        <is>
          <t>Küche</t>
        </is>
      </c>
      <c r="F5" s="20" t="inlineStr">
        <is>
          <t>Fiktivteam Kupfer</t>
        </is>
      </c>
      <c r="G5" s="21" t="n">
        <v>2</v>
      </c>
      <c r="H5" s="21" t="n">
        <v>5</v>
      </c>
      <c r="I5" s="21" t="n">
        <v>0.4166666666666667</v>
      </c>
      <c r="J5" s="21" t="n">
        <v>0.4375</v>
      </c>
      <c r="K5" s="15">
        <f>IF(OR(B5="",E5="",I5="",J5="",R5=""),"",IF(R5="Entfällt",0,SUMIFS($G$5:$G$104,$B$5:$B$104,B5,$E$5:$E$104,E5,$I$5:$I$104,"&lt;="&amp;I5,$J$5:$J$104,"&gt;"&amp;I5,$R$5:$R$104,"Geplant")+SUMIFS($G$5:$G$104,$B$5:$B$104,B5,$E$5:$E$104,E5,$I$5:$I$104,"&lt;="&amp;I5,$J$5:$J$104,"&gt;"&amp;I5,$R$5:$R$104,"Bestätigt")))</f>
        <v/>
      </c>
      <c r="L5" s="15">
        <f>IF(OR(H5="",K5="",R5="Entfällt"),"",IFERROR(H5-K5,""))</f>
        <v/>
      </c>
      <c r="M5" s="15">
        <f>IF(E5="","",IFERROR(VLOOKUP(E5,Parameter!$D$4:$E$8,2,FALSE),""))</f>
        <v/>
      </c>
      <c r="N5" s="15">
        <f>IF(OR(L5="",M5="",R5="Entfällt"),"",IFERROR(L5-M5,""))</f>
        <v/>
      </c>
      <c r="O5" s="15">
        <f>IF(OR(I5="",J5="",R5="Entfällt"),"",IF(J5&gt;I5,IFERROR((J5-I5)*1440,""),""))</f>
        <v/>
      </c>
      <c r="P5" s="15">
        <f>IF(D5="","",IFERROR(VLOOKUP(D5,Parameter!$G$4:$H$6,2,FALSE),""))</f>
        <v/>
      </c>
      <c r="Q5" s="9">
        <f>IF(COUNTA(A5:B5,D5:J5,R5)=0,"",IF(R5="Entfällt","Entfällt",IF(OR(A5="",B5="",D5="",E5="",F5="",G5="",H5="",I5="",J5="",R5=""),"Angaben fehlen",IF(J5&lt;=I5,"Zeitfolge prüfen",IF(OR(M5="",P5=""),"Parameterzuordnung fehlt",IF(N5&lt;0,"Mindestbesetzung unterschritten",IF(N5&lt;Parameter!$B$7,"Reserve knapp",IF(O5&lt;P5,"Pausendauer unter Soll","OK"))))))))</f>
        <v/>
      </c>
      <c r="R5" s="18" t="inlineStr">
        <is>
          <t>Geplant</t>
        </is>
      </c>
    </row>
    <row r="6" ht="22" customHeight="1">
      <c r="A6" s="18" t="inlineStr">
        <is>
          <t>PP-FIK-002</t>
        </is>
      </c>
      <c r="B6" s="26" t="n">
        <v>46274</v>
      </c>
      <c r="C6" s="11">
        <f>IF(B6="","",TEXT(B6,"ddd"))</f>
        <v/>
      </c>
      <c r="D6" s="18" t="inlineStr">
        <is>
          <t>Frühdienst</t>
        </is>
      </c>
      <c r="E6" s="18" t="inlineStr">
        <is>
          <t>Küche</t>
        </is>
      </c>
      <c r="F6" s="20" t="inlineStr">
        <is>
          <t>Fiktivteam Zimt</t>
        </is>
      </c>
      <c r="G6" s="21" t="n">
        <v>1</v>
      </c>
      <c r="H6" s="21" t="n">
        <v>5</v>
      </c>
      <c r="I6" s="21" t="n">
        <v>0.4270833333333333</v>
      </c>
      <c r="J6" s="21" t="n">
        <v>0.4479166666666667</v>
      </c>
      <c r="K6" s="17">
        <f>IF(OR(B6="",E6="",I6="",J6="",R6=""),"",IF(R6="Entfällt",0,SUMIFS($G$5:$G$104,$B$5:$B$104,B6,$E$5:$E$104,E6,$I$5:$I$104,"&lt;="&amp;I6,$J$5:$J$104,"&gt;"&amp;I6,$R$5:$R$104,"Geplant")+SUMIFS($G$5:$G$104,$B$5:$B$104,B6,$E$5:$E$104,E6,$I$5:$I$104,"&lt;="&amp;I6,$J$5:$J$104,"&gt;"&amp;I6,$R$5:$R$104,"Bestätigt")))</f>
        <v/>
      </c>
      <c r="L6" s="17">
        <f>IF(OR(H6="",K6="",R6="Entfällt"),"",IFERROR(H6-K6,""))</f>
        <v/>
      </c>
      <c r="M6" s="17">
        <f>IF(E6="","",IFERROR(VLOOKUP(E6,Parameter!$D$4:$E$8,2,FALSE),""))</f>
        <v/>
      </c>
      <c r="N6" s="17">
        <f>IF(OR(L6="",M6="",R6="Entfällt"),"",IFERROR(L6-M6,""))</f>
        <v/>
      </c>
      <c r="O6" s="17">
        <f>IF(OR(I6="",J6="",R6="Entfällt"),"",IF(J6&gt;I6,IFERROR((J6-I6)*1440,""),""))</f>
        <v/>
      </c>
      <c r="P6" s="17">
        <f>IF(D6="","",IFERROR(VLOOKUP(D6,Parameter!$G$4:$H$6,2,FALSE),""))</f>
        <v/>
      </c>
      <c r="Q6" s="12">
        <f>IF(COUNTA(A6:B6,D6:J6,R6)=0,"",IF(R6="Entfällt","Entfällt",IF(OR(A6="",B6="",D6="",E6="",F6="",G6="",H6="",I6="",J6="",R6=""),"Angaben fehlen",IF(J6&lt;=I6,"Zeitfolge prüfen",IF(OR(M6="",P6=""),"Parameterzuordnung fehlt",IF(N6&lt;0,"Mindestbesetzung unterschritten",IF(N6&lt;Parameter!$B$7,"Reserve knapp",IF(O6&lt;P6,"Pausendauer unter Soll","OK"))))))))</f>
        <v/>
      </c>
      <c r="R6" s="18" t="inlineStr">
        <is>
          <t>Bestätigt</t>
        </is>
      </c>
    </row>
    <row r="7" ht="22" customHeight="1">
      <c r="A7" s="18" t="inlineStr">
        <is>
          <t>PP-FIK-003</t>
        </is>
      </c>
      <c r="B7" s="26" t="n">
        <v>46274</v>
      </c>
      <c r="C7" s="7">
        <f>IF(B7="","",TEXT(B7,"ddd"))</f>
        <v/>
      </c>
      <c r="D7" s="18" t="inlineStr">
        <is>
          <t>Frühdienst</t>
        </is>
      </c>
      <c r="E7" s="18" t="inlineStr">
        <is>
          <t>Service</t>
        </is>
      </c>
      <c r="F7" s="20" t="inlineStr">
        <is>
          <t>Fiktivteam Mohn</t>
        </is>
      </c>
      <c r="G7" s="21" t="n">
        <v>2</v>
      </c>
      <c r="H7" s="21" t="n">
        <v>7</v>
      </c>
      <c r="I7" s="21" t="n">
        <v>0.4583333333333333</v>
      </c>
      <c r="J7" s="21" t="n">
        <v>0.4791666666666667</v>
      </c>
      <c r="K7" s="15">
        <f>IF(OR(B7="",E7="",I7="",J7="",R7=""),"",IF(R7="Entfällt",0,SUMIFS($G$5:$G$104,$B$5:$B$104,B7,$E$5:$E$104,E7,$I$5:$I$104,"&lt;="&amp;I7,$J$5:$J$104,"&gt;"&amp;I7,$R$5:$R$104,"Geplant")+SUMIFS($G$5:$G$104,$B$5:$B$104,B7,$E$5:$E$104,E7,$I$5:$I$104,"&lt;="&amp;I7,$J$5:$J$104,"&gt;"&amp;I7,$R$5:$R$104,"Bestätigt")))</f>
        <v/>
      </c>
      <c r="L7" s="15">
        <f>IF(OR(H7="",K7="",R7="Entfällt"),"",IFERROR(H7-K7,""))</f>
        <v/>
      </c>
      <c r="M7" s="15">
        <f>IF(E7="","",IFERROR(VLOOKUP(E7,Parameter!$D$4:$E$8,2,FALSE),""))</f>
        <v/>
      </c>
      <c r="N7" s="15">
        <f>IF(OR(L7="",M7="",R7="Entfällt"),"",IFERROR(L7-M7,""))</f>
        <v/>
      </c>
      <c r="O7" s="15">
        <f>IF(OR(I7="",J7="",R7="Entfällt"),"",IF(J7&gt;I7,IFERROR((J7-I7)*1440,""),""))</f>
        <v/>
      </c>
      <c r="P7" s="15">
        <f>IF(D7="","",IFERROR(VLOOKUP(D7,Parameter!$G$4:$H$6,2,FALSE),""))</f>
        <v/>
      </c>
      <c r="Q7" s="9">
        <f>IF(COUNTA(A7:B7,D7:J7,R7)=0,"",IF(R7="Entfällt","Entfällt",IF(OR(A7="",B7="",D7="",E7="",F7="",G7="",H7="",I7="",J7="",R7=""),"Angaben fehlen",IF(J7&lt;=I7,"Zeitfolge prüfen",IF(OR(M7="",P7=""),"Parameterzuordnung fehlt",IF(N7&lt;0,"Mindestbesetzung unterschritten",IF(N7&lt;Parameter!$B$7,"Reserve knapp",IF(O7&lt;P7,"Pausendauer unter Soll","OK"))))))))</f>
        <v/>
      </c>
      <c r="R7" s="18" t="inlineStr">
        <is>
          <t>Geplant</t>
        </is>
      </c>
    </row>
    <row r="8" ht="22" customHeight="1">
      <c r="A8" s="18" t="inlineStr">
        <is>
          <t>PP-FIK-004</t>
        </is>
      </c>
      <c r="B8" s="26" t="n">
        <v>46274</v>
      </c>
      <c r="C8" s="11">
        <f>IF(B8="","",TEXT(B8,"ddd"))</f>
        <v/>
      </c>
      <c r="D8" s="18" t="inlineStr">
        <is>
          <t>Frühdienst</t>
        </is>
      </c>
      <c r="E8" s="18" t="inlineStr">
        <is>
          <t>Service</t>
        </is>
      </c>
      <c r="F8" s="20" t="inlineStr">
        <is>
          <t>Fiktivteam Salbei</t>
        </is>
      </c>
      <c r="G8" s="21" t="n">
        <v>2</v>
      </c>
      <c r="H8" s="21" t="n">
        <v>7</v>
      </c>
      <c r="I8" s="21" t="n">
        <v>0.46875</v>
      </c>
      <c r="J8" s="21" t="n">
        <v>0.4895833333333333</v>
      </c>
      <c r="K8" s="17">
        <f>IF(OR(B8="",E8="",I8="",J8="",R8=""),"",IF(R8="Entfällt",0,SUMIFS($G$5:$G$104,$B$5:$B$104,B8,$E$5:$E$104,E8,$I$5:$I$104,"&lt;="&amp;I8,$J$5:$J$104,"&gt;"&amp;I8,$R$5:$R$104,"Geplant")+SUMIFS($G$5:$G$104,$B$5:$B$104,B8,$E$5:$E$104,E8,$I$5:$I$104,"&lt;="&amp;I8,$J$5:$J$104,"&gt;"&amp;I8,$R$5:$R$104,"Bestätigt")))</f>
        <v/>
      </c>
      <c r="L8" s="17">
        <f>IF(OR(H8="",K8="",R8="Entfällt"),"",IFERROR(H8-K8,""))</f>
        <v/>
      </c>
      <c r="M8" s="17">
        <f>IF(E8="","",IFERROR(VLOOKUP(E8,Parameter!$D$4:$E$8,2,FALSE),""))</f>
        <v/>
      </c>
      <c r="N8" s="17">
        <f>IF(OR(L8="",M8="",R8="Entfällt"),"",IFERROR(L8-M8,""))</f>
        <v/>
      </c>
      <c r="O8" s="17">
        <f>IF(OR(I8="",J8="",R8="Entfällt"),"",IF(J8&gt;I8,IFERROR((J8-I8)*1440,""),""))</f>
        <v/>
      </c>
      <c r="P8" s="17">
        <f>IF(D8="","",IFERROR(VLOOKUP(D8,Parameter!$G$4:$H$6,2,FALSE),""))</f>
        <v/>
      </c>
      <c r="Q8" s="12">
        <f>IF(COUNTA(A8:B8,D8:J8,R8)=0,"",IF(R8="Entfällt","Entfällt",IF(OR(A8="",B8="",D8="",E8="",F8="",G8="",H8="",I8="",J8="",R8=""),"Angaben fehlen",IF(J8&lt;=I8,"Zeitfolge prüfen",IF(OR(M8="",P8=""),"Parameterzuordnung fehlt",IF(N8&lt;0,"Mindestbesetzung unterschritten",IF(N8&lt;Parameter!$B$7,"Reserve knapp",IF(O8&lt;P8,"Pausendauer unter Soll","OK"))))))))</f>
        <v/>
      </c>
      <c r="R8" s="18" t="inlineStr">
        <is>
          <t>Bestätigt</t>
        </is>
      </c>
    </row>
    <row r="9" ht="22" customHeight="1">
      <c r="A9" s="18" t="inlineStr">
        <is>
          <t>PP-FIK-005</t>
        </is>
      </c>
      <c r="B9" s="26" t="n">
        <v>46274</v>
      </c>
      <c r="C9" s="7">
        <f>IF(B9="","",TEXT(B9,"ddd"))</f>
        <v/>
      </c>
      <c r="D9" s="18" t="inlineStr">
        <is>
          <t>Spätdienst</t>
        </is>
      </c>
      <c r="E9" s="18" t="inlineStr">
        <is>
          <t>Theke</t>
        </is>
      </c>
      <c r="F9" s="20" t="inlineStr">
        <is>
          <t>Fiktivteam Klee</t>
        </is>
      </c>
      <c r="G9" s="21" t="n">
        <v>1</v>
      </c>
      <c r="H9" s="21" t="n">
        <v>4</v>
      </c>
      <c r="I9" s="21" t="n">
        <v>0.75</v>
      </c>
      <c r="J9" s="21" t="n">
        <v>0.7638888888888888</v>
      </c>
      <c r="K9" s="15">
        <f>IF(OR(B9="",E9="",I9="",J9="",R9=""),"",IF(R9="Entfällt",0,SUMIFS($G$5:$G$104,$B$5:$B$104,B9,$E$5:$E$104,E9,$I$5:$I$104,"&lt;="&amp;I9,$J$5:$J$104,"&gt;"&amp;I9,$R$5:$R$104,"Geplant")+SUMIFS($G$5:$G$104,$B$5:$B$104,B9,$E$5:$E$104,E9,$I$5:$I$104,"&lt;="&amp;I9,$J$5:$J$104,"&gt;"&amp;I9,$R$5:$R$104,"Bestätigt")))</f>
        <v/>
      </c>
      <c r="L9" s="15">
        <f>IF(OR(H9="",K9="",R9="Entfällt"),"",IFERROR(H9-K9,""))</f>
        <v/>
      </c>
      <c r="M9" s="15">
        <f>IF(E9="","",IFERROR(VLOOKUP(E9,Parameter!$D$4:$E$8,2,FALSE),""))</f>
        <v/>
      </c>
      <c r="N9" s="15">
        <f>IF(OR(L9="",M9="",R9="Entfällt"),"",IFERROR(L9-M9,""))</f>
        <v/>
      </c>
      <c r="O9" s="15">
        <f>IF(OR(I9="",J9="",R9="Entfällt"),"",IF(J9&gt;I9,IFERROR((J9-I9)*1440,""),""))</f>
        <v/>
      </c>
      <c r="P9" s="15">
        <f>IF(D9="","",IFERROR(VLOOKUP(D9,Parameter!$G$4:$H$6,2,FALSE),""))</f>
        <v/>
      </c>
      <c r="Q9" s="9">
        <f>IF(COUNTA(A9:B9,D9:J9,R9)=0,"",IF(R9="Entfällt","Entfällt",IF(OR(A9="",B9="",D9="",E9="",F9="",G9="",H9="",I9="",J9="",R9=""),"Angaben fehlen",IF(J9&lt;=I9,"Zeitfolge prüfen",IF(OR(M9="",P9=""),"Parameterzuordnung fehlt",IF(N9&lt;0,"Mindestbesetzung unterschritten",IF(N9&lt;Parameter!$B$7,"Reserve knapp",IF(O9&lt;P9,"Pausendauer unter Soll","OK"))))))))</f>
        <v/>
      </c>
      <c r="R9" s="18" t="inlineStr">
        <is>
          <t>Geplant</t>
        </is>
      </c>
    </row>
    <row r="10" ht="22" customHeight="1">
      <c r="A10" s="18" t="inlineStr">
        <is>
          <t>PP-FIK-006</t>
        </is>
      </c>
      <c r="B10" s="26" t="n">
        <v>46274</v>
      </c>
      <c r="C10" s="11">
        <f>IF(B10="","",TEXT(B10,"ddd"))</f>
        <v/>
      </c>
      <c r="D10" s="18" t="inlineStr">
        <is>
          <t>Spätdienst</t>
        </is>
      </c>
      <c r="E10" s="18" t="inlineStr">
        <is>
          <t>Spülbereich</t>
        </is>
      </c>
      <c r="F10" s="20" t="inlineStr">
        <is>
          <t>Fiktivteam Kiesel</t>
        </is>
      </c>
      <c r="G10" s="21" t="n">
        <v>1</v>
      </c>
      <c r="H10" s="21" t="n">
        <v>2</v>
      </c>
      <c r="I10" s="21" t="n">
        <v>0.6666666666666666</v>
      </c>
      <c r="J10" s="21" t="n">
        <v>0.6875</v>
      </c>
      <c r="K10" s="17">
        <f>IF(OR(B10="",E10="",I10="",J10="",R10=""),"",IF(R10="Entfällt",0,SUMIFS($G$5:$G$104,$B$5:$B$104,B10,$E$5:$E$104,E10,$I$5:$I$104,"&lt;="&amp;I10,$J$5:$J$104,"&gt;"&amp;I10,$R$5:$R$104,"Geplant")+SUMIFS($G$5:$G$104,$B$5:$B$104,B10,$E$5:$E$104,E10,$I$5:$I$104,"&lt;="&amp;I10,$J$5:$J$104,"&gt;"&amp;I10,$R$5:$R$104,"Bestätigt")))</f>
        <v/>
      </c>
      <c r="L10" s="17">
        <f>IF(OR(H10="",K10="",R10="Entfällt"),"",IFERROR(H10-K10,""))</f>
        <v/>
      </c>
      <c r="M10" s="17">
        <f>IF(E10="","",IFERROR(VLOOKUP(E10,Parameter!$D$4:$E$8,2,FALSE),""))</f>
        <v/>
      </c>
      <c r="N10" s="17">
        <f>IF(OR(L10="",M10="",R10="Entfällt"),"",IFERROR(L10-M10,""))</f>
        <v/>
      </c>
      <c r="O10" s="17">
        <f>IF(OR(I10="",J10="",R10="Entfällt"),"",IF(J10&gt;I10,IFERROR((J10-I10)*1440,""),""))</f>
        <v/>
      </c>
      <c r="P10" s="17">
        <f>IF(D10="","",IFERROR(VLOOKUP(D10,Parameter!$G$4:$H$6,2,FALSE),""))</f>
        <v/>
      </c>
      <c r="Q10" s="12">
        <f>IF(COUNTA(A10:B10,D10:J10,R10)=0,"",IF(R10="Entfällt","Entfällt",IF(OR(A10="",B10="",D10="",E10="",F10="",G10="",H10="",I10="",J10="",R10=""),"Angaben fehlen",IF(J10&lt;=I10,"Zeitfolge prüfen",IF(OR(M10="",P10=""),"Parameterzuordnung fehlt",IF(N10&lt;0,"Mindestbesetzung unterschritten",IF(N10&lt;Parameter!$B$7,"Reserve knapp",IF(O10&lt;P10,"Pausendauer unter Soll","OK"))))))))</f>
        <v/>
      </c>
      <c r="R10" s="18" t="inlineStr">
        <is>
          <t>Bestätigt</t>
        </is>
      </c>
    </row>
    <row r="11" ht="22" customHeight="1">
      <c r="A11" s="18" t="inlineStr">
        <is>
          <t>PP-FIK-007</t>
        </is>
      </c>
      <c r="B11" s="26" t="n">
        <v>46275</v>
      </c>
      <c r="C11" s="7">
        <f>IF(B11="","",TEXT(B11,"ddd"))</f>
        <v/>
      </c>
      <c r="D11" s="18" t="inlineStr">
        <is>
          <t>Bankett</t>
        </is>
      </c>
      <c r="E11" s="18" t="inlineStr">
        <is>
          <t>Veranstaltung</t>
        </is>
      </c>
      <c r="F11" s="20" t="inlineStr">
        <is>
          <t>Fiktivteam Atlas</t>
        </is>
      </c>
      <c r="G11" s="21" t="n">
        <v>2</v>
      </c>
      <c r="H11" s="21" t="n">
        <v>6</v>
      </c>
      <c r="I11" s="21" t="n">
        <v>0.75</v>
      </c>
      <c r="J11" s="21" t="n">
        <v>0.78125</v>
      </c>
      <c r="K11" s="15">
        <f>IF(OR(B11="",E11="",I11="",J11="",R11=""),"",IF(R11="Entfällt",0,SUMIFS($G$5:$G$104,$B$5:$B$104,B11,$E$5:$E$104,E11,$I$5:$I$104,"&lt;="&amp;I11,$J$5:$J$104,"&gt;"&amp;I11,$R$5:$R$104,"Geplant")+SUMIFS($G$5:$G$104,$B$5:$B$104,B11,$E$5:$E$104,E11,$I$5:$I$104,"&lt;="&amp;I11,$J$5:$J$104,"&gt;"&amp;I11,$R$5:$R$104,"Bestätigt")))</f>
        <v/>
      </c>
      <c r="L11" s="15">
        <f>IF(OR(H11="",K11="",R11="Entfällt"),"",IFERROR(H11-K11,""))</f>
        <v/>
      </c>
      <c r="M11" s="15">
        <f>IF(E11="","",IFERROR(VLOOKUP(E11,Parameter!$D$4:$E$8,2,FALSE),""))</f>
        <v/>
      </c>
      <c r="N11" s="15">
        <f>IF(OR(L11="",M11="",R11="Entfällt"),"",IFERROR(L11-M11,""))</f>
        <v/>
      </c>
      <c r="O11" s="15">
        <f>IF(OR(I11="",J11="",R11="Entfällt"),"",IF(J11&gt;I11,IFERROR((J11-I11)*1440,""),""))</f>
        <v/>
      </c>
      <c r="P11" s="15">
        <f>IF(D11="","",IFERROR(VLOOKUP(D11,Parameter!$G$4:$H$6,2,FALSE),""))</f>
        <v/>
      </c>
      <c r="Q11" s="9">
        <f>IF(COUNTA(A11:B11,D11:J11,R11)=0,"",IF(R11="Entfällt","Entfällt",IF(OR(A11="",B11="",D11="",E11="",F11="",G11="",H11="",I11="",J11="",R11=""),"Angaben fehlen",IF(J11&lt;=I11,"Zeitfolge prüfen",IF(OR(M11="",P11=""),"Parameterzuordnung fehlt",IF(N11&lt;0,"Mindestbesetzung unterschritten",IF(N11&lt;Parameter!$B$7,"Reserve knapp",IF(O11&lt;P11,"Pausendauer unter Soll","OK"))))))))</f>
        <v/>
      </c>
      <c r="R11" s="18" t="inlineStr">
        <is>
          <t>Geplant</t>
        </is>
      </c>
    </row>
    <row r="12" ht="22" customHeight="1">
      <c r="A12" s="18" t="inlineStr">
        <is>
          <t>PP-FIK-008</t>
        </is>
      </c>
      <c r="B12" s="26" t="n">
        <v>46275</v>
      </c>
      <c r="C12" s="11">
        <f>IF(B12="","",TEXT(B12,"ddd"))</f>
        <v/>
      </c>
      <c r="D12" s="18" t="inlineStr">
        <is>
          <t>Bankett</t>
        </is>
      </c>
      <c r="E12" s="18" t="inlineStr">
        <is>
          <t>Veranstaltung</t>
        </is>
      </c>
      <c r="F12" s="20" t="inlineStr">
        <is>
          <t>Fiktivteam Orbit</t>
        </is>
      </c>
      <c r="G12" s="21" t="n">
        <v>2</v>
      </c>
      <c r="H12" s="21" t="n">
        <v>6</v>
      </c>
      <c r="I12" s="21" t="n">
        <v>0.7604166666666666</v>
      </c>
      <c r="J12" s="21" t="n">
        <v>0.7916666666666666</v>
      </c>
      <c r="K12" s="17">
        <f>IF(OR(B12="",E12="",I12="",J12="",R12=""),"",IF(R12="Entfällt",0,SUMIFS($G$5:$G$104,$B$5:$B$104,B12,$E$5:$E$104,E12,$I$5:$I$104,"&lt;="&amp;I12,$J$5:$J$104,"&gt;"&amp;I12,$R$5:$R$104,"Geplant")+SUMIFS($G$5:$G$104,$B$5:$B$104,B12,$E$5:$E$104,E12,$I$5:$I$104,"&lt;="&amp;I12,$J$5:$J$104,"&gt;"&amp;I12,$R$5:$R$104,"Bestätigt")))</f>
        <v/>
      </c>
      <c r="L12" s="17">
        <f>IF(OR(H12="",K12="",R12="Entfällt"),"",IFERROR(H12-K12,""))</f>
        <v/>
      </c>
      <c r="M12" s="17">
        <f>IF(E12="","",IFERROR(VLOOKUP(E12,Parameter!$D$4:$E$8,2,FALSE),""))</f>
        <v/>
      </c>
      <c r="N12" s="17">
        <f>IF(OR(L12="",M12="",R12="Entfällt"),"",IFERROR(L12-M12,""))</f>
        <v/>
      </c>
      <c r="O12" s="17">
        <f>IF(OR(I12="",J12="",R12="Entfällt"),"",IF(J12&gt;I12,IFERROR((J12-I12)*1440,""),""))</f>
        <v/>
      </c>
      <c r="P12" s="17">
        <f>IF(D12="","",IFERROR(VLOOKUP(D12,Parameter!$G$4:$H$6,2,FALSE),""))</f>
        <v/>
      </c>
      <c r="Q12" s="12">
        <f>IF(COUNTA(A12:B12,D12:J12,R12)=0,"",IF(R12="Entfällt","Entfällt",IF(OR(A12="",B12="",D12="",E12="",F12="",G12="",H12="",I12="",J12="",R12=""),"Angaben fehlen",IF(J12&lt;=I12,"Zeitfolge prüfen",IF(OR(M12="",P12=""),"Parameterzuordnung fehlt",IF(N12&lt;0,"Mindestbesetzung unterschritten",IF(N12&lt;Parameter!$B$7,"Reserve knapp",IF(O12&lt;P12,"Pausendauer unter Soll","OK"))))))))</f>
        <v/>
      </c>
      <c r="R12" s="18" t="inlineStr">
        <is>
          <t>Bestätigt</t>
        </is>
      </c>
    </row>
    <row r="13" ht="22" customHeight="1">
      <c r="A13" s="18" t="inlineStr">
        <is>
          <t>PP-FIK-009</t>
        </is>
      </c>
      <c r="B13" s="26" t="n">
        <v>46275</v>
      </c>
      <c r="C13" s="7">
        <f>IF(B13="","",TEXT(B13,"ddd"))</f>
        <v/>
      </c>
      <c r="D13" s="18" t="inlineStr">
        <is>
          <t>Spätdienst</t>
        </is>
      </c>
      <c r="E13" s="18" t="inlineStr">
        <is>
          <t>Service</t>
        </is>
      </c>
      <c r="F13" s="20" t="inlineStr">
        <is>
          <t>Fiktivteam Feder</t>
        </is>
      </c>
      <c r="G13" s="21" t="n">
        <v>1</v>
      </c>
      <c r="H13" s="21" t="n">
        <v>6</v>
      </c>
      <c r="I13" s="21" t="n">
        <v>0.625</v>
      </c>
      <c r="J13" s="21" t="n">
        <v>0.6458333333333334</v>
      </c>
      <c r="K13" s="15">
        <f>IF(OR(B13="",E13="",I13="",J13="",R13=""),"",IF(R13="Entfällt",0,SUMIFS($G$5:$G$104,$B$5:$B$104,B13,$E$5:$E$104,E13,$I$5:$I$104,"&lt;="&amp;I13,$J$5:$J$104,"&gt;"&amp;I13,$R$5:$R$104,"Geplant")+SUMIFS($G$5:$G$104,$B$5:$B$104,B13,$E$5:$E$104,E13,$I$5:$I$104,"&lt;="&amp;I13,$J$5:$J$104,"&gt;"&amp;I13,$R$5:$R$104,"Bestätigt")))</f>
        <v/>
      </c>
      <c r="L13" s="15">
        <f>IF(OR(H13="",K13="",R13="Entfällt"),"",IFERROR(H13-K13,""))</f>
        <v/>
      </c>
      <c r="M13" s="15">
        <f>IF(E13="","",IFERROR(VLOOKUP(E13,Parameter!$D$4:$E$8,2,FALSE),""))</f>
        <v/>
      </c>
      <c r="N13" s="15">
        <f>IF(OR(L13="",M13="",R13="Entfällt"),"",IFERROR(L13-M13,""))</f>
        <v/>
      </c>
      <c r="O13" s="15">
        <f>IF(OR(I13="",J13="",R13="Entfällt"),"",IF(J13&gt;I13,IFERROR((J13-I13)*1440,""),""))</f>
        <v/>
      </c>
      <c r="P13" s="15">
        <f>IF(D13="","",IFERROR(VLOOKUP(D13,Parameter!$G$4:$H$6,2,FALSE),""))</f>
        <v/>
      </c>
      <c r="Q13" s="9">
        <f>IF(COUNTA(A13:B13,D13:J13,R13)=0,"",IF(R13="Entfällt","Entfällt",IF(OR(A13="",B13="",D13="",E13="",F13="",G13="",H13="",I13="",J13="",R13=""),"Angaben fehlen",IF(J13&lt;=I13,"Zeitfolge prüfen",IF(OR(M13="",P13=""),"Parameterzuordnung fehlt",IF(N13&lt;0,"Mindestbesetzung unterschritten",IF(N13&lt;Parameter!$B$7,"Reserve knapp",IF(O13&lt;P13,"Pausendauer unter Soll","OK"))))))))</f>
        <v/>
      </c>
      <c r="R13" s="18" t="inlineStr">
        <is>
          <t>Bestätigt</t>
        </is>
      </c>
    </row>
    <row r="14" ht="22" customHeight="1">
      <c r="A14" s="18" t="inlineStr">
        <is>
          <t>PP-FIK-010</t>
        </is>
      </c>
      <c r="B14" s="26" t="n">
        <v>46276</v>
      </c>
      <c r="C14" s="11">
        <f>IF(B14="","",TEXT(B14,"ddd"))</f>
        <v/>
      </c>
      <c r="D14" s="18" t="inlineStr">
        <is>
          <t>Frühdienst</t>
        </is>
      </c>
      <c r="E14" s="18" t="inlineStr">
        <is>
          <t>Küche</t>
        </is>
      </c>
      <c r="F14" s="20" t="inlineStr">
        <is>
          <t>Fiktivteam Wolke</t>
        </is>
      </c>
      <c r="G14" s="21" t="n">
        <v>1</v>
      </c>
      <c r="H14" s="21" t="n">
        <v>5</v>
      </c>
      <c r="I14" s="21" t="n">
        <v>0.3958333333333333</v>
      </c>
      <c r="J14" s="21" t="n">
        <v>0.4166666666666667</v>
      </c>
      <c r="K14" s="17">
        <f>IF(OR(B14="",E14="",I14="",J14="",R14=""),"",IF(R14="Entfällt",0,SUMIFS($G$5:$G$104,$B$5:$B$104,B14,$E$5:$E$104,E14,$I$5:$I$104,"&lt;="&amp;I14,$J$5:$J$104,"&gt;"&amp;I14,$R$5:$R$104,"Geplant")+SUMIFS($G$5:$G$104,$B$5:$B$104,B14,$E$5:$E$104,E14,$I$5:$I$104,"&lt;="&amp;I14,$J$5:$J$104,"&gt;"&amp;I14,$R$5:$R$104,"Bestätigt")))</f>
        <v/>
      </c>
      <c r="L14" s="17">
        <f>IF(OR(H14="",K14="",R14="Entfällt"),"",IFERROR(H14-K14,""))</f>
        <v/>
      </c>
      <c r="M14" s="17">
        <f>IF(E14="","",IFERROR(VLOOKUP(E14,Parameter!$D$4:$E$8,2,FALSE),""))</f>
        <v/>
      </c>
      <c r="N14" s="17">
        <f>IF(OR(L14="",M14="",R14="Entfällt"),"",IFERROR(L14-M14,""))</f>
        <v/>
      </c>
      <c r="O14" s="17">
        <f>IF(OR(I14="",J14="",R14="Entfällt"),"",IF(J14&gt;I14,IFERROR((J14-I14)*1440,""),""))</f>
        <v/>
      </c>
      <c r="P14" s="17">
        <f>IF(D14="","",IFERROR(VLOOKUP(D14,Parameter!$G$4:$H$6,2,FALSE),""))</f>
        <v/>
      </c>
      <c r="Q14" s="12">
        <f>IF(COUNTA(A14:B14,D14:J14,R14)=0,"",IF(R14="Entfällt","Entfällt",IF(OR(A14="",B14="",D14="",E14="",F14="",G14="",H14="",I14="",J14="",R14=""),"Angaben fehlen",IF(J14&lt;=I14,"Zeitfolge prüfen",IF(OR(M14="",P14=""),"Parameterzuordnung fehlt",IF(N14&lt;0,"Mindestbesetzung unterschritten",IF(N14&lt;Parameter!$B$7,"Reserve knapp",IF(O14&lt;P14,"Pausendauer unter Soll","OK"))))))))</f>
        <v/>
      </c>
      <c r="R14" s="18" t="inlineStr">
        <is>
          <t>Entfällt</t>
        </is>
      </c>
    </row>
    <row r="15" ht="22" customHeight="1">
      <c r="A15" s="18" t="inlineStr">
        <is>
          <t>PP-FIK-011</t>
        </is>
      </c>
      <c r="B15" s="26" t="n">
        <v>46276</v>
      </c>
      <c r="C15" s="7">
        <f>IF(B15="","",TEXT(B15,"ddd"))</f>
        <v/>
      </c>
      <c r="D15" s="18" t="inlineStr">
        <is>
          <t>Frühdienst</t>
        </is>
      </c>
      <c r="E15" s="18" t="inlineStr">
        <is>
          <t>Service</t>
        </is>
      </c>
      <c r="F15" s="20" t="n"/>
      <c r="G15" s="21" t="n">
        <v>1</v>
      </c>
      <c r="H15" s="21" t="n">
        <v>6</v>
      </c>
      <c r="I15" s="21" t="n">
        <v>0.4375</v>
      </c>
      <c r="J15" s="21" t="n">
        <v>0.4583333333333333</v>
      </c>
      <c r="K15" s="15">
        <f>IF(OR(B15="",E15="",I15="",J15="",R15=""),"",IF(R15="Entfällt",0,SUMIFS($G$5:$G$104,$B$5:$B$104,B15,$E$5:$E$104,E15,$I$5:$I$104,"&lt;="&amp;I15,$J$5:$J$104,"&gt;"&amp;I15,$R$5:$R$104,"Geplant")+SUMIFS($G$5:$G$104,$B$5:$B$104,B15,$E$5:$E$104,E15,$I$5:$I$104,"&lt;="&amp;I15,$J$5:$J$104,"&gt;"&amp;I15,$R$5:$R$104,"Bestätigt")))</f>
        <v/>
      </c>
      <c r="L15" s="15">
        <f>IF(OR(H15="",K15="",R15="Entfällt"),"",IFERROR(H15-K15,""))</f>
        <v/>
      </c>
      <c r="M15" s="15">
        <f>IF(E15="","",IFERROR(VLOOKUP(E15,Parameter!$D$4:$E$8,2,FALSE),""))</f>
        <v/>
      </c>
      <c r="N15" s="15">
        <f>IF(OR(L15="",M15="",R15="Entfällt"),"",IFERROR(L15-M15,""))</f>
        <v/>
      </c>
      <c r="O15" s="15">
        <f>IF(OR(I15="",J15="",R15="Entfällt"),"",IF(J15&gt;I15,IFERROR((J15-I15)*1440,""),""))</f>
        <v/>
      </c>
      <c r="P15" s="15">
        <f>IF(D15="","",IFERROR(VLOOKUP(D15,Parameter!$G$4:$H$6,2,FALSE),""))</f>
        <v/>
      </c>
      <c r="Q15" s="9">
        <f>IF(COUNTA(A15:B15,D15:J15,R15)=0,"",IF(R15="Entfällt","Entfällt",IF(OR(A15="",B15="",D15="",E15="",F15="",G15="",H15="",I15="",J15="",R15=""),"Angaben fehlen",IF(J15&lt;=I15,"Zeitfolge prüfen",IF(OR(M15="",P15=""),"Parameterzuordnung fehlt",IF(N15&lt;0,"Mindestbesetzung unterschritten",IF(N15&lt;Parameter!$B$7,"Reserve knapp",IF(O15&lt;P15,"Pausendauer unter Soll","OK"))))))))</f>
        <v/>
      </c>
      <c r="R15" s="18" t="inlineStr">
        <is>
          <t>Geplant</t>
        </is>
      </c>
    </row>
    <row r="16" ht="22" customHeight="1">
      <c r="A16" s="18" t="inlineStr">
        <is>
          <t>PP-FIK-012</t>
        </is>
      </c>
      <c r="B16" s="26" t="n">
        <v>46276</v>
      </c>
      <c r="C16" s="11">
        <f>IF(B16="","",TEXT(B16,"ddd"))</f>
        <v/>
      </c>
      <c r="D16" s="18" t="inlineStr">
        <is>
          <t>Spätdienst</t>
        </is>
      </c>
      <c r="E16" s="18" t="inlineStr">
        <is>
          <t>Theke</t>
        </is>
      </c>
      <c r="F16" s="20" t="inlineStr">
        <is>
          <t>Fiktivteam Glas</t>
        </is>
      </c>
      <c r="G16" s="21" t="n">
        <v>1</v>
      </c>
      <c r="H16" s="21" t="n">
        <v>3</v>
      </c>
      <c r="I16" s="21" t="n">
        <v>0.6041666666666666</v>
      </c>
      <c r="J16" s="21" t="n">
        <v>0.59375</v>
      </c>
      <c r="K16" s="17">
        <f>IF(OR(B16="",E16="",I16="",J16="",R16=""),"",IF(R16="Entfällt",0,SUMIFS($G$5:$G$104,$B$5:$B$104,B16,$E$5:$E$104,E16,$I$5:$I$104,"&lt;="&amp;I16,$J$5:$J$104,"&gt;"&amp;I16,$R$5:$R$104,"Geplant")+SUMIFS($G$5:$G$104,$B$5:$B$104,B16,$E$5:$E$104,E16,$I$5:$I$104,"&lt;="&amp;I16,$J$5:$J$104,"&gt;"&amp;I16,$R$5:$R$104,"Bestätigt")))</f>
        <v/>
      </c>
      <c r="L16" s="17">
        <f>IF(OR(H16="",K16="",R16="Entfällt"),"",IFERROR(H16-K16,""))</f>
        <v/>
      </c>
      <c r="M16" s="17">
        <f>IF(E16="","",IFERROR(VLOOKUP(E16,Parameter!$D$4:$E$8,2,FALSE),""))</f>
        <v/>
      </c>
      <c r="N16" s="17">
        <f>IF(OR(L16="",M16="",R16="Entfällt"),"",IFERROR(L16-M16,""))</f>
        <v/>
      </c>
      <c r="O16" s="17">
        <f>IF(OR(I16="",J16="",R16="Entfällt"),"",IF(J16&gt;I16,IFERROR((J16-I16)*1440,""),""))</f>
        <v/>
      </c>
      <c r="P16" s="17">
        <f>IF(D16="","",IFERROR(VLOOKUP(D16,Parameter!$G$4:$H$6,2,FALSE),""))</f>
        <v/>
      </c>
      <c r="Q16" s="12">
        <f>IF(COUNTA(A16:B16,D16:J16,R16)=0,"",IF(R16="Entfällt","Entfällt",IF(OR(A16="",B16="",D16="",E16="",F16="",G16="",H16="",I16="",J16="",R16=""),"Angaben fehlen",IF(J16&lt;=I16,"Zeitfolge prüfen",IF(OR(M16="",P16=""),"Parameterzuordnung fehlt",IF(N16&lt;0,"Mindestbesetzung unterschritten",IF(N16&lt;Parameter!$B$7,"Reserve knapp",IF(O16&lt;P16,"Pausendauer unter Soll","OK"))))))))</f>
        <v/>
      </c>
      <c r="R16" s="18" t="inlineStr">
        <is>
          <t>Geplant</t>
        </is>
      </c>
    </row>
    <row r="17" ht="22" customHeight="1">
      <c r="A17" s="18" t="n"/>
      <c r="B17" s="26" t="n"/>
      <c r="C17" s="7">
        <f>IF(B17="","",TEXT(B17,"ddd"))</f>
        <v/>
      </c>
      <c r="D17" s="18" t="n"/>
      <c r="E17" s="18" t="n"/>
      <c r="F17" s="20" t="n"/>
      <c r="G17" s="21" t="n"/>
      <c r="H17" s="21" t="n"/>
      <c r="I17" s="21" t="n"/>
      <c r="J17" s="21" t="n"/>
      <c r="K17" s="15">
        <f>IF(OR(B17="",E17="",I17="",J17="",R17=""),"",IF(R17="Entfällt",0,SUMIFS($G$5:$G$104,$B$5:$B$104,B17,$E$5:$E$104,E17,$I$5:$I$104,"&lt;="&amp;I17,$J$5:$J$104,"&gt;"&amp;I17,$R$5:$R$104,"Geplant")+SUMIFS($G$5:$G$104,$B$5:$B$104,B17,$E$5:$E$104,E17,$I$5:$I$104,"&lt;="&amp;I17,$J$5:$J$104,"&gt;"&amp;I17,$R$5:$R$104,"Bestätigt")))</f>
        <v/>
      </c>
      <c r="L17" s="15">
        <f>IF(OR(H17="",K17="",R17="Entfällt"),"",IFERROR(H17-K17,""))</f>
        <v/>
      </c>
      <c r="M17" s="15">
        <f>IF(E17="","",IFERROR(VLOOKUP(E17,Parameter!$D$4:$E$8,2,FALSE),""))</f>
        <v/>
      </c>
      <c r="N17" s="15">
        <f>IF(OR(L17="",M17="",R17="Entfällt"),"",IFERROR(L17-M17,""))</f>
        <v/>
      </c>
      <c r="O17" s="15">
        <f>IF(OR(I17="",J17="",R17="Entfällt"),"",IF(J17&gt;I17,IFERROR((J17-I17)*1440,""),""))</f>
        <v/>
      </c>
      <c r="P17" s="15">
        <f>IF(D17="","",IFERROR(VLOOKUP(D17,Parameter!$G$4:$H$6,2,FALSE),""))</f>
        <v/>
      </c>
      <c r="Q17" s="9">
        <f>IF(COUNTA(A17:B17,D17:J17,R17)=0,"",IF(R17="Entfällt","Entfällt",IF(OR(A17="",B17="",D17="",E17="",F17="",G17="",H17="",I17="",J17="",R17=""),"Angaben fehlen",IF(J17&lt;=I17,"Zeitfolge prüfen",IF(OR(M17="",P17=""),"Parameterzuordnung fehlt",IF(N17&lt;0,"Mindestbesetzung unterschritten",IF(N17&lt;Parameter!$B$7,"Reserve knapp",IF(O17&lt;P17,"Pausendauer unter Soll","OK"))))))))</f>
        <v/>
      </c>
      <c r="R17" s="18" t="n"/>
    </row>
    <row r="18" ht="22" customHeight="1">
      <c r="A18" s="18" t="n"/>
      <c r="B18" s="26" t="n"/>
      <c r="C18" s="11">
        <f>IF(B18="","",TEXT(B18,"ddd"))</f>
        <v/>
      </c>
      <c r="D18" s="18" t="n"/>
      <c r="E18" s="18" t="n"/>
      <c r="F18" s="20" t="n"/>
      <c r="G18" s="21" t="n"/>
      <c r="H18" s="21" t="n"/>
      <c r="I18" s="21" t="n"/>
      <c r="J18" s="21" t="n"/>
      <c r="K18" s="17">
        <f>IF(OR(B18="",E18="",I18="",J18="",R18=""),"",IF(R18="Entfällt",0,SUMIFS($G$5:$G$104,$B$5:$B$104,B18,$E$5:$E$104,E18,$I$5:$I$104,"&lt;="&amp;I18,$J$5:$J$104,"&gt;"&amp;I18,$R$5:$R$104,"Geplant")+SUMIFS($G$5:$G$104,$B$5:$B$104,B18,$E$5:$E$104,E18,$I$5:$I$104,"&lt;="&amp;I18,$J$5:$J$104,"&gt;"&amp;I18,$R$5:$R$104,"Bestätigt")))</f>
        <v/>
      </c>
      <c r="L18" s="17">
        <f>IF(OR(H18="",K18="",R18="Entfällt"),"",IFERROR(H18-K18,""))</f>
        <v/>
      </c>
      <c r="M18" s="17">
        <f>IF(E18="","",IFERROR(VLOOKUP(E18,Parameter!$D$4:$E$8,2,FALSE),""))</f>
        <v/>
      </c>
      <c r="N18" s="17">
        <f>IF(OR(L18="",M18="",R18="Entfällt"),"",IFERROR(L18-M18,""))</f>
        <v/>
      </c>
      <c r="O18" s="17">
        <f>IF(OR(I18="",J18="",R18="Entfällt"),"",IF(J18&gt;I18,IFERROR((J18-I18)*1440,""),""))</f>
        <v/>
      </c>
      <c r="P18" s="17">
        <f>IF(D18="","",IFERROR(VLOOKUP(D18,Parameter!$G$4:$H$6,2,FALSE),""))</f>
        <v/>
      </c>
      <c r="Q18" s="12">
        <f>IF(COUNTA(A18:B18,D18:J18,R18)=0,"",IF(R18="Entfällt","Entfällt",IF(OR(A18="",B18="",D18="",E18="",F18="",G18="",H18="",I18="",J18="",R18=""),"Angaben fehlen",IF(J18&lt;=I18,"Zeitfolge prüfen",IF(OR(M18="",P18=""),"Parameterzuordnung fehlt",IF(N18&lt;0,"Mindestbesetzung unterschritten",IF(N18&lt;Parameter!$B$7,"Reserve knapp",IF(O18&lt;P18,"Pausendauer unter Soll","OK"))))))))</f>
        <v/>
      </c>
      <c r="R18" s="18" t="n"/>
    </row>
    <row r="19" ht="22" customHeight="1">
      <c r="A19" s="18" t="n"/>
      <c r="B19" s="26" t="n"/>
      <c r="C19" s="7">
        <f>IF(B19="","",TEXT(B19,"ddd"))</f>
        <v/>
      </c>
      <c r="D19" s="18" t="n"/>
      <c r="E19" s="18" t="n"/>
      <c r="F19" s="20" t="n"/>
      <c r="G19" s="21" t="n"/>
      <c r="H19" s="21" t="n"/>
      <c r="I19" s="21" t="n"/>
      <c r="J19" s="21" t="n"/>
      <c r="K19" s="15">
        <f>IF(OR(B19="",E19="",I19="",J19="",R19=""),"",IF(R19="Entfällt",0,SUMIFS($G$5:$G$104,$B$5:$B$104,B19,$E$5:$E$104,E19,$I$5:$I$104,"&lt;="&amp;I19,$J$5:$J$104,"&gt;"&amp;I19,$R$5:$R$104,"Geplant")+SUMIFS($G$5:$G$104,$B$5:$B$104,B19,$E$5:$E$104,E19,$I$5:$I$104,"&lt;="&amp;I19,$J$5:$J$104,"&gt;"&amp;I19,$R$5:$R$104,"Bestätigt")))</f>
        <v/>
      </c>
      <c r="L19" s="15">
        <f>IF(OR(H19="",K19="",R19="Entfällt"),"",IFERROR(H19-K19,""))</f>
        <v/>
      </c>
      <c r="M19" s="15">
        <f>IF(E19="","",IFERROR(VLOOKUP(E19,Parameter!$D$4:$E$8,2,FALSE),""))</f>
        <v/>
      </c>
      <c r="N19" s="15">
        <f>IF(OR(L19="",M19="",R19="Entfällt"),"",IFERROR(L19-M19,""))</f>
        <v/>
      </c>
      <c r="O19" s="15">
        <f>IF(OR(I19="",J19="",R19="Entfällt"),"",IF(J19&gt;I19,IFERROR((J19-I19)*1440,""),""))</f>
        <v/>
      </c>
      <c r="P19" s="15">
        <f>IF(D19="","",IFERROR(VLOOKUP(D19,Parameter!$G$4:$H$6,2,FALSE),""))</f>
        <v/>
      </c>
      <c r="Q19" s="9">
        <f>IF(COUNTA(A19:B19,D19:J19,R19)=0,"",IF(R19="Entfällt","Entfällt",IF(OR(A19="",B19="",D19="",E19="",F19="",G19="",H19="",I19="",J19="",R19=""),"Angaben fehlen",IF(J19&lt;=I19,"Zeitfolge prüfen",IF(OR(M19="",P19=""),"Parameterzuordnung fehlt",IF(N19&lt;0,"Mindestbesetzung unterschritten",IF(N19&lt;Parameter!$B$7,"Reserve knapp",IF(O19&lt;P19,"Pausendauer unter Soll","OK"))))))))</f>
        <v/>
      </c>
      <c r="R19" s="18" t="n"/>
    </row>
    <row r="20" ht="22" customHeight="1">
      <c r="A20" s="18" t="n"/>
      <c r="B20" s="26" t="n"/>
      <c r="C20" s="11">
        <f>IF(B20="","",TEXT(B20,"ddd"))</f>
        <v/>
      </c>
      <c r="D20" s="18" t="n"/>
      <c r="E20" s="18" t="n"/>
      <c r="F20" s="20" t="n"/>
      <c r="G20" s="21" t="n"/>
      <c r="H20" s="21" t="n"/>
      <c r="I20" s="21" t="n"/>
      <c r="J20" s="21" t="n"/>
      <c r="K20" s="17">
        <f>IF(OR(B20="",E20="",I20="",J20="",R20=""),"",IF(R20="Entfällt",0,SUMIFS($G$5:$G$104,$B$5:$B$104,B20,$E$5:$E$104,E20,$I$5:$I$104,"&lt;="&amp;I20,$J$5:$J$104,"&gt;"&amp;I20,$R$5:$R$104,"Geplant")+SUMIFS($G$5:$G$104,$B$5:$B$104,B20,$E$5:$E$104,E20,$I$5:$I$104,"&lt;="&amp;I20,$J$5:$J$104,"&gt;"&amp;I20,$R$5:$R$104,"Bestätigt")))</f>
        <v/>
      </c>
      <c r="L20" s="17">
        <f>IF(OR(H20="",K20="",R20="Entfällt"),"",IFERROR(H20-K20,""))</f>
        <v/>
      </c>
      <c r="M20" s="17">
        <f>IF(E20="","",IFERROR(VLOOKUP(E20,Parameter!$D$4:$E$8,2,FALSE),""))</f>
        <v/>
      </c>
      <c r="N20" s="17">
        <f>IF(OR(L20="",M20="",R20="Entfällt"),"",IFERROR(L20-M20,""))</f>
        <v/>
      </c>
      <c r="O20" s="17">
        <f>IF(OR(I20="",J20="",R20="Entfällt"),"",IF(J20&gt;I20,IFERROR((J20-I20)*1440,""),""))</f>
        <v/>
      </c>
      <c r="P20" s="17">
        <f>IF(D20="","",IFERROR(VLOOKUP(D20,Parameter!$G$4:$H$6,2,FALSE),""))</f>
        <v/>
      </c>
      <c r="Q20" s="12">
        <f>IF(COUNTA(A20:B20,D20:J20,R20)=0,"",IF(R20="Entfällt","Entfällt",IF(OR(A20="",B20="",D20="",E20="",F20="",G20="",H20="",I20="",J20="",R20=""),"Angaben fehlen",IF(J20&lt;=I20,"Zeitfolge prüfen",IF(OR(M20="",P20=""),"Parameterzuordnung fehlt",IF(N20&lt;0,"Mindestbesetzung unterschritten",IF(N20&lt;Parameter!$B$7,"Reserve knapp",IF(O20&lt;P20,"Pausendauer unter Soll","OK"))))))))</f>
        <v/>
      </c>
      <c r="R20" s="18" t="n"/>
    </row>
    <row r="21" ht="22" customHeight="1">
      <c r="A21" s="18" t="n"/>
      <c r="B21" s="26" t="n"/>
      <c r="C21" s="7">
        <f>IF(B21="","",TEXT(B21,"ddd"))</f>
        <v/>
      </c>
      <c r="D21" s="18" t="n"/>
      <c r="E21" s="18" t="n"/>
      <c r="F21" s="20" t="n"/>
      <c r="G21" s="21" t="n"/>
      <c r="H21" s="21" t="n"/>
      <c r="I21" s="21" t="n"/>
      <c r="J21" s="21" t="n"/>
      <c r="K21" s="15">
        <f>IF(OR(B21="",E21="",I21="",J21="",R21=""),"",IF(R21="Entfällt",0,SUMIFS($G$5:$G$104,$B$5:$B$104,B21,$E$5:$E$104,E21,$I$5:$I$104,"&lt;="&amp;I21,$J$5:$J$104,"&gt;"&amp;I21,$R$5:$R$104,"Geplant")+SUMIFS($G$5:$G$104,$B$5:$B$104,B21,$E$5:$E$104,E21,$I$5:$I$104,"&lt;="&amp;I21,$J$5:$J$104,"&gt;"&amp;I21,$R$5:$R$104,"Bestätigt")))</f>
        <v/>
      </c>
      <c r="L21" s="15">
        <f>IF(OR(H21="",K21="",R21="Entfällt"),"",IFERROR(H21-K21,""))</f>
        <v/>
      </c>
      <c r="M21" s="15">
        <f>IF(E21="","",IFERROR(VLOOKUP(E21,Parameter!$D$4:$E$8,2,FALSE),""))</f>
        <v/>
      </c>
      <c r="N21" s="15">
        <f>IF(OR(L21="",M21="",R21="Entfällt"),"",IFERROR(L21-M21,""))</f>
        <v/>
      </c>
      <c r="O21" s="15">
        <f>IF(OR(I21="",J21="",R21="Entfällt"),"",IF(J21&gt;I21,IFERROR((J21-I21)*1440,""),""))</f>
        <v/>
      </c>
      <c r="P21" s="15">
        <f>IF(D21="","",IFERROR(VLOOKUP(D21,Parameter!$G$4:$H$6,2,FALSE),""))</f>
        <v/>
      </c>
      <c r="Q21" s="9">
        <f>IF(COUNTA(A21:B21,D21:J21,R21)=0,"",IF(R21="Entfällt","Entfällt",IF(OR(A21="",B21="",D21="",E21="",F21="",G21="",H21="",I21="",J21="",R21=""),"Angaben fehlen",IF(J21&lt;=I21,"Zeitfolge prüfen",IF(OR(M21="",P21=""),"Parameterzuordnung fehlt",IF(N21&lt;0,"Mindestbesetzung unterschritten",IF(N21&lt;Parameter!$B$7,"Reserve knapp",IF(O21&lt;P21,"Pausendauer unter Soll","OK"))))))))</f>
        <v/>
      </c>
      <c r="R21" s="18" t="n"/>
    </row>
    <row r="22" ht="22" customHeight="1">
      <c r="A22" s="18" t="n"/>
      <c r="B22" s="26" t="n"/>
      <c r="C22" s="11">
        <f>IF(B22="","",TEXT(B22,"ddd"))</f>
        <v/>
      </c>
      <c r="D22" s="18" t="n"/>
      <c r="E22" s="18" t="n"/>
      <c r="F22" s="20" t="n"/>
      <c r="G22" s="21" t="n"/>
      <c r="H22" s="21" t="n"/>
      <c r="I22" s="21" t="n"/>
      <c r="J22" s="21" t="n"/>
      <c r="K22" s="17">
        <f>IF(OR(B22="",E22="",I22="",J22="",R22=""),"",IF(R22="Entfällt",0,SUMIFS($G$5:$G$104,$B$5:$B$104,B22,$E$5:$E$104,E22,$I$5:$I$104,"&lt;="&amp;I22,$J$5:$J$104,"&gt;"&amp;I22,$R$5:$R$104,"Geplant")+SUMIFS($G$5:$G$104,$B$5:$B$104,B22,$E$5:$E$104,E22,$I$5:$I$104,"&lt;="&amp;I22,$J$5:$J$104,"&gt;"&amp;I22,$R$5:$R$104,"Bestätigt")))</f>
        <v/>
      </c>
      <c r="L22" s="17">
        <f>IF(OR(H22="",K22="",R22="Entfällt"),"",IFERROR(H22-K22,""))</f>
        <v/>
      </c>
      <c r="M22" s="17">
        <f>IF(E22="","",IFERROR(VLOOKUP(E22,Parameter!$D$4:$E$8,2,FALSE),""))</f>
        <v/>
      </c>
      <c r="N22" s="17">
        <f>IF(OR(L22="",M22="",R22="Entfällt"),"",IFERROR(L22-M22,""))</f>
        <v/>
      </c>
      <c r="O22" s="17">
        <f>IF(OR(I22="",J22="",R22="Entfällt"),"",IF(J22&gt;I22,IFERROR((J22-I22)*1440,""),""))</f>
        <v/>
      </c>
      <c r="P22" s="17">
        <f>IF(D22="","",IFERROR(VLOOKUP(D22,Parameter!$G$4:$H$6,2,FALSE),""))</f>
        <v/>
      </c>
      <c r="Q22" s="12">
        <f>IF(COUNTA(A22:B22,D22:J22,R22)=0,"",IF(R22="Entfällt","Entfällt",IF(OR(A22="",B22="",D22="",E22="",F22="",G22="",H22="",I22="",J22="",R22=""),"Angaben fehlen",IF(J22&lt;=I22,"Zeitfolge prüfen",IF(OR(M22="",P22=""),"Parameterzuordnung fehlt",IF(N22&lt;0,"Mindestbesetzung unterschritten",IF(N22&lt;Parameter!$B$7,"Reserve knapp",IF(O22&lt;P22,"Pausendauer unter Soll","OK"))))))))</f>
        <v/>
      </c>
      <c r="R22" s="18" t="n"/>
    </row>
    <row r="23" ht="22" customHeight="1">
      <c r="A23" s="18" t="n"/>
      <c r="B23" s="26" t="n"/>
      <c r="C23" s="7">
        <f>IF(B23="","",TEXT(B23,"ddd"))</f>
        <v/>
      </c>
      <c r="D23" s="18" t="n"/>
      <c r="E23" s="18" t="n"/>
      <c r="F23" s="20" t="n"/>
      <c r="G23" s="21" t="n"/>
      <c r="H23" s="21" t="n"/>
      <c r="I23" s="21" t="n"/>
      <c r="J23" s="21" t="n"/>
      <c r="K23" s="15">
        <f>IF(OR(B23="",E23="",I23="",J23="",R23=""),"",IF(R23="Entfällt",0,SUMIFS($G$5:$G$104,$B$5:$B$104,B23,$E$5:$E$104,E23,$I$5:$I$104,"&lt;="&amp;I23,$J$5:$J$104,"&gt;"&amp;I23,$R$5:$R$104,"Geplant")+SUMIFS($G$5:$G$104,$B$5:$B$104,B23,$E$5:$E$104,E23,$I$5:$I$104,"&lt;="&amp;I23,$J$5:$J$104,"&gt;"&amp;I23,$R$5:$R$104,"Bestätigt")))</f>
        <v/>
      </c>
      <c r="L23" s="15">
        <f>IF(OR(H23="",K23="",R23="Entfällt"),"",IFERROR(H23-K23,""))</f>
        <v/>
      </c>
      <c r="M23" s="15">
        <f>IF(E23="","",IFERROR(VLOOKUP(E23,Parameter!$D$4:$E$8,2,FALSE),""))</f>
        <v/>
      </c>
      <c r="N23" s="15">
        <f>IF(OR(L23="",M23="",R23="Entfällt"),"",IFERROR(L23-M23,""))</f>
        <v/>
      </c>
      <c r="O23" s="15">
        <f>IF(OR(I23="",J23="",R23="Entfällt"),"",IF(J23&gt;I23,IFERROR((J23-I23)*1440,""),""))</f>
        <v/>
      </c>
      <c r="P23" s="15">
        <f>IF(D23="","",IFERROR(VLOOKUP(D23,Parameter!$G$4:$H$6,2,FALSE),""))</f>
        <v/>
      </c>
      <c r="Q23" s="9">
        <f>IF(COUNTA(A23:B23,D23:J23,R23)=0,"",IF(R23="Entfällt","Entfällt",IF(OR(A23="",B23="",D23="",E23="",F23="",G23="",H23="",I23="",J23="",R23=""),"Angaben fehlen",IF(J23&lt;=I23,"Zeitfolge prüfen",IF(OR(M23="",P23=""),"Parameterzuordnung fehlt",IF(N23&lt;0,"Mindestbesetzung unterschritten",IF(N23&lt;Parameter!$B$7,"Reserve knapp",IF(O23&lt;P23,"Pausendauer unter Soll","OK"))))))))</f>
        <v/>
      </c>
      <c r="R23" s="18" t="n"/>
    </row>
    <row r="24" ht="22" customHeight="1">
      <c r="A24" s="18" t="n"/>
      <c r="B24" s="26" t="n"/>
      <c r="C24" s="11">
        <f>IF(B24="","",TEXT(B24,"ddd"))</f>
        <v/>
      </c>
      <c r="D24" s="18" t="n"/>
      <c r="E24" s="18" t="n"/>
      <c r="F24" s="20" t="n"/>
      <c r="G24" s="21" t="n"/>
      <c r="H24" s="21" t="n"/>
      <c r="I24" s="21" t="n"/>
      <c r="J24" s="21" t="n"/>
      <c r="K24" s="17">
        <f>IF(OR(B24="",E24="",I24="",J24="",R24=""),"",IF(R24="Entfällt",0,SUMIFS($G$5:$G$104,$B$5:$B$104,B24,$E$5:$E$104,E24,$I$5:$I$104,"&lt;="&amp;I24,$J$5:$J$104,"&gt;"&amp;I24,$R$5:$R$104,"Geplant")+SUMIFS($G$5:$G$104,$B$5:$B$104,B24,$E$5:$E$104,E24,$I$5:$I$104,"&lt;="&amp;I24,$J$5:$J$104,"&gt;"&amp;I24,$R$5:$R$104,"Bestätigt")))</f>
        <v/>
      </c>
      <c r="L24" s="17">
        <f>IF(OR(H24="",K24="",R24="Entfällt"),"",IFERROR(H24-K24,""))</f>
        <v/>
      </c>
      <c r="M24" s="17">
        <f>IF(E24="","",IFERROR(VLOOKUP(E24,Parameter!$D$4:$E$8,2,FALSE),""))</f>
        <v/>
      </c>
      <c r="N24" s="17">
        <f>IF(OR(L24="",M24="",R24="Entfällt"),"",IFERROR(L24-M24,""))</f>
        <v/>
      </c>
      <c r="O24" s="17">
        <f>IF(OR(I24="",J24="",R24="Entfällt"),"",IF(J24&gt;I24,IFERROR((J24-I24)*1440,""),""))</f>
        <v/>
      </c>
      <c r="P24" s="17">
        <f>IF(D24="","",IFERROR(VLOOKUP(D24,Parameter!$G$4:$H$6,2,FALSE),""))</f>
        <v/>
      </c>
      <c r="Q24" s="12">
        <f>IF(COUNTA(A24:B24,D24:J24,R24)=0,"",IF(R24="Entfällt","Entfällt",IF(OR(A24="",B24="",D24="",E24="",F24="",G24="",H24="",I24="",J24="",R24=""),"Angaben fehlen",IF(J24&lt;=I24,"Zeitfolge prüfen",IF(OR(M24="",P24=""),"Parameterzuordnung fehlt",IF(N24&lt;0,"Mindestbesetzung unterschritten",IF(N24&lt;Parameter!$B$7,"Reserve knapp",IF(O24&lt;P24,"Pausendauer unter Soll","OK"))))))))</f>
        <v/>
      </c>
      <c r="R24" s="18" t="n"/>
    </row>
    <row r="25" ht="22" customHeight="1">
      <c r="A25" s="18" t="n"/>
      <c r="B25" s="26" t="n"/>
      <c r="C25" s="7">
        <f>IF(B25="","",TEXT(B25,"ddd"))</f>
        <v/>
      </c>
      <c r="D25" s="18" t="n"/>
      <c r="E25" s="18" t="n"/>
      <c r="F25" s="20" t="n"/>
      <c r="G25" s="21" t="n"/>
      <c r="H25" s="21" t="n"/>
      <c r="I25" s="21" t="n"/>
      <c r="J25" s="21" t="n"/>
      <c r="K25" s="15">
        <f>IF(OR(B25="",E25="",I25="",J25="",R25=""),"",IF(R25="Entfällt",0,SUMIFS($G$5:$G$104,$B$5:$B$104,B25,$E$5:$E$104,E25,$I$5:$I$104,"&lt;="&amp;I25,$J$5:$J$104,"&gt;"&amp;I25,$R$5:$R$104,"Geplant")+SUMIFS($G$5:$G$104,$B$5:$B$104,B25,$E$5:$E$104,E25,$I$5:$I$104,"&lt;="&amp;I25,$J$5:$J$104,"&gt;"&amp;I25,$R$5:$R$104,"Bestätigt")))</f>
        <v/>
      </c>
      <c r="L25" s="15">
        <f>IF(OR(H25="",K25="",R25="Entfällt"),"",IFERROR(H25-K25,""))</f>
        <v/>
      </c>
      <c r="M25" s="15">
        <f>IF(E25="","",IFERROR(VLOOKUP(E25,Parameter!$D$4:$E$8,2,FALSE),""))</f>
        <v/>
      </c>
      <c r="N25" s="15">
        <f>IF(OR(L25="",M25="",R25="Entfällt"),"",IFERROR(L25-M25,""))</f>
        <v/>
      </c>
      <c r="O25" s="15">
        <f>IF(OR(I25="",J25="",R25="Entfällt"),"",IF(J25&gt;I25,IFERROR((J25-I25)*1440,""),""))</f>
        <v/>
      </c>
      <c r="P25" s="15">
        <f>IF(D25="","",IFERROR(VLOOKUP(D25,Parameter!$G$4:$H$6,2,FALSE),""))</f>
        <v/>
      </c>
      <c r="Q25" s="9">
        <f>IF(COUNTA(A25:B25,D25:J25,R25)=0,"",IF(R25="Entfällt","Entfällt",IF(OR(A25="",B25="",D25="",E25="",F25="",G25="",H25="",I25="",J25="",R25=""),"Angaben fehlen",IF(J25&lt;=I25,"Zeitfolge prüfen",IF(OR(M25="",P25=""),"Parameterzuordnung fehlt",IF(N25&lt;0,"Mindestbesetzung unterschritten",IF(N25&lt;Parameter!$B$7,"Reserve knapp",IF(O25&lt;P25,"Pausendauer unter Soll","OK"))))))))</f>
        <v/>
      </c>
      <c r="R25" s="18" t="n"/>
    </row>
    <row r="26" ht="22" customHeight="1">
      <c r="A26" s="18" t="n"/>
      <c r="B26" s="26" t="n"/>
      <c r="C26" s="11">
        <f>IF(B26="","",TEXT(B26,"ddd"))</f>
        <v/>
      </c>
      <c r="D26" s="18" t="n"/>
      <c r="E26" s="18" t="n"/>
      <c r="F26" s="20" t="n"/>
      <c r="G26" s="21" t="n"/>
      <c r="H26" s="21" t="n"/>
      <c r="I26" s="21" t="n"/>
      <c r="J26" s="21" t="n"/>
      <c r="K26" s="17">
        <f>IF(OR(B26="",E26="",I26="",J26="",R26=""),"",IF(R26="Entfällt",0,SUMIFS($G$5:$G$104,$B$5:$B$104,B26,$E$5:$E$104,E26,$I$5:$I$104,"&lt;="&amp;I26,$J$5:$J$104,"&gt;"&amp;I26,$R$5:$R$104,"Geplant")+SUMIFS($G$5:$G$104,$B$5:$B$104,B26,$E$5:$E$104,E26,$I$5:$I$104,"&lt;="&amp;I26,$J$5:$J$104,"&gt;"&amp;I26,$R$5:$R$104,"Bestätigt")))</f>
        <v/>
      </c>
      <c r="L26" s="17">
        <f>IF(OR(H26="",K26="",R26="Entfällt"),"",IFERROR(H26-K26,""))</f>
        <v/>
      </c>
      <c r="M26" s="17">
        <f>IF(E26="","",IFERROR(VLOOKUP(E26,Parameter!$D$4:$E$8,2,FALSE),""))</f>
        <v/>
      </c>
      <c r="N26" s="17">
        <f>IF(OR(L26="",M26="",R26="Entfällt"),"",IFERROR(L26-M26,""))</f>
        <v/>
      </c>
      <c r="O26" s="17">
        <f>IF(OR(I26="",J26="",R26="Entfällt"),"",IF(J26&gt;I26,IFERROR((J26-I26)*1440,""),""))</f>
        <v/>
      </c>
      <c r="P26" s="17">
        <f>IF(D26="","",IFERROR(VLOOKUP(D26,Parameter!$G$4:$H$6,2,FALSE),""))</f>
        <v/>
      </c>
      <c r="Q26" s="12">
        <f>IF(COUNTA(A26:B26,D26:J26,R26)=0,"",IF(R26="Entfällt","Entfällt",IF(OR(A26="",B26="",D26="",E26="",F26="",G26="",H26="",I26="",J26="",R26=""),"Angaben fehlen",IF(J26&lt;=I26,"Zeitfolge prüfen",IF(OR(M26="",P26=""),"Parameterzuordnung fehlt",IF(N26&lt;0,"Mindestbesetzung unterschritten",IF(N26&lt;Parameter!$B$7,"Reserve knapp",IF(O26&lt;P26,"Pausendauer unter Soll","OK"))))))))</f>
        <v/>
      </c>
      <c r="R26" s="18" t="n"/>
    </row>
    <row r="27" ht="22" customHeight="1">
      <c r="A27" s="18" t="n"/>
      <c r="B27" s="26" t="n"/>
      <c r="C27" s="7">
        <f>IF(B27="","",TEXT(B27,"ddd"))</f>
        <v/>
      </c>
      <c r="D27" s="18" t="n"/>
      <c r="E27" s="18" t="n"/>
      <c r="F27" s="20" t="n"/>
      <c r="G27" s="21" t="n"/>
      <c r="H27" s="21" t="n"/>
      <c r="I27" s="21" t="n"/>
      <c r="J27" s="21" t="n"/>
      <c r="K27" s="15">
        <f>IF(OR(B27="",E27="",I27="",J27="",R27=""),"",IF(R27="Entfällt",0,SUMIFS($G$5:$G$104,$B$5:$B$104,B27,$E$5:$E$104,E27,$I$5:$I$104,"&lt;="&amp;I27,$J$5:$J$104,"&gt;"&amp;I27,$R$5:$R$104,"Geplant")+SUMIFS($G$5:$G$104,$B$5:$B$104,B27,$E$5:$E$104,E27,$I$5:$I$104,"&lt;="&amp;I27,$J$5:$J$104,"&gt;"&amp;I27,$R$5:$R$104,"Bestätigt")))</f>
        <v/>
      </c>
      <c r="L27" s="15">
        <f>IF(OR(H27="",K27="",R27="Entfällt"),"",IFERROR(H27-K27,""))</f>
        <v/>
      </c>
      <c r="M27" s="15">
        <f>IF(E27="","",IFERROR(VLOOKUP(E27,Parameter!$D$4:$E$8,2,FALSE),""))</f>
        <v/>
      </c>
      <c r="N27" s="15">
        <f>IF(OR(L27="",M27="",R27="Entfällt"),"",IFERROR(L27-M27,""))</f>
        <v/>
      </c>
      <c r="O27" s="15">
        <f>IF(OR(I27="",J27="",R27="Entfällt"),"",IF(J27&gt;I27,IFERROR((J27-I27)*1440,""),""))</f>
        <v/>
      </c>
      <c r="P27" s="15">
        <f>IF(D27="","",IFERROR(VLOOKUP(D27,Parameter!$G$4:$H$6,2,FALSE),""))</f>
        <v/>
      </c>
      <c r="Q27" s="9">
        <f>IF(COUNTA(A27:B27,D27:J27,R27)=0,"",IF(R27="Entfällt","Entfällt",IF(OR(A27="",B27="",D27="",E27="",F27="",G27="",H27="",I27="",J27="",R27=""),"Angaben fehlen",IF(J27&lt;=I27,"Zeitfolge prüfen",IF(OR(M27="",P27=""),"Parameterzuordnung fehlt",IF(N27&lt;0,"Mindestbesetzung unterschritten",IF(N27&lt;Parameter!$B$7,"Reserve knapp",IF(O27&lt;P27,"Pausendauer unter Soll","OK"))))))))</f>
        <v/>
      </c>
      <c r="R27" s="18" t="n"/>
    </row>
    <row r="28" ht="22" customHeight="1">
      <c r="A28" s="18" t="n"/>
      <c r="B28" s="26" t="n"/>
      <c r="C28" s="11">
        <f>IF(B28="","",TEXT(B28,"ddd"))</f>
        <v/>
      </c>
      <c r="D28" s="18" t="n"/>
      <c r="E28" s="18" t="n"/>
      <c r="F28" s="20" t="n"/>
      <c r="G28" s="21" t="n"/>
      <c r="H28" s="21" t="n"/>
      <c r="I28" s="21" t="n"/>
      <c r="J28" s="21" t="n"/>
      <c r="K28" s="17">
        <f>IF(OR(B28="",E28="",I28="",J28="",R28=""),"",IF(R28="Entfällt",0,SUMIFS($G$5:$G$104,$B$5:$B$104,B28,$E$5:$E$104,E28,$I$5:$I$104,"&lt;="&amp;I28,$J$5:$J$104,"&gt;"&amp;I28,$R$5:$R$104,"Geplant")+SUMIFS($G$5:$G$104,$B$5:$B$104,B28,$E$5:$E$104,E28,$I$5:$I$104,"&lt;="&amp;I28,$J$5:$J$104,"&gt;"&amp;I28,$R$5:$R$104,"Bestätigt")))</f>
        <v/>
      </c>
      <c r="L28" s="17">
        <f>IF(OR(H28="",K28="",R28="Entfällt"),"",IFERROR(H28-K28,""))</f>
        <v/>
      </c>
      <c r="M28" s="17">
        <f>IF(E28="","",IFERROR(VLOOKUP(E28,Parameter!$D$4:$E$8,2,FALSE),""))</f>
        <v/>
      </c>
      <c r="N28" s="17">
        <f>IF(OR(L28="",M28="",R28="Entfällt"),"",IFERROR(L28-M28,""))</f>
        <v/>
      </c>
      <c r="O28" s="17">
        <f>IF(OR(I28="",J28="",R28="Entfällt"),"",IF(J28&gt;I28,IFERROR((J28-I28)*1440,""),""))</f>
        <v/>
      </c>
      <c r="P28" s="17">
        <f>IF(D28="","",IFERROR(VLOOKUP(D28,Parameter!$G$4:$H$6,2,FALSE),""))</f>
        <v/>
      </c>
      <c r="Q28" s="12">
        <f>IF(COUNTA(A28:B28,D28:J28,R28)=0,"",IF(R28="Entfällt","Entfällt",IF(OR(A28="",B28="",D28="",E28="",F28="",G28="",H28="",I28="",J28="",R28=""),"Angaben fehlen",IF(J28&lt;=I28,"Zeitfolge prüfen",IF(OR(M28="",P28=""),"Parameterzuordnung fehlt",IF(N28&lt;0,"Mindestbesetzung unterschritten",IF(N28&lt;Parameter!$B$7,"Reserve knapp",IF(O28&lt;P28,"Pausendauer unter Soll","OK"))))))))</f>
        <v/>
      </c>
      <c r="R28" s="18" t="n"/>
    </row>
    <row r="29" ht="22" customHeight="1">
      <c r="A29" s="18" t="n"/>
      <c r="B29" s="26" t="n"/>
      <c r="C29" s="7">
        <f>IF(B29="","",TEXT(B29,"ddd"))</f>
        <v/>
      </c>
      <c r="D29" s="18" t="n"/>
      <c r="E29" s="18" t="n"/>
      <c r="F29" s="20" t="n"/>
      <c r="G29" s="21" t="n"/>
      <c r="H29" s="21" t="n"/>
      <c r="I29" s="21" t="n"/>
      <c r="J29" s="21" t="n"/>
      <c r="K29" s="15">
        <f>IF(OR(B29="",E29="",I29="",J29="",R29=""),"",IF(R29="Entfällt",0,SUMIFS($G$5:$G$104,$B$5:$B$104,B29,$E$5:$E$104,E29,$I$5:$I$104,"&lt;="&amp;I29,$J$5:$J$104,"&gt;"&amp;I29,$R$5:$R$104,"Geplant")+SUMIFS($G$5:$G$104,$B$5:$B$104,B29,$E$5:$E$104,E29,$I$5:$I$104,"&lt;="&amp;I29,$J$5:$J$104,"&gt;"&amp;I29,$R$5:$R$104,"Bestätigt")))</f>
        <v/>
      </c>
      <c r="L29" s="15">
        <f>IF(OR(H29="",K29="",R29="Entfällt"),"",IFERROR(H29-K29,""))</f>
        <v/>
      </c>
      <c r="M29" s="15">
        <f>IF(E29="","",IFERROR(VLOOKUP(E29,Parameter!$D$4:$E$8,2,FALSE),""))</f>
        <v/>
      </c>
      <c r="N29" s="15">
        <f>IF(OR(L29="",M29="",R29="Entfällt"),"",IFERROR(L29-M29,""))</f>
        <v/>
      </c>
      <c r="O29" s="15">
        <f>IF(OR(I29="",J29="",R29="Entfällt"),"",IF(J29&gt;I29,IFERROR((J29-I29)*1440,""),""))</f>
        <v/>
      </c>
      <c r="P29" s="15">
        <f>IF(D29="","",IFERROR(VLOOKUP(D29,Parameter!$G$4:$H$6,2,FALSE),""))</f>
        <v/>
      </c>
      <c r="Q29" s="9">
        <f>IF(COUNTA(A29:B29,D29:J29,R29)=0,"",IF(R29="Entfällt","Entfällt",IF(OR(A29="",B29="",D29="",E29="",F29="",G29="",H29="",I29="",J29="",R29=""),"Angaben fehlen",IF(J29&lt;=I29,"Zeitfolge prüfen",IF(OR(M29="",P29=""),"Parameterzuordnung fehlt",IF(N29&lt;0,"Mindestbesetzung unterschritten",IF(N29&lt;Parameter!$B$7,"Reserve knapp",IF(O29&lt;P29,"Pausendauer unter Soll","OK"))))))))</f>
        <v/>
      </c>
      <c r="R29" s="18" t="n"/>
    </row>
    <row r="30" ht="22" customHeight="1">
      <c r="A30" s="18" t="n"/>
      <c r="B30" s="26" t="n"/>
      <c r="C30" s="11">
        <f>IF(B30="","",TEXT(B30,"ddd"))</f>
        <v/>
      </c>
      <c r="D30" s="18" t="n"/>
      <c r="E30" s="18" t="n"/>
      <c r="F30" s="20" t="n"/>
      <c r="G30" s="21" t="n"/>
      <c r="H30" s="21" t="n"/>
      <c r="I30" s="21" t="n"/>
      <c r="J30" s="21" t="n"/>
      <c r="K30" s="17">
        <f>IF(OR(B30="",E30="",I30="",J30="",R30=""),"",IF(R30="Entfällt",0,SUMIFS($G$5:$G$104,$B$5:$B$104,B30,$E$5:$E$104,E30,$I$5:$I$104,"&lt;="&amp;I30,$J$5:$J$104,"&gt;"&amp;I30,$R$5:$R$104,"Geplant")+SUMIFS($G$5:$G$104,$B$5:$B$104,B30,$E$5:$E$104,E30,$I$5:$I$104,"&lt;="&amp;I30,$J$5:$J$104,"&gt;"&amp;I30,$R$5:$R$104,"Bestätigt")))</f>
        <v/>
      </c>
      <c r="L30" s="17">
        <f>IF(OR(H30="",K30="",R30="Entfällt"),"",IFERROR(H30-K30,""))</f>
        <v/>
      </c>
      <c r="M30" s="17">
        <f>IF(E30="","",IFERROR(VLOOKUP(E30,Parameter!$D$4:$E$8,2,FALSE),""))</f>
        <v/>
      </c>
      <c r="N30" s="17">
        <f>IF(OR(L30="",M30="",R30="Entfällt"),"",IFERROR(L30-M30,""))</f>
        <v/>
      </c>
      <c r="O30" s="17">
        <f>IF(OR(I30="",J30="",R30="Entfällt"),"",IF(J30&gt;I30,IFERROR((J30-I30)*1440,""),""))</f>
        <v/>
      </c>
      <c r="P30" s="17">
        <f>IF(D30="","",IFERROR(VLOOKUP(D30,Parameter!$G$4:$H$6,2,FALSE),""))</f>
        <v/>
      </c>
      <c r="Q30" s="12">
        <f>IF(COUNTA(A30:B30,D30:J30,R30)=0,"",IF(R30="Entfällt","Entfällt",IF(OR(A30="",B30="",D30="",E30="",F30="",G30="",H30="",I30="",J30="",R30=""),"Angaben fehlen",IF(J30&lt;=I30,"Zeitfolge prüfen",IF(OR(M30="",P30=""),"Parameterzuordnung fehlt",IF(N30&lt;0,"Mindestbesetzung unterschritten",IF(N30&lt;Parameter!$B$7,"Reserve knapp",IF(O30&lt;P30,"Pausendauer unter Soll","OK"))))))))</f>
        <v/>
      </c>
      <c r="R30" s="18" t="n"/>
    </row>
    <row r="31" ht="22" customHeight="1">
      <c r="A31" s="18" t="n"/>
      <c r="B31" s="26" t="n"/>
      <c r="C31" s="7">
        <f>IF(B31="","",TEXT(B31,"ddd"))</f>
        <v/>
      </c>
      <c r="D31" s="18" t="n"/>
      <c r="E31" s="18" t="n"/>
      <c r="F31" s="20" t="n"/>
      <c r="G31" s="21" t="n"/>
      <c r="H31" s="21" t="n"/>
      <c r="I31" s="21" t="n"/>
      <c r="J31" s="21" t="n"/>
      <c r="K31" s="15">
        <f>IF(OR(B31="",E31="",I31="",J31="",R31=""),"",IF(R31="Entfällt",0,SUMIFS($G$5:$G$104,$B$5:$B$104,B31,$E$5:$E$104,E31,$I$5:$I$104,"&lt;="&amp;I31,$J$5:$J$104,"&gt;"&amp;I31,$R$5:$R$104,"Geplant")+SUMIFS($G$5:$G$104,$B$5:$B$104,B31,$E$5:$E$104,E31,$I$5:$I$104,"&lt;="&amp;I31,$J$5:$J$104,"&gt;"&amp;I31,$R$5:$R$104,"Bestätigt")))</f>
        <v/>
      </c>
      <c r="L31" s="15">
        <f>IF(OR(H31="",K31="",R31="Entfällt"),"",IFERROR(H31-K31,""))</f>
        <v/>
      </c>
      <c r="M31" s="15">
        <f>IF(E31="","",IFERROR(VLOOKUP(E31,Parameter!$D$4:$E$8,2,FALSE),""))</f>
        <v/>
      </c>
      <c r="N31" s="15">
        <f>IF(OR(L31="",M31="",R31="Entfällt"),"",IFERROR(L31-M31,""))</f>
        <v/>
      </c>
      <c r="O31" s="15">
        <f>IF(OR(I31="",J31="",R31="Entfällt"),"",IF(J31&gt;I31,IFERROR((J31-I31)*1440,""),""))</f>
        <v/>
      </c>
      <c r="P31" s="15">
        <f>IF(D31="","",IFERROR(VLOOKUP(D31,Parameter!$G$4:$H$6,2,FALSE),""))</f>
        <v/>
      </c>
      <c r="Q31" s="9">
        <f>IF(COUNTA(A31:B31,D31:J31,R31)=0,"",IF(R31="Entfällt","Entfällt",IF(OR(A31="",B31="",D31="",E31="",F31="",G31="",H31="",I31="",J31="",R31=""),"Angaben fehlen",IF(J31&lt;=I31,"Zeitfolge prüfen",IF(OR(M31="",P31=""),"Parameterzuordnung fehlt",IF(N31&lt;0,"Mindestbesetzung unterschritten",IF(N31&lt;Parameter!$B$7,"Reserve knapp",IF(O31&lt;P31,"Pausendauer unter Soll","OK"))))))))</f>
        <v/>
      </c>
      <c r="R31" s="18" t="n"/>
    </row>
    <row r="32" ht="22" customHeight="1">
      <c r="A32" s="18" t="n"/>
      <c r="B32" s="26" t="n"/>
      <c r="C32" s="11">
        <f>IF(B32="","",TEXT(B32,"ddd"))</f>
        <v/>
      </c>
      <c r="D32" s="18" t="n"/>
      <c r="E32" s="18" t="n"/>
      <c r="F32" s="20" t="n"/>
      <c r="G32" s="21" t="n"/>
      <c r="H32" s="21" t="n"/>
      <c r="I32" s="21" t="n"/>
      <c r="J32" s="21" t="n"/>
      <c r="K32" s="17">
        <f>IF(OR(B32="",E32="",I32="",J32="",R32=""),"",IF(R32="Entfällt",0,SUMIFS($G$5:$G$104,$B$5:$B$104,B32,$E$5:$E$104,E32,$I$5:$I$104,"&lt;="&amp;I32,$J$5:$J$104,"&gt;"&amp;I32,$R$5:$R$104,"Geplant")+SUMIFS($G$5:$G$104,$B$5:$B$104,B32,$E$5:$E$104,E32,$I$5:$I$104,"&lt;="&amp;I32,$J$5:$J$104,"&gt;"&amp;I32,$R$5:$R$104,"Bestätigt")))</f>
        <v/>
      </c>
      <c r="L32" s="17">
        <f>IF(OR(H32="",K32="",R32="Entfällt"),"",IFERROR(H32-K32,""))</f>
        <v/>
      </c>
      <c r="M32" s="17">
        <f>IF(E32="","",IFERROR(VLOOKUP(E32,Parameter!$D$4:$E$8,2,FALSE),""))</f>
        <v/>
      </c>
      <c r="N32" s="17">
        <f>IF(OR(L32="",M32="",R32="Entfällt"),"",IFERROR(L32-M32,""))</f>
        <v/>
      </c>
      <c r="O32" s="17">
        <f>IF(OR(I32="",J32="",R32="Entfällt"),"",IF(J32&gt;I32,IFERROR((J32-I32)*1440,""),""))</f>
        <v/>
      </c>
      <c r="P32" s="17">
        <f>IF(D32="","",IFERROR(VLOOKUP(D32,Parameter!$G$4:$H$6,2,FALSE),""))</f>
        <v/>
      </c>
      <c r="Q32" s="12">
        <f>IF(COUNTA(A32:B32,D32:J32,R32)=0,"",IF(R32="Entfällt","Entfällt",IF(OR(A32="",B32="",D32="",E32="",F32="",G32="",H32="",I32="",J32="",R32=""),"Angaben fehlen",IF(J32&lt;=I32,"Zeitfolge prüfen",IF(OR(M32="",P32=""),"Parameterzuordnung fehlt",IF(N32&lt;0,"Mindestbesetzung unterschritten",IF(N32&lt;Parameter!$B$7,"Reserve knapp",IF(O32&lt;P32,"Pausendauer unter Soll","OK"))))))))</f>
        <v/>
      </c>
      <c r="R32" s="18" t="n"/>
    </row>
    <row r="33" ht="22" customHeight="1">
      <c r="A33" s="18" t="n"/>
      <c r="B33" s="26" t="n"/>
      <c r="C33" s="7">
        <f>IF(B33="","",TEXT(B33,"ddd"))</f>
        <v/>
      </c>
      <c r="D33" s="18" t="n"/>
      <c r="E33" s="18" t="n"/>
      <c r="F33" s="20" t="n"/>
      <c r="G33" s="21" t="n"/>
      <c r="H33" s="21" t="n"/>
      <c r="I33" s="21" t="n"/>
      <c r="J33" s="21" t="n"/>
      <c r="K33" s="15">
        <f>IF(OR(B33="",E33="",I33="",J33="",R33=""),"",IF(R33="Entfällt",0,SUMIFS($G$5:$G$104,$B$5:$B$104,B33,$E$5:$E$104,E33,$I$5:$I$104,"&lt;="&amp;I33,$J$5:$J$104,"&gt;"&amp;I33,$R$5:$R$104,"Geplant")+SUMIFS($G$5:$G$104,$B$5:$B$104,B33,$E$5:$E$104,E33,$I$5:$I$104,"&lt;="&amp;I33,$J$5:$J$104,"&gt;"&amp;I33,$R$5:$R$104,"Bestätigt")))</f>
        <v/>
      </c>
      <c r="L33" s="15">
        <f>IF(OR(H33="",K33="",R33="Entfällt"),"",IFERROR(H33-K33,""))</f>
        <v/>
      </c>
      <c r="M33" s="15">
        <f>IF(E33="","",IFERROR(VLOOKUP(E33,Parameter!$D$4:$E$8,2,FALSE),""))</f>
        <v/>
      </c>
      <c r="N33" s="15">
        <f>IF(OR(L33="",M33="",R33="Entfällt"),"",IFERROR(L33-M33,""))</f>
        <v/>
      </c>
      <c r="O33" s="15">
        <f>IF(OR(I33="",J33="",R33="Entfällt"),"",IF(J33&gt;I33,IFERROR((J33-I33)*1440,""),""))</f>
        <v/>
      </c>
      <c r="P33" s="15">
        <f>IF(D33="","",IFERROR(VLOOKUP(D33,Parameter!$G$4:$H$6,2,FALSE),""))</f>
        <v/>
      </c>
      <c r="Q33" s="9">
        <f>IF(COUNTA(A33:B33,D33:J33,R33)=0,"",IF(R33="Entfällt","Entfällt",IF(OR(A33="",B33="",D33="",E33="",F33="",G33="",H33="",I33="",J33="",R33=""),"Angaben fehlen",IF(J33&lt;=I33,"Zeitfolge prüfen",IF(OR(M33="",P33=""),"Parameterzuordnung fehlt",IF(N33&lt;0,"Mindestbesetzung unterschritten",IF(N33&lt;Parameter!$B$7,"Reserve knapp",IF(O33&lt;P33,"Pausendauer unter Soll","OK"))))))))</f>
        <v/>
      </c>
      <c r="R33" s="18" t="n"/>
    </row>
    <row r="34" ht="22" customHeight="1">
      <c r="A34" s="18" t="n"/>
      <c r="B34" s="26" t="n"/>
      <c r="C34" s="11">
        <f>IF(B34="","",TEXT(B34,"ddd"))</f>
        <v/>
      </c>
      <c r="D34" s="18" t="n"/>
      <c r="E34" s="18" t="n"/>
      <c r="F34" s="20" t="n"/>
      <c r="G34" s="21" t="n"/>
      <c r="H34" s="21" t="n"/>
      <c r="I34" s="21" t="n"/>
      <c r="J34" s="21" t="n"/>
      <c r="K34" s="17">
        <f>IF(OR(B34="",E34="",I34="",J34="",R34=""),"",IF(R34="Entfällt",0,SUMIFS($G$5:$G$104,$B$5:$B$104,B34,$E$5:$E$104,E34,$I$5:$I$104,"&lt;="&amp;I34,$J$5:$J$104,"&gt;"&amp;I34,$R$5:$R$104,"Geplant")+SUMIFS($G$5:$G$104,$B$5:$B$104,B34,$E$5:$E$104,E34,$I$5:$I$104,"&lt;="&amp;I34,$J$5:$J$104,"&gt;"&amp;I34,$R$5:$R$104,"Bestätigt")))</f>
        <v/>
      </c>
      <c r="L34" s="17">
        <f>IF(OR(H34="",K34="",R34="Entfällt"),"",IFERROR(H34-K34,""))</f>
        <v/>
      </c>
      <c r="M34" s="17">
        <f>IF(E34="","",IFERROR(VLOOKUP(E34,Parameter!$D$4:$E$8,2,FALSE),""))</f>
        <v/>
      </c>
      <c r="N34" s="17">
        <f>IF(OR(L34="",M34="",R34="Entfällt"),"",IFERROR(L34-M34,""))</f>
        <v/>
      </c>
      <c r="O34" s="17">
        <f>IF(OR(I34="",J34="",R34="Entfällt"),"",IF(J34&gt;I34,IFERROR((J34-I34)*1440,""),""))</f>
        <v/>
      </c>
      <c r="P34" s="17">
        <f>IF(D34="","",IFERROR(VLOOKUP(D34,Parameter!$G$4:$H$6,2,FALSE),""))</f>
        <v/>
      </c>
      <c r="Q34" s="12">
        <f>IF(COUNTA(A34:B34,D34:J34,R34)=0,"",IF(R34="Entfällt","Entfällt",IF(OR(A34="",B34="",D34="",E34="",F34="",G34="",H34="",I34="",J34="",R34=""),"Angaben fehlen",IF(J34&lt;=I34,"Zeitfolge prüfen",IF(OR(M34="",P34=""),"Parameterzuordnung fehlt",IF(N34&lt;0,"Mindestbesetzung unterschritten",IF(N34&lt;Parameter!$B$7,"Reserve knapp",IF(O34&lt;P34,"Pausendauer unter Soll","OK"))))))))</f>
        <v/>
      </c>
      <c r="R34" s="18" t="n"/>
    </row>
    <row r="35" ht="22" customHeight="1">
      <c r="A35" s="18" t="n"/>
      <c r="B35" s="26" t="n"/>
      <c r="C35" s="7">
        <f>IF(B35="","",TEXT(B35,"ddd"))</f>
        <v/>
      </c>
      <c r="D35" s="18" t="n"/>
      <c r="E35" s="18" t="n"/>
      <c r="F35" s="20" t="n"/>
      <c r="G35" s="21" t="n"/>
      <c r="H35" s="21" t="n"/>
      <c r="I35" s="21" t="n"/>
      <c r="J35" s="21" t="n"/>
      <c r="K35" s="15">
        <f>IF(OR(B35="",E35="",I35="",J35="",R35=""),"",IF(R35="Entfällt",0,SUMIFS($G$5:$G$104,$B$5:$B$104,B35,$E$5:$E$104,E35,$I$5:$I$104,"&lt;="&amp;I35,$J$5:$J$104,"&gt;"&amp;I35,$R$5:$R$104,"Geplant")+SUMIFS($G$5:$G$104,$B$5:$B$104,B35,$E$5:$E$104,E35,$I$5:$I$104,"&lt;="&amp;I35,$J$5:$J$104,"&gt;"&amp;I35,$R$5:$R$104,"Bestätigt")))</f>
        <v/>
      </c>
      <c r="L35" s="15">
        <f>IF(OR(H35="",K35="",R35="Entfällt"),"",IFERROR(H35-K35,""))</f>
        <v/>
      </c>
      <c r="M35" s="15">
        <f>IF(E35="","",IFERROR(VLOOKUP(E35,Parameter!$D$4:$E$8,2,FALSE),""))</f>
        <v/>
      </c>
      <c r="N35" s="15">
        <f>IF(OR(L35="",M35="",R35="Entfällt"),"",IFERROR(L35-M35,""))</f>
        <v/>
      </c>
      <c r="O35" s="15">
        <f>IF(OR(I35="",J35="",R35="Entfällt"),"",IF(J35&gt;I35,IFERROR((J35-I35)*1440,""),""))</f>
        <v/>
      </c>
      <c r="P35" s="15">
        <f>IF(D35="","",IFERROR(VLOOKUP(D35,Parameter!$G$4:$H$6,2,FALSE),""))</f>
        <v/>
      </c>
      <c r="Q35" s="9">
        <f>IF(COUNTA(A35:B35,D35:J35,R35)=0,"",IF(R35="Entfällt","Entfällt",IF(OR(A35="",B35="",D35="",E35="",F35="",G35="",H35="",I35="",J35="",R35=""),"Angaben fehlen",IF(J35&lt;=I35,"Zeitfolge prüfen",IF(OR(M35="",P35=""),"Parameterzuordnung fehlt",IF(N35&lt;0,"Mindestbesetzung unterschritten",IF(N35&lt;Parameter!$B$7,"Reserve knapp",IF(O35&lt;P35,"Pausendauer unter Soll","OK"))))))))</f>
        <v/>
      </c>
      <c r="R35" s="18" t="n"/>
    </row>
    <row r="36" ht="22" customHeight="1">
      <c r="A36" s="18" t="n"/>
      <c r="B36" s="26" t="n"/>
      <c r="C36" s="11">
        <f>IF(B36="","",TEXT(B36,"ddd"))</f>
        <v/>
      </c>
      <c r="D36" s="18" t="n"/>
      <c r="E36" s="18" t="n"/>
      <c r="F36" s="20" t="n"/>
      <c r="G36" s="21" t="n"/>
      <c r="H36" s="21" t="n"/>
      <c r="I36" s="21" t="n"/>
      <c r="J36" s="21" t="n"/>
      <c r="K36" s="17">
        <f>IF(OR(B36="",E36="",I36="",J36="",R36=""),"",IF(R36="Entfällt",0,SUMIFS($G$5:$G$104,$B$5:$B$104,B36,$E$5:$E$104,E36,$I$5:$I$104,"&lt;="&amp;I36,$J$5:$J$104,"&gt;"&amp;I36,$R$5:$R$104,"Geplant")+SUMIFS($G$5:$G$104,$B$5:$B$104,B36,$E$5:$E$104,E36,$I$5:$I$104,"&lt;="&amp;I36,$J$5:$J$104,"&gt;"&amp;I36,$R$5:$R$104,"Bestätigt")))</f>
        <v/>
      </c>
      <c r="L36" s="17">
        <f>IF(OR(H36="",K36="",R36="Entfällt"),"",IFERROR(H36-K36,""))</f>
        <v/>
      </c>
      <c r="M36" s="17">
        <f>IF(E36="","",IFERROR(VLOOKUP(E36,Parameter!$D$4:$E$8,2,FALSE),""))</f>
        <v/>
      </c>
      <c r="N36" s="17">
        <f>IF(OR(L36="",M36="",R36="Entfällt"),"",IFERROR(L36-M36,""))</f>
        <v/>
      </c>
      <c r="O36" s="17">
        <f>IF(OR(I36="",J36="",R36="Entfällt"),"",IF(J36&gt;I36,IFERROR((J36-I36)*1440,""),""))</f>
        <v/>
      </c>
      <c r="P36" s="17">
        <f>IF(D36="","",IFERROR(VLOOKUP(D36,Parameter!$G$4:$H$6,2,FALSE),""))</f>
        <v/>
      </c>
      <c r="Q36" s="12">
        <f>IF(COUNTA(A36:B36,D36:J36,R36)=0,"",IF(R36="Entfällt","Entfällt",IF(OR(A36="",B36="",D36="",E36="",F36="",G36="",H36="",I36="",J36="",R36=""),"Angaben fehlen",IF(J36&lt;=I36,"Zeitfolge prüfen",IF(OR(M36="",P36=""),"Parameterzuordnung fehlt",IF(N36&lt;0,"Mindestbesetzung unterschritten",IF(N36&lt;Parameter!$B$7,"Reserve knapp",IF(O36&lt;P36,"Pausendauer unter Soll","OK"))))))))</f>
        <v/>
      </c>
      <c r="R36" s="18" t="n"/>
    </row>
    <row r="37" ht="22" customHeight="1">
      <c r="A37" s="18" t="n"/>
      <c r="B37" s="26" t="n"/>
      <c r="C37" s="7">
        <f>IF(B37="","",TEXT(B37,"ddd"))</f>
        <v/>
      </c>
      <c r="D37" s="18" t="n"/>
      <c r="E37" s="18" t="n"/>
      <c r="F37" s="20" t="n"/>
      <c r="G37" s="21" t="n"/>
      <c r="H37" s="21" t="n"/>
      <c r="I37" s="21" t="n"/>
      <c r="J37" s="21" t="n"/>
      <c r="K37" s="15">
        <f>IF(OR(B37="",E37="",I37="",J37="",R37=""),"",IF(R37="Entfällt",0,SUMIFS($G$5:$G$104,$B$5:$B$104,B37,$E$5:$E$104,E37,$I$5:$I$104,"&lt;="&amp;I37,$J$5:$J$104,"&gt;"&amp;I37,$R$5:$R$104,"Geplant")+SUMIFS($G$5:$G$104,$B$5:$B$104,B37,$E$5:$E$104,E37,$I$5:$I$104,"&lt;="&amp;I37,$J$5:$J$104,"&gt;"&amp;I37,$R$5:$R$104,"Bestätigt")))</f>
        <v/>
      </c>
      <c r="L37" s="15">
        <f>IF(OR(H37="",K37="",R37="Entfällt"),"",IFERROR(H37-K37,""))</f>
        <v/>
      </c>
      <c r="M37" s="15">
        <f>IF(E37="","",IFERROR(VLOOKUP(E37,Parameter!$D$4:$E$8,2,FALSE),""))</f>
        <v/>
      </c>
      <c r="N37" s="15">
        <f>IF(OR(L37="",M37="",R37="Entfällt"),"",IFERROR(L37-M37,""))</f>
        <v/>
      </c>
      <c r="O37" s="15">
        <f>IF(OR(I37="",J37="",R37="Entfällt"),"",IF(J37&gt;I37,IFERROR((J37-I37)*1440,""),""))</f>
        <v/>
      </c>
      <c r="P37" s="15">
        <f>IF(D37="","",IFERROR(VLOOKUP(D37,Parameter!$G$4:$H$6,2,FALSE),""))</f>
        <v/>
      </c>
      <c r="Q37" s="9">
        <f>IF(COUNTA(A37:B37,D37:J37,R37)=0,"",IF(R37="Entfällt","Entfällt",IF(OR(A37="",B37="",D37="",E37="",F37="",G37="",H37="",I37="",J37="",R37=""),"Angaben fehlen",IF(J37&lt;=I37,"Zeitfolge prüfen",IF(OR(M37="",P37=""),"Parameterzuordnung fehlt",IF(N37&lt;0,"Mindestbesetzung unterschritten",IF(N37&lt;Parameter!$B$7,"Reserve knapp",IF(O37&lt;P37,"Pausendauer unter Soll","OK"))))))))</f>
        <v/>
      </c>
      <c r="R37" s="18" t="n"/>
    </row>
    <row r="38" ht="22" customHeight="1">
      <c r="A38" s="18" t="n"/>
      <c r="B38" s="26" t="n"/>
      <c r="C38" s="11">
        <f>IF(B38="","",TEXT(B38,"ddd"))</f>
        <v/>
      </c>
      <c r="D38" s="18" t="n"/>
      <c r="E38" s="18" t="n"/>
      <c r="F38" s="20" t="n"/>
      <c r="G38" s="21" t="n"/>
      <c r="H38" s="21" t="n"/>
      <c r="I38" s="21" t="n"/>
      <c r="J38" s="21" t="n"/>
      <c r="K38" s="17">
        <f>IF(OR(B38="",E38="",I38="",J38="",R38=""),"",IF(R38="Entfällt",0,SUMIFS($G$5:$G$104,$B$5:$B$104,B38,$E$5:$E$104,E38,$I$5:$I$104,"&lt;="&amp;I38,$J$5:$J$104,"&gt;"&amp;I38,$R$5:$R$104,"Geplant")+SUMIFS($G$5:$G$104,$B$5:$B$104,B38,$E$5:$E$104,E38,$I$5:$I$104,"&lt;="&amp;I38,$J$5:$J$104,"&gt;"&amp;I38,$R$5:$R$104,"Bestätigt")))</f>
        <v/>
      </c>
      <c r="L38" s="17">
        <f>IF(OR(H38="",K38="",R38="Entfällt"),"",IFERROR(H38-K38,""))</f>
        <v/>
      </c>
      <c r="M38" s="17">
        <f>IF(E38="","",IFERROR(VLOOKUP(E38,Parameter!$D$4:$E$8,2,FALSE),""))</f>
        <v/>
      </c>
      <c r="N38" s="17">
        <f>IF(OR(L38="",M38="",R38="Entfällt"),"",IFERROR(L38-M38,""))</f>
        <v/>
      </c>
      <c r="O38" s="17">
        <f>IF(OR(I38="",J38="",R38="Entfällt"),"",IF(J38&gt;I38,IFERROR((J38-I38)*1440,""),""))</f>
        <v/>
      </c>
      <c r="P38" s="17">
        <f>IF(D38="","",IFERROR(VLOOKUP(D38,Parameter!$G$4:$H$6,2,FALSE),""))</f>
        <v/>
      </c>
      <c r="Q38" s="12">
        <f>IF(COUNTA(A38:B38,D38:J38,R38)=0,"",IF(R38="Entfällt","Entfällt",IF(OR(A38="",B38="",D38="",E38="",F38="",G38="",H38="",I38="",J38="",R38=""),"Angaben fehlen",IF(J38&lt;=I38,"Zeitfolge prüfen",IF(OR(M38="",P38=""),"Parameterzuordnung fehlt",IF(N38&lt;0,"Mindestbesetzung unterschritten",IF(N38&lt;Parameter!$B$7,"Reserve knapp",IF(O38&lt;P38,"Pausendauer unter Soll","OK"))))))))</f>
        <v/>
      </c>
      <c r="R38" s="18" t="n"/>
    </row>
    <row r="39" ht="22" customHeight="1">
      <c r="A39" s="18" t="n"/>
      <c r="B39" s="26" t="n"/>
      <c r="C39" s="7">
        <f>IF(B39="","",TEXT(B39,"ddd"))</f>
        <v/>
      </c>
      <c r="D39" s="18" t="n"/>
      <c r="E39" s="18" t="n"/>
      <c r="F39" s="20" t="n"/>
      <c r="G39" s="21" t="n"/>
      <c r="H39" s="21" t="n"/>
      <c r="I39" s="21" t="n"/>
      <c r="J39" s="21" t="n"/>
      <c r="K39" s="15">
        <f>IF(OR(B39="",E39="",I39="",J39="",R39=""),"",IF(R39="Entfällt",0,SUMIFS($G$5:$G$104,$B$5:$B$104,B39,$E$5:$E$104,E39,$I$5:$I$104,"&lt;="&amp;I39,$J$5:$J$104,"&gt;"&amp;I39,$R$5:$R$104,"Geplant")+SUMIFS($G$5:$G$104,$B$5:$B$104,B39,$E$5:$E$104,E39,$I$5:$I$104,"&lt;="&amp;I39,$J$5:$J$104,"&gt;"&amp;I39,$R$5:$R$104,"Bestätigt")))</f>
        <v/>
      </c>
      <c r="L39" s="15">
        <f>IF(OR(H39="",K39="",R39="Entfällt"),"",IFERROR(H39-K39,""))</f>
        <v/>
      </c>
      <c r="M39" s="15">
        <f>IF(E39="","",IFERROR(VLOOKUP(E39,Parameter!$D$4:$E$8,2,FALSE),""))</f>
        <v/>
      </c>
      <c r="N39" s="15">
        <f>IF(OR(L39="",M39="",R39="Entfällt"),"",IFERROR(L39-M39,""))</f>
        <v/>
      </c>
      <c r="O39" s="15">
        <f>IF(OR(I39="",J39="",R39="Entfällt"),"",IF(J39&gt;I39,IFERROR((J39-I39)*1440,""),""))</f>
        <v/>
      </c>
      <c r="P39" s="15">
        <f>IF(D39="","",IFERROR(VLOOKUP(D39,Parameter!$G$4:$H$6,2,FALSE),""))</f>
        <v/>
      </c>
      <c r="Q39" s="9">
        <f>IF(COUNTA(A39:B39,D39:J39,R39)=0,"",IF(R39="Entfällt","Entfällt",IF(OR(A39="",B39="",D39="",E39="",F39="",G39="",H39="",I39="",J39="",R39=""),"Angaben fehlen",IF(J39&lt;=I39,"Zeitfolge prüfen",IF(OR(M39="",P39=""),"Parameterzuordnung fehlt",IF(N39&lt;0,"Mindestbesetzung unterschritten",IF(N39&lt;Parameter!$B$7,"Reserve knapp",IF(O39&lt;P39,"Pausendauer unter Soll","OK"))))))))</f>
        <v/>
      </c>
      <c r="R39" s="18" t="n"/>
    </row>
    <row r="40" ht="22" customHeight="1">
      <c r="A40" s="18" t="n"/>
      <c r="B40" s="26" t="n"/>
      <c r="C40" s="11">
        <f>IF(B40="","",TEXT(B40,"ddd"))</f>
        <v/>
      </c>
      <c r="D40" s="18" t="n"/>
      <c r="E40" s="18" t="n"/>
      <c r="F40" s="20" t="n"/>
      <c r="G40" s="21" t="n"/>
      <c r="H40" s="21" t="n"/>
      <c r="I40" s="21" t="n"/>
      <c r="J40" s="21" t="n"/>
      <c r="K40" s="17">
        <f>IF(OR(B40="",E40="",I40="",J40="",R40=""),"",IF(R40="Entfällt",0,SUMIFS($G$5:$G$104,$B$5:$B$104,B40,$E$5:$E$104,E40,$I$5:$I$104,"&lt;="&amp;I40,$J$5:$J$104,"&gt;"&amp;I40,$R$5:$R$104,"Geplant")+SUMIFS($G$5:$G$104,$B$5:$B$104,B40,$E$5:$E$104,E40,$I$5:$I$104,"&lt;="&amp;I40,$J$5:$J$104,"&gt;"&amp;I40,$R$5:$R$104,"Bestätigt")))</f>
        <v/>
      </c>
      <c r="L40" s="17">
        <f>IF(OR(H40="",K40="",R40="Entfällt"),"",IFERROR(H40-K40,""))</f>
        <v/>
      </c>
      <c r="M40" s="17">
        <f>IF(E40="","",IFERROR(VLOOKUP(E40,Parameter!$D$4:$E$8,2,FALSE),""))</f>
        <v/>
      </c>
      <c r="N40" s="17">
        <f>IF(OR(L40="",M40="",R40="Entfällt"),"",IFERROR(L40-M40,""))</f>
        <v/>
      </c>
      <c r="O40" s="17">
        <f>IF(OR(I40="",J40="",R40="Entfällt"),"",IF(J40&gt;I40,IFERROR((J40-I40)*1440,""),""))</f>
        <v/>
      </c>
      <c r="P40" s="17">
        <f>IF(D40="","",IFERROR(VLOOKUP(D40,Parameter!$G$4:$H$6,2,FALSE),""))</f>
        <v/>
      </c>
      <c r="Q40" s="12">
        <f>IF(COUNTA(A40:B40,D40:J40,R40)=0,"",IF(R40="Entfällt","Entfällt",IF(OR(A40="",B40="",D40="",E40="",F40="",G40="",H40="",I40="",J40="",R40=""),"Angaben fehlen",IF(J40&lt;=I40,"Zeitfolge prüfen",IF(OR(M40="",P40=""),"Parameterzuordnung fehlt",IF(N40&lt;0,"Mindestbesetzung unterschritten",IF(N40&lt;Parameter!$B$7,"Reserve knapp",IF(O40&lt;P40,"Pausendauer unter Soll","OK"))))))))</f>
        <v/>
      </c>
      <c r="R40" s="18" t="n"/>
    </row>
    <row r="41" ht="22" customHeight="1">
      <c r="A41" s="18" t="n"/>
      <c r="B41" s="26" t="n"/>
      <c r="C41" s="7">
        <f>IF(B41="","",TEXT(B41,"ddd"))</f>
        <v/>
      </c>
      <c r="D41" s="18" t="n"/>
      <c r="E41" s="18" t="n"/>
      <c r="F41" s="20" t="n"/>
      <c r="G41" s="21" t="n"/>
      <c r="H41" s="21" t="n"/>
      <c r="I41" s="21" t="n"/>
      <c r="J41" s="21" t="n"/>
      <c r="K41" s="15">
        <f>IF(OR(B41="",E41="",I41="",J41="",R41=""),"",IF(R41="Entfällt",0,SUMIFS($G$5:$G$104,$B$5:$B$104,B41,$E$5:$E$104,E41,$I$5:$I$104,"&lt;="&amp;I41,$J$5:$J$104,"&gt;"&amp;I41,$R$5:$R$104,"Geplant")+SUMIFS($G$5:$G$104,$B$5:$B$104,B41,$E$5:$E$104,E41,$I$5:$I$104,"&lt;="&amp;I41,$J$5:$J$104,"&gt;"&amp;I41,$R$5:$R$104,"Bestätigt")))</f>
        <v/>
      </c>
      <c r="L41" s="15">
        <f>IF(OR(H41="",K41="",R41="Entfällt"),"",IFERROR(H41-K41,""))</f>
        <v/>
      </c>
      <c r="M41" s="15">
        <f>IF(E41="","",IFERROR(VLOOKUP(E41,Parameter!$D$4:$E$8,2,FALSE),""))</f>
        <v/>
      </c>
      <c r="N41" s="15">
        <f>IF(OR(L41="",M41="",R41="Entfällt"),"",IFERROR(L41-M41,""))</f>
        <v/>
      </c>
      <c r="O41" s="15">
        <f>IF(OR(I41="",J41="",R41="Entfällt"),"",IF(J41&gt;I41,IFERROR((J41-I41)*1440,""),""))</f>
        <v/>
      </c>
      <c r="P41" s="15">
        <f>IF(D41="","",IFERROR(VLOOKUP(D41,Parameter!$G$4:$H$6,2,FALSE),""))</f>
        <v/>
      </c>
      <c r="Q41" s="9">
        <f>IF(COUNTA(A41:B41,D41:J41,R41)=0,"",IF(R41="Entfällt","Entfällt",IF(OR(A41="",B41="",D41="",E41="",F41="",G41="",H41="",I41="",J41="",R41=""),"Angaben fehlen",IF(J41&lt;=I41,"Zeitfolge prüfen",IF(OR(M41="",P41=""),"Parameterzuordnung fehlt",IF(N41&lt;0,"Mindestbesetzung unterschritten",IF(N41&lt;Parameter!$B$7,"Reserve knapp",IF(O41&lt;P41,"Pausendauer unter Soll","OK"))))))))</f>
        <v/>
      </c>
      <c r="R41" s="18" t="n"/>
    </row>
    <row r="42" ht="22" customHeight="1">
      <c r="A42" s="18" t="n"/>
      <c r="B42" s="26" t="n"/>
      <c r="C42" s="11">
        <f>IF(B42="","",TEXT(B42,"ddd"))</f>
        <v/>
      </c>
      <c r="D42" s="18" t="n"/>
      <c r="E42" s="18" t="n"/>
      <c r="F42" s="20" t="n"/>
      <c r="G42" s="21" t="n"/>
      <c r="H42" s="21" t="n"/>
      <c r="I42" s="21" t="n"/>
      <c r="J42" s="21" t="n"/>
      <c r="K42" s="17">
        <f>IF(OR(B42="",E42="",I42="",J42="",R42=""),"",IF(R42="Entfällt",0,SUMIFS($G$5:$G$104,$B$5:$B$104,B42,$E$5:$E$104,E42,$I$5:$I$104,"&lt;="&amp;I42,$J$5:$J$104,"&gt;"&amp;I42,$R$5:$R$104,"Geplant")+SUMIFS($G$5:$G$104,$B$5:$B$104,B42,$E$5:$E$104,E42,$I$5:$I$104,"&lt;="&amp;I42,$J$5:$J$104,"&gt;"&amp;I42,$R$5:$R$104,"Bestätigt")))</f>
        <v/>
      </c>
      <c r="L42" s="17">
        <f>IF(OR(H42="",K42="",R42="Entfällt"),"",IFERROR(H42-K42,""))</f>
        <v/>
      </c>
      <c r="M42" s="17">
        <f>IF(E42="","",IFERROR(VLOOKUP(E42,Parameter!$D$4:$E$8,2,FALSE),""))</f>
        <v/>
      </c>
      <c r="N42" s="17">
        <f>IF(OR(L42="",M42="",R42="Entfällt"),"",IFERROR(L42-M42,""))</f>
        <v/>
      </c>
      <c r="O42" s="17">
        <f>IF(OR(I42="",J42="",R42="Entfällt"),"",IF(J42&gt;I42,IFERROR((J42-I42)*1440,""),""))</f>
        <v/>
      </c>
      <c r="P42" s="17">
        <f>IF(D42="","",IFERROR(VLOOKUP(D42,Parameter!$G$4:$H$6,2,FALSE),""))</f>
        <v/>
      </c>
      <c r="Q42" s="12">
        <f>IF(COUNTA(A42:B42,D42:J42,R42)=0,"",IF(R42="Entfällt","Entfällt",IF(OR(A42="",B42="",D42="",E42="",F42="",G42="",H42="",I42="",J42="",R42=""),"Angaben fehlen",IF(J42&lt;=I42,"Zeitfolge prüfen",IF(OR(M42="",P42=""),"Parameterzuordnung fehlt",IF(N42&lt;0,"Mindestbesetzung unterschritten",IF(N42&lt;Parameter!$B$7,"Reserve knapp",IF(O42&lt;P42,"Pausendauer unter Soll","OK"))))))))</f>
        <v/>
      </c>
      <c r="R42" s="18" t="n"/>
    </row>
    <row r="43" ht="22" customHeight="1">
      <c r="A43" s="18" t="n"/>
      <c r="B43" s="26" t="n"/>
      <c r="C43" s="7">
        <f>IF(B43="","",TEXT(B43,"ddd"))</f>
        <v/>
      </c>
      <c r="D43" s="18" t="n"/>
      <c r="E43" s="18" t="n"/>
      <c r="F43" s="20" t="n"/>
      <c r="G43" s="21" t="n"/>
      <c r="H43" s="21" t="n"/>
      <c r="I43" s="21" t="n"/>
      <c r="J43" s="21" t="n"/>
      <c r="K43" s="15">
        <f>IF(OR(B43="",E43="",I43="",J43="",R43=""),"",IF(R43="Entfällt",0,SUMIFS($G$5:$G$104,$B$5:$B$104,B43,$E$5:$E$104,E43,$I$5:$I$104,"&lt;="&amp;I43,$J$5:$J$104,"&gt;"&amp;I43,$R$5:$R$104,"Geplant")+SUMIFS($G$5:$G$104,$B$5:$B$104,B43,$E$5:$E$104,E43,$I$5:$I$104,"&lt;="&amp;I43,$J$5:$J$104,"&gt;"&amp;I43,$R$5:$R$104,"Bestätigt")))</f>
        <v/>
      </c>
      <c r="L43" s="15">
        <f>IF(OR(H43="",K43="",R43="Entfällt"),"",IFERROR(H43-K43,""))</f>
        <v/>
      </c>
      <c r="M43" s="15">
        <f>IF(E43="","",IFERROR(VLOOKUP(E43,Parameter!$D$4:$E$8,2,FALSE),""))</f>
        <v/>
      </c>
      <c r="N43" s="15">
        <f>IF(OR(L43="",M43="",R43="Entfällt"),"",IFERROR(L43-M43,""))</f>
        <v/>
      </c>
      <c r="O43" s="15">
        <f>IF(OR(I43="",J43="",R43="Entfällt"),"",IF(J43&gt;I43,IFERROR((J43-I43)*1440,""),""))</f>
        <v/>
      </c>
      <c r="P43" s="15">
        <f>IF(D43="","",IFERROR(VLOOKUP(D43,Parameter!$G$4:$H$6,2,FALSE),""))</f>
        <v/>
      </c>
      <c r="Q43" s="9">
        <f>IF(COUNTA(A43:B43,D43:J43,R43)=0,"",IF(R43="Entfällt","Entfällt",IF(OR(A43="",B43="",D43="",E43="",F43="",G43="",H43="",I43="",J43="",R43=""),"Angaben fehlen",IF(J43&lt;=I43,"Zeitfolge prüfen",IF(OR(M43="",P43=""),"Parameterzuordnung fehlt",IF(N43&lt;0,"Mindestbesetzung unterschritten",IF(N43&lt;Parameter!$B$7,"Reserve knapp",IF(O43&lt;P43,"Pausendauer unter Soll","OK"))))))))</f>
        <v/>
      </c>
      <c r="R43" s="18" t="n"/>
    </row>
    <row r="44" ht="22" customHeight="1">
      <c r="A44" s="18" t="n"/>
      <c r="B44" s="26" t="n"/>
      <c r="C44" s="11">
        <f>IF(B44="","",TEXT(B44,"ddd"))</f>
        <v/>
      </c>
      <c r="D44" s="18" t="n"/>
      <c r="E44" s="18" t="n"/>
      <c r="F44" s="20" t="n"/>
      <c r="G44" s="21" t="n"/>
      <c r="H44" s="21" t="n"/>
      <c r="I44" s="21" t="n"/>
      <c r="J44" s="21" t="n"/>
      <c r="K44" s="17">
        <f>IF(OR(B44="",E44="",I44="",J44="",R44=""),"",IF(R44="Entfällt",0,SUMIFS($G$5:$G$104,$B$5:$B$104,B44,$E$5:$E$104,E44,$I$5:$I$104,"&lt;="&amp;I44,$J$5:$J$104,"&gt;"&amp;I44,$R$5:$R$104,"Geplant")+SUMIFS($G$5:$G$104,$B$5:$B$104,B44,$E$5:$E$104,E44,$I$5:$I$104,"&lt;="&amp;I44,$J$5:$J$104,"&gt;"&amp;I44,$R$5:$R$104,"Bestätigt")))</f>
        <v/>
      </c>
      <c r="L44" s="17">
        <f>IF(OR(H44="",K44="",R44="Entfällt"),"",IFERROR(H44-K44,""))</f>
        <v/>
      </c>
      <c r="M44" s="17">
        <f>IF(E44="","",IFERROR(VLOOKUP(E44,Parameter!$D$4:$E$8,2,FALSE),""))</f>
        <v/>
      </c>
      <c r="N44" s="17">
        <f>IF(OR(L44="",M44="",R44="Entfällt"),"",IFERROR(L44-M44,""))</f>
        <v/>
      </c>
      <c r="O44" s="17">
        <f>IF(OR(I44="",J44="",R44="Entfällt"),"",IF(J44&gt;I44,IFERROR((J44-I44)*1440,""),""))</f>
        <v/>
      </c>
      <c r="P44" s="17">
        <f>IF(D44="","",IFERROR(VLOOKUP(D44,Parameter!$G$4:$H$6,2,FALSE),""))</f>
        <v/>
      </c>
      <c r="Q44" s="12">
        <f>IF(COUNTA(A44:B44,D44:J44,R44)=0,"",IF(R44="Entfällt","Entfällt",IF(OR(A44="",B44="",D44="",E44="",F44="",G44="",H44="",I44="",J44="",R44=""),"Angaben fehlen",IF(J44&lt;=I44,"Zeitfolge prüfen",IF(OR(M44="",P44=""),"Parameterzuordnung fehlt",IF(N44&lt;0,"Mindestbesetzung unterschritten",IF(N44&lt;Parameter!$B$7,"Reserve knapp",IF(O44&lt;P44,"Pausendauer unter Soll","OK"))))))))</f>
        <v/>
      </c>
      <c r="R44" s="18" t="n"/>
    </row>
    <row r="45" ht="22" customHeight="1">
      <c r="A45" s="18" t="n"/>
      <c r="B45" s="26" t="n"/>
      <c r="C45" s="7">
        <f>IF(B45="","",TEXT(B45,"ddd"))</f>
        <v/>
      </c>
      <c r="D45" s="18" t="n"/>
      <c r="E45" s="18" t="n"/>
      <c r="F45" s="20" t="n"/>
      <c r="G45" s="21" t="n"/>
      <c r="H45" s="21" t="n"/>
      <c r="I45" s="21" t="n"/>
      <c r="J45" s="21" t="n"/>
      <c r="K45" s="15">
        <f>IF(OR(B45="",E45="",I45="",J45="",R45=""),"",IF(R45="Entfällt",0,SUMIFS($G$5:$G$104,$B$5:$B$104,B45,$E$5:$E$104,E45,$I$5:$I$104,"&lt;="&amp;I45,$J$5:$J$104,"&gt;"&amp;I45,$R$5:$R$104,"Geplant")+SUMIFS($G$5:$G$104,$B$5:$B$104,B45,$E$5:$E$104,E45,$I$5:$I$104,"&lt;="&amp;I45,$J$5:$J$104,"&gt;"&amp;I45,$R$5:$R$104,"Bestätigt")))</f>
        <v/>
      </c>
      <c r="L45" s="15">
        <f>IF(OR(H45="",K45="",R45="Entfällt"),"",IFERROR(H45-K45,""))</f>
        <v/>
      </c>
      <c r="M45" s="15">
        <f>IF(E45="","",IFERROR(VLOOKUP(E45,Parameter!$D$4:$E$8,2,FALSE),""))</f>
        <v/>
      </c>
      <c r="N45" s="15">
        <f>IF(OR(L45="",M45="",R45="Entfällt"),"",IFERROR(L45-M45,""))</f>
        <v/>
      </c>
      <c r="O45" s="15">
        <f>IF(OR(I45="",J45="",R45="Entfällt"),"",IF(J45&gt;I45,IFERROR((J45-I45)*1440,""),""))</f>
        <v/>
      </c>
      <c r="P45" s="15">
        <f>IF(D45="","",IFERROR(VLOOKUP(D45,Parameter!$G$4:$H$6,2,FALSE),""))</f>
        <v/>
      </c>
      <c r="Q45" s="9">
        <f>IF(COUNTA(A45:B45,D45:J45,R45)=0,"",IF(R45="Entfällt","Entfällt",IF(OR(A45="",B45="",D45="",E45="",F45="",G45="",H45="",I45="",J45="",R45=""),"Angaben fehlen",IF(J45&lt;=I45,"Zeitfolge prüfen",IF(OR(M45="",P45=""),"Parameterzuordnung fehlt",IF(N45&lt;0,"Mindestbesetzung unterschritten",IF(N45&lt;Parameter!$B$7,"Reserve knapp",IF(O45&lt;P45,"Pausendauer unter Soll","OK"))))))))</f>
        <v/>
      </c>
      <c r="R45" s="18" t="n"/>
    </row>
    <row r="46" ht="22" customHeight="1">
      <c r="A46" s="18" t="n"/>
      <c r="B46" s="26" t="n"/>
      <c r="C46" s="11">
        <f>IF(B46="","",TEXT(B46,"ddd"))</f>
        <v/>
      </c>
      <c r="D46" s="18" t="n"/>
      <c r="E46" s="18" t="n"/>
      <c r="F46" s="20" t="n"/>
      <c r="G46" s="21" t="n"/>
      <c r="H46" s="21" t="n"/>
      <c r="I46" s="21" t="n"/>
      <c r="J46" s="21" t="n"/>
      <c r="K46" s="17">
        <f>IF(OR(B46="",E46="",I46="",J46="",R46=""),"",IF(R46="Entfällt",0,SUMIFS($G$5:$G$104,$B$5:$B$104,B46,$E$5:$E$104,E46,$I$5:$I$104,"&lt;="&amp;I46,$J$5:$J$104,"&gt;"&amp;I46,$R$5:$R$104,"Geplant")+SUMIFS($G$5:$G$104,$B$5:$B$104,B46,$E$5:$E$104,E46,$I$5:$I$104,"&lt;="&amp;I46,$J$5:$J$104,"&gt;"&amp;I46,$R$5:$R$104,"Bestätigt")))</f>
        <v/>
      </c>
      <c r="L46" s="17">
        <f>IF(OR(H46="",K46="",R46="Entfällt"),"",IFERROR(H46-K46,""))</f>
        <v/>
      </c>
      <c r="M46" s="17">
        <f>IF(E46="","",IFERROR(VLOOKUP(E46,Parameter!$D$4:$E$8,2,FALSE),""))</f>
        <v/>
      </c>
      <c r="N46" s="17">
        <f>IF(OR(L46="",M46="",R46="Entfällt"),"",IFERROR(L46-M46,""))</f>
        <v/>
      </c>
      <c r="O46" s="17">
        <f>IF(OR(I46="",J46="",R46="Entfällt"),"",IF(J46&gt;I46,IFERROR((J46-I46)*1440,""),""))</f>
        <v/>
      </c>
      <c r="P46" s="17">
        <f>IF(D46="","",IFERROR(VLOOKUP(D46,Parameter!$G$4:$H$6,2,FALSE),""))</f>
        <v/>
      </c>
      <c r="Q46" s="12">
        <f>IF(COUNTA(A46:B46,D46:J46,R46)=0,"",IF(R46="Entfällt","Entfällt",IF(OR(A46="",B46="",D46="",E46="",F46="",G46="",H46="",I46="",J46="",R46=""),"Angaben fehlen",IF(J46&lt;=I46,"Zeitfolge prüfen",IF(OR(M46="",P46=""),"Parameterzuordnung fehlt",IF(N46&lt;0,"Mindestbesetzung unterschritten",IF(N46&lt;Parameter!$B$7,"Reserve knapp",IF(O46&lt;P46,"Pausendauer unter Soll","OK"))))))))</f>
        <v/>
      </c>
      <c r="R46" s="18" t="n"/>
    </row>
    <row r="47" ht="22" customHeight="1">
      <c r="A47" s="18" t="n"/>
      <c r="B47" s="26" t="n"/>
      <c r="C47" s="7">
        <f>IF(B47="","",TEXT(B47,"ddd"))</f>
        <v/>
      </c>
      <c r="D47" s="18" t="n"/>
      <c r="E47" s="18" t="n"/>
      <c r="F47" s="20" t="n"/>
      <c r="G47" s="21" t="n"/>
      <c r="H47" s="21" t="n"/>
      <c r="I47" s="21" t="n"/>
      <c r="J47" s="21" t="n"/>
      <c r="K47" s="15">
        <f>IF(OR(B47="",E47="",I47="",J47="",R47=""),"",IF(R47="Entfällt",0,SUMIFS($G$5:$G$104,$B$5:$B$104,B47,$E$5:$E$104,E47,$I$5:$I$104,"&lt;="&amp;I47,$J$5:$J$104,"&gt;"&amp;I47,$R$5:$R$104,"Geplant")+SUMIFS($G$5:$G$104,$B$5:$B$104,B47,$E$5:$E$104,E47,$I$5:$I$104,"&lt;="&amp;I47,$J$5:$J$104,"&gt;"&amp;I47,$R$5:$R$104,"Bestätigt")))</f>
        <v/>
      </c>
      <c r="L47" s="15">
        <f>IF(OR(H47="",K47="",R47="Entfällt"),"",IFERROR(H47-K47,""))</f>
        <v/>
      </c>
      <c r="M47" s="15">
        <f>IF(E47="","",IFERROR(VLOOKUP(E47,Parameter!$D$4:$E$8,2,FALSE),""))</f>
        <v/>
      </c>
      <c r="N47" s="15">
        <f>IF(OR(L47="",M47="",R47="Entfällt"),"",IFERROR(L47-M47,""))</f>
        <v/>
      </c>
      <c r="O47" s="15">
        <f>IF(OR(I47="",J47="",R47="Entfällt"),"",IF(J47&gt;I47,IFERROR((J47-I47)*1440,""),""))</f>
        <v/>
      </c>
      <c r="P47" s="15">
        <f>IF(D47="","",IFERROR(VLOOKUP(D47,Parameter!$G$4:$H$6,2,FALSE),""))</f>
        <v/>
      </c>
      <c r="Q47" s="9">
        <f>IF(COUNTA(A47:B47,D47:J47,R47)=0,"",IF(R47="Entfällt","Entfällt",IF(OR(A47="",B47="",D47="",E47="",F47="",G47="",H47="",I47="",J47="",R47=""),"Angaben fehlen",IF(J47&lt;=I47,"Zeitfolge prüfen",IF(OR(M47="",P47=""),"Parameterzuordnung fehlt",IF(N47&lt;0,"Mindestbesetzung unterschritten",IF(N47&lt;Parameter!$B$7,"Reserve knapp",IF(O47&lt;P47,"Pausendauer unter Soll","OK"))))))))</f>
        <v/>
      </c>
      <c r="R47" s="18" t="n"/>
    </row>
    <row r="48" ht="22" customHeight="1">
      <c r="A48" s="18" t="n"/>
      <c r="B48" s="26" t="n"/>
      <c r="C48" s="11">
        <f>IF(B48="","",TEXT(B48,"ddd"))</f>
        <v/>
      </c>
      <c r="D48" s="18" t="n"/>
      <c r="E48" s="18" t="n"/>
      <c r="F48" s="20" t="n"/>
      <c r="G48" s="21" t="n"/>
      <c r="H48" s="21" t="n"/>
      <c r="I48" s="21" t="n"/>
      <c r="J48" s="21" t="n"/>
      <c r="K48" s="17">
        <f>IF(OR(B48="",E48="",I48="",J48="",R48=""),"",IF(R48="Entfällt",0,SUMIFS($G$5:$G$104,$B$5:$B$104,B48,$E$5:$E$104,E48,$I$5:$I$104,"&lt;="&amp;I48,$J$5:$J$104,"&gt;"&amp;I48,$R$5:$R$104,"Geplant")+SUMIFS($G$5:$G$104,$B$5:$B$104,B48,$E$5:$E$104,E48,$I$5:$I$104,"&lt;="&amp;I48,$J$5:$J$104,"&gt;"&amp;I48,$R$5:$R$104,"Bestätigt")))</f>
        <v/>
      </c>
      <c r="L48" s="17">
        <f>IF(OR(H48="",K48="",R48="Entfällt"),"",IFERROR(H48-K48,""))</f>
        <v/>
      </c>
      <c r="M48" s="17">
        <f>IF(E48="","",IFERROR(VLOOKUP(E48,Parameter!$D$4:$E$8,2,FALSE),""))</f>
        <v/>
      </c>
      <c r="N48" s="17">
        <f>IF(OR(L48="",M48="",R48="Entfällt"),"",IFERROR(L48-M48,""))</f>
        <v/>
      </c>
      <c r="O48" s="17">
        <f>IF(OR(I48="",J48="",R48="Entfällt"),"",IF(J48&gt;I48,IFERROR((J48-I48)*1440,""),""))</f>
        <v/>
      </c>
      <c r="P48" s="17">
        <f>IF(D48="","",IFERROR(VLOOKUP(D48,Parameter!$G$4:$H$6,2,FALSE),""))</f>
        <v/>
      </c>
      <c r="Q48" s="12">
        <f>IF(COUNTA(A48:B48,D48:J48,R48)=0,"",IF(R48="Entfällt","Entfällt",IF(OR(A48="",B48="",D48="",E48="",F48="",G48="",H48="",I48="",J48="",R48=""),"Angaben fehlen",IF(J48&lt;=I48,"Zeitfolge prüfen",IF(OR(M48="",P48=""),"Parameterzuordnung fehlt",IF(N48&lt;0,"Mindestbesetzung unterschritten",IF(N48&lt;Parameter!$B$7,"Reserve knapp",IF(O48&lt;P48,"Pausendauer unter Soll","OK"))))))))</f>
        <v/>
      </c>
      <c r="R48" s="18" t="n"/>
    </row>
    <row r="49" ht="22" customHeight="1">
      <c r="A49" s="18" t="n"/>
      <c r="B49" s="26" t="n"/>
      <c r="C49" s="7">
        <f>IF(B49="","",TEXT(B49,"ddd"))</f>
        <v/>
      </c>
      <c r="D49" s="18" t="n"/>
      <c r="E49" s="18" t="n"/>
      <c r="F49" s="20" t="n"/>
      <c r="G49" s="21" t="n"/>
      <c r="H49" s="21" t="n"/>
      <c r="I49" s="21" t="n"/>
      <c r="J49" s="21" t="n"/>
      <c r="K49" s="15">
        <f>IF(OR(B49="",E49="",I49="",J49="",R49=""),"",IF(R49="Entfällt",0,SUMIFS($G$5:$G$104,$B$5:$B$104,B49,$E$5:$E$104,E49,$I$5:$I$104,"&lt;="&amp;I49,$J$5:$J$104,"&gt;"&amp;I49,$R$5:$R$104,"Geplant")+SUMIFS($G$5:$G$104,$B$5:$B$104,B49,$E$5:$E$104,E49,$I$5:$I$104,"&lt;="&amp;I49,$J$5:$J$104,"&gt;"&amp;I49,$R$5:$R$104,"Bestätigt")))</f>
        <v/>
      </c>
      <c r="L49" s="15">
        <f>IF(OR(H49="",K49="",R49="Entfällt"),"",IFERROR(H49-K49,""))</f>
        <v/>
      </c>
      <c r="M49" s="15">
        <f>IF(E49="","",IFERROR(VLOOKUP(E49,Parameter!$D$4:$E$8,2,FALSE),""))</f>
        <v/>
      </c>
      <c r="N49" s="15">
        <f>IF(OR(L49="",M49="",R49="Entfällt"),"",IFERROR(L49-M49,""))</f>
        <v/>
      </c>
      <c r="O49" s="15">
        <f>IF(OR(I49="",J49="",R49="Entfällt"),"",IF(J49&gt;I49,IFERROR((J49-I49)*1440,""),""))</f>
        <v/>
      </c>
      <c r="P49" s="15">
        <f>IF(D49="","",IFERROR(VLOOKUP(D49,Parameter!$G$4:$H$6,2,FALSE),""))</f>
        <v/>
      </c>
      <c r="Q49" s="9">
        <f>IF(COUNTA(A49:B49,D49:J49,R49)=0,"",IF(R49="Entfällt","Entfällt",IF(OR(A49="",B49="",D49="",E49="",F49="",G49="",H49="",I49="",J49="",R49=""),"Angaben fehlen",IF(J49&lt;=I49,"Zeitfolge prüfen",IF(OR(M49="",P49=""),"Parameterzuordnung fehlt",IF(N49&lt;0,"Mindestbesetzung unterschritten",IF(N49&lt;Parameter!$B$7,"Reserve knapp",IF(O49&lt;P49,"Pausendauer unter Soll","OK"))))))))</f>
        <v/>
      </c>
      <c r="R49" s="18" t="n"/>
    </row>
    <row r="50" ht="22" customHeight="1">
      <c r="A50" s="18" t="n"/>
      <c r="B50" s="26" t="n"/>
      <c r="C50" s="11">
        <f>IF(B50="","",TEXT(B50,"ddd"))</f>
        <v/>
      </c>
      <c r="D50" s="18" t="n"/>
      <c r="E50" s="18" t="n"/>
      <c r="F50" s="20" t="n"/>
      <c r="G50" s="21" t="n"/>
      <c r="H50" s="21" t="n"/>
      <c r="I50" s="21" t="n"/>
      <c r="J50" s="21" t="n"/>
      <c r="K50" s="17">
        <f>IF(OR(B50="",E50="",I50="",J50="",R50=""),"",IF(R50="Entfällt",0,SUMIFS($G$5:$G$104,$B$5:$B$104,B50,$E$5:$E$104,E50,$I$5:$I$104,"&lt;="&amp;I50,$J$5:$J$104,"&gt;"&amp;I50,$R$5:$R$104,"Geplant")+SUMIFS($G$5:$G$104,$B$5:$B$104,B50,$E$5:$E$104,E50,$I$5:$I$104,"&lt;="&amp;I50,$J$5:$J$104,"&gt;"&amp;I50,$R$5:$R$104,"Bestätigt")))</f>
        <v/>
      </c>
      <c r="L50" s="17">
        <f>IF(OR(H50="",K50="",R50="Entfällt"),"",IFERROR(H50-K50,""))</f>
        <v/>
      </c>
      <c r="M50" s="17">
        <f>IF(E50="","",IFERROR(VLOOKUP(E50,Parameter!$D$4:$E$8,2,FALSE),""))</f>
        <v/>
      </c>
      <c r="N50" s="17">
        <f>IF(OR(L50="",M50="",R50="Entfällt"),"",IFERROR(L50-M50,""))</f>
        <v/>
      </c>
      <c r="O50" s="17">
        <f>IF(OR(I50="",J50="",R50="Entfällt"),"",IF(J50&gt;I50,IFERROR((J50-I50)*1440,""),""))</f>
        <v/>
      </c>
      <c r="P50" s="17">
        <f>IF(D50="","",IFERROR(VLOOKUP(D50,Parameter!$G$4:$H$6,2,FALSE),""))</f>
        <v/>
      </c>
      <c r="Q50" s="12">
        <f>IF(COUNTA(A50:B50,D50:J50,R50)=0,"",IF(R50="Entfällt","Entfällt",IF(OR(A50="",B50="",D50="",E50="",F50="",G50="",H50="",I50="",J50="",R50=""),"Angaben fehlen",IF(J50&lt;=I50,"Zeitfolge prüfen",IF(OR(M50="",P50=""),"Parameterzuordnung fehlt",IF(N50&lt;0,"Mindestbesetzung unterschritten",IF(N50&lt;Parameter!$B$7,"Reserve knapp",IF(O50&lt;P50,"Pausendauer unter Soll","OK"))))))))</f>
        <v/>
      </c>
      <c r="R50" s="18" t="n"/>
    </row>
    <row r="51" ht="22" customHeight="1">
      <c r="A51" s="18" t="n"/>
      <c r="B51" s="26" t="n"/>
      <c r="C51" s="7">
        <f>IF(B51="","",TEXT(B51,"ddd"))</f>
        <v/>
      </c>
      <c r="D51" s="18" t="n"/>
      <c r="E51" s="18" t="n"/>
      <c r="F51" s="20" t="n"/>
      <c r="G51" s="21" t="n"/>
      <c r="H51" s="21" t="n"/>
      <c r="I51" s="21" t="n"/>
      <c r="J51" s="21" t="n"/>
      <c r="K51" s="15">
        <f>IF(OR(B51="",E51="",I51="",J51="",R51=""),"",IF(R51="Entfällt",0,SUMIFS($G$5:$G$104,$B$5:$B$104,B51,$E$5:$E$104,E51,$I$5:$I$104,"&lt;="&amp;I51,$J$5:$J$104,"&gt;"&amp;I51,$R$5:$R$104,"Geplant")+SUMIFS($G$5:$G$104,$B$5:$B$104,B51,$E$5:$E$104,E51,$I$5:$I$104,"&lt;="&amp;I51,$J$5:$J$104,"&gt;"&amp;I51,$R$5:$R$104,"Bestätigt")))</f>
        <v/>
      </c>
      <c r="L51" s="15">
        <f>IF(OR(H51="",K51="",R51="Entfällt"),"",IFERROR(H51-K51,""))</f>
        <v/>
      </c>
      <c r="M51" s="15">
        <f>IF(E51="","",IFERROR(VLOOKUP(E51,Parameter!$D$4:$E$8,2,FALSE),""))</f>
        <v/>
      </c>
      <c r="N51" s="15">
        <f>IF(OR(L51="",M51="",R51="Entfällt"),"",IFERROR(L51-M51,""))</f>
        <v/>
      </c>
      <c r="O51" s="15">
        <f>IF(OR(I51="",J51="",R51="Entfällt"),"",IF(J51&gt;I51,IFERROR((J51-I51)*1440,""),""))</f>
        <v/>
      </c>
      <c r="P51" s="15">
        <f>IF(D51="","",IFERROR(VLOOKUP(D51,Parameter!$G$4:$H$6,2,FALSE),""))</f>
        <v/>
      </c>
      <c r="Q51" s="9">
        <f>IF(COUNTA(A51:B51,D51:J51,R51)=0,"",IF(R51="Entfällt","Entfällt",IF(OR(A51="",B51="",D51="",E51="",F51="",G51="",H51="",I51="",J51="",R51=""),"Angaben fehlen",IF(J51&lt;=I51,"Zeitfolge prüfen",IF(OR(M51="",P51=""),"Parameterzuordnung fehlt",IF(N51&lt;0,"Mindestbesetzung unterschritten",IF(N51&lt;Parameter!$B$7,"Reserve knapp",IF(O51&lt;P51,"Pausendauer unter Soll","OK"))))))))</f>
        <v/>
      </c>
      <c r="R51" s="18" t="n"/>
    </row>
    <row r="52" ht="22" customHeight="1">
      <c r="A52" s="18" t="n"/>
      <c r="B52" s="26" t="n"/>
      <c r="C52" s="11">
        <f>IF(B52="","",TEXT(B52,"ddd"))</f>
        <v/>
      </c>
      <c r="D52" s="18" t="n"/>
      <c r="E52" s="18" t="n"/>
      <c r="F52" s="20" t="n"/>
      <c r="G52" s="21" t="n"/>
      <c r="H52" s="21" t="n"/>
      <c r="I52" s="21" t="n"/>
      <c r="J52" s="21" t="n"/>
      <c r="K52" s="17">
        <f>IF(OR(B52="",E52="",I52="",J52="",R52=""),"",IF(R52="Entfällt",0,SUMIFS($G$5:$G$104,$B$5:$B$104,B52,$E$5:$E$104,E52,$I$5:$I$104,"&lt;="&amp;I52,$J$5:$J$104,"&gt;"&amp;I52,$R$5:$R$104,"Geplant")+SUMIFS($G$5:$G$104,$B$5:$B$104,B52,$E$5:$E$104,E52,$I$5:$I$104,"&lt;="&amp;I52,$J$5:$J$104,"&gt;"&amp;I52,$R$5:$R$104,"Bestätigt")))</f>
        <v/>
      </c>
      <c r="L52" s="17">
        <f>IF(OR(H52="",K52="",R52="Entfällt"),"",IFERROR(H52-K52,""))</f>
        <v/>
      </c>
      <c r="M52" s="17">
        <f>IF(E52="","",IFERROR(VLOOKUP(E52,Parameter!$D$4:$E$8,2,FALSE),""))</f>
        <v/>
      </c>
      <c r="N52" s="17">
        <f>IF(OR(L52="",M52="",R52="Entfällt"),"",IFERROR(L52-M52,""))</f>
        <v/>
      </c>
      <c r="O52" s="17">
        <f>IF(OR(I52="",J52="",R52="Entfällt"),"",IF(J52&gt;I52,IFERROR((J52-I52)*1440,""),""))</f>
        <v/>
      </c>
      <c r="P52" s="17">
        <f>IF(D52="","",IFERROR(VLOOKUP(D52,Parameter!$G$4:$H$6,2,FALSE),""))</f>
        <v/>
      </c>
      <c r="Q52" s="12">
        <f>IF(COUNTA(A52:B52,D52:J52,R52)=0,"",IF(R52="Entfällt","Entfällt",IF(OR(A52="",B52="",D52="",E52="",F52="",G52="",H52="",I52="",J52="",R52=""),"Angaben fehlen",IF(J52&lt;=I52,"Zeitfolge prüfen",IF(OR(M52="",P52=""),"Parameterzuordnung fehlt",IF(N52&lt;0,"Mindestbesetzung unterschritten",IF(N52&lt;Parameter!$B$7,"Reserve knapp",IF(O52&lt;P52,"Pausendauer unter Soll","OK"))))))))</f>
        <v/>
      </c>
      <c r="R52" s="18" t="n"/>
    </row>
    <row r="53" ht="22" customHeight="1">
      <c r="A53" s="18" t="n"/>
      <c r="B53" s="26" t="n"/>
      <c r="C53" s="7">
        <f>IF(B53="","",TEXT(B53,"ddd"))</f>
        <v/>
      </c>
      <c r="D53" s="18" t="n"/>
      <c r="E53" s="18" t="n"/>
      <c r="F53" s="20" t="n"/>
      <c r="G53" s="21" t="n"/>
      <c r="H53" s="21" t="n"/>
      <c r="I53" s="21" t="n"/>
      <c r="J53" s="21" t="n"/>
      <c r="K53" s="15">
        <f>IF(OR(B53="",E53="",I53="",J53="",R53=""),"",IF(R53="Entfällt",0,SUMIFS($G$5:$G$104,$B$5:$B$104,B53,$E$5:$E$104,E53,$I$5:$I$104,"&lt;="&amp;I53,$J$5:$J$104,"&gt;"&amp;I53,$R$5:$R$104,"Geplant")+SUMIFS($G$5:$G$104,$B$5:$B$104,B53,$E$5:$E$104,E53,$I$5:$I$104,"&lt;="&amp;I53,$J$5:$J$104,"&gt;"&amp;I53,$R$5:$R$104,"Bestätigt")))</f>
        <v/>
      </c>
      <c r="L53" s="15">
        <f>IF(OR(H53="",K53="",R53="Entfällt"),"",IFERROR(H53-K53,""))</f>
        <v/>
      </c>
      <c r="M53" s="15">
        <f>IF(E53="","",IFERROR(VLOOKUP(E53,Parameter!$D$4:$E$8,2,FALSE),""))</f>
        <v/>
      </c>
      <c r="N53" s="15">
        <f>IF(OR(L53="",M53="",R53="Entfällt"),"",IFERROR(L53-M53,""))</f>
        <v/>
      </c>
      <c r="O53" s="15">
        <f>IF(OR(I53="",J53="",R53="Entfällt"),"",IF(J53&gt;I53,IFERROR((J53-I53)*1440,""),""))</f>
        <v/>
      </c>
      <c r="P53" s="15">
        <f>IF(D53="","",IFERROR(VLOOKUP(D53,Parameter!$G$4:$H$6,2,FALSE),""))</f>
        <v/>
      </c>
      <c r="Q53" s="9">
        <f>IF(COUNTA(A53:B53,D53:J53,R53)=0,"",IF(R53="Entfällt","Entfällt",IF(OR(A53="",B53="",D53="",E53="",F53="",G53="",H53="",I53="",J53="",R53=""),"Angaben fehlen",IF(J53&lt;=I53,"Zeitfolge prüfen",IF(OR(M53="",P53=""),"Parameterzuordnung fehlt",IF(N53&lt;0,"Mindestbesetzung unterschritten",IF(N53&lt;Parameter!$B$7,"Reserve knapp",IF(O53&lt;P53,"Pausendauer unter Soll","OK"))))))))</f>
        <v/>
      </c>
      <c r="R53" s="18" t="n"/>
    </row>
    <row r="54" ht="22" customHeight="1">
      <c r="A54" s="18" t="n"/>
      <c r="B54" s="26" t="n"/>
      <c r="C54" s="11">
        <f>IF(B54="","",TEXT(B54,"ddd"))</f>
        <v/>
      </c>
      <c r="D54" s="18" t="n"/>
      <c r="E54" s="18" t="n"/>
      <c r="F54" s="20" t="n"/>
      <c r="G54" s="21" t="n"/>
      <c r="H54" s="21" t="n"/>
      <c r="I54" s="21" t="n"/>
      <c r="J54" s="21" t="n"/>
      <c r="K54" s="17">
        <f>IF(OR(B54="",E54="",I54="",J54="",R54=""),"",IF(R54="Entfällt",0,SUMIFS($G$5:$G$104,$B$5:$B$104,B54,$E$5:$E$104,E54,$I$5:$I$104,"&lt;="&amp;I54,$J$5:$J$104,"&gt;"&amp;I54,$R$5:$R$104,"Geplant")+SUMIFS($G$5:$G$104,$B$5:$B$104,B54,$E$5:$E$104,E54,$I$5:$I$104,"&lt;="&amp;I54,$J$5:$J$104,"&gt;"&amp;I54,$R$5:$R$104,"Bestätigt")))</f>
        <v/>
      </c>
      <c r="L54" s="17">
        <f>IF(OR(H54="",K54="",R54="Entfällt"),"",IFERROR(H54-K54,""))</f>
        <v/>
      </c>
      <c r="M54" s="17">
        <f>IF(E54="","",IFERROR(VLOOKUP(E54,Parameter!$D$4:$E$8,2,FALSE),""))</f>
        <v/>
      </c>
      <c r="N54" s="17">
        <f>IF(OR(L54="",M54="",R54="Entfällt"),"",IFERROR(L54-M54,""))</f>
        <v/>
      </c>
      <c r="O54" s="17">
        <f>IF(OR(I54="",J54="",R54="Entfällt"),"",IF(J54&gt;I54,IFERROR((J54-I54)*1440,""),""))</f>
        <v/>
      </c>
      <c r="P54" s="17">
        <f>IF(D54="","",IFERROR(VLOOKUP(D54,Parameter!$G$4:$H$6,2,FALSE),""))</f>
        <v/>
      </c>
      <c r="Q54" s="12">
        <f>IF(COUNTA(A54:B54,D54:J54,R54)=0,"",IF(R54="Entfällt","Entfällt",IF(OR(A54="",B54="",D54="",E54="",F54="",G54="",H54="",I54="",J54="",R54=""),"Angaben fehlen",IF(J54&lt;=I54,"Zeitfolge prüfen",IF(OR(M54="",P54=""),"Parameterzuordnung fehlt",IF(N54&lt;0,"Mindestbesetzung unterschritten",IF(N54&lt;Parameter!$B$7,"Reserve knapp",IF(O54&lt;P54,"Pausendauer unter Soll","OK"))))))))</f>
        <v/>
      </c>
      <c r="R54" s="18" t="n"/>
    </row>
    <row r="55" ht="22" customHeight="1">
      <c r="A55" s="18" t="n"/>
      <c r="B55" s="26" t="n"/>
      <c r="C55" s="7">
        <f>IF(B55="","",TEXT(B55,"ddd"))</f>
        <v/>
      </c>
      <c r="D55" s="18" t="n"/>
      <c r="E55" s="18" t="n"/>
      <c r="F55" s="20" t="n"/>
      <c r="G55" s="21" t="n"/>
      <c r="H55" s="21" t="n"/>
      <c r="I55" s="21" t="n"/>
      <c r="J55" s="21" t="n"/>
      <c r="K55" s="15">
        <f>IF(OR(B55="",E55="",I55="",J55="",R55=""),"",IF(R55="Entfällt",0,SUMIFS($G$5:$G$104,$B$5:$B$104,B55,$E$5:$E$104,E55,$I$5:$I$104,"&lt;="&amp;I55,$J$5:$J$104,"&gt;"&amp;I55,$R$5:$R$104,"Geplant")+SUMIFS($G$5:$G$104,$B$5:$B$104,B55,$E$5:$E$104,E55,$I$5:$I$104,"&lt;="&amp;I55,$J$5:$J$104,"&gt;"&amp;I55,$R$5:$R$104,"Bestätigt")))</f>
        <v/>
      </c>
      <c r="L55" s="15">
        <f>IF(OR(H55="",K55="",R55="Entfällt"),"",IFERROR(H55-K55,""))</f>
        <v/>
      </c>
      <c r="M55" s="15">
        <f>IF(E55="","",IFERROR(VLOOKUP(E55,Parameter!$D$4:$E$8,2,FALSE),""))</f>
        <v/>
      </c>
      <c r="N55" s="15">
        <f>IF(OR(L55="",M55="",R55="Entfällt"),"",IFERROR(L55-M55,""))</f>
        <v/>
      </c>
      <c r="O55" s="15">
        <f>IF(OR(I55="",J55="",R55="Entfällt"),"",IF(J55&gt;I55,IFERROR((J55-I55)*1440,""),""))</f>
        <v/>
      </c>
      <c r="P55" s="15">
        <f>IF(D55="","",IFERROR(VLOOKUP(D55,Parameter!$G$4:$H$6,2,FALSE),""))</f>
        <v/>
      </c>
      <c r="Q55" s="9">
        <f>IF(COUNTA(A55:B55,D55:J55,R55)=0,"",IF(R55="Entfällt","Entfällt",IF(OR(A55="",B55="",D55="",E55="",F55="",G55="",H55="",I55="",J55="",R55=""),"Angaben fehlen",IF(J55&lt;=I55,"Zeitfolge prüfen",IF(OR(M55="",P55=""),"Parameterzuordnung fehlt",IF(N55&lt;0,"Mindestbesetzung unterschritten",IF(N55&lt;Parameter!$B$7,"Reserve knapp",IF(O55&lt;P55,"Pausendauer unter Soll","OK"))))))))</f>
        <v/>
      </c>
      <c r="R55" s="18" t="n"/>
    </row>
    <row r="56" ht="22" customHeight="1">
      <c r="A56" s="18" t="n"/>
      <c r="B56" s="26" t="n"/>
      <c r="C56" s="11">
        <f>IF(B56="","",TEXT(B56,"ddd"))</f>
        <v/>
      </c>
      <c r="D56" s="18" t="n"/>
      <c r="E56" s="18" t="n"/>
      <c r="F56" s="20" t="n"/>
      <c r="G56" s="21" t="n"/>
      <c r="H56" s="21" t="n"/>
      <c r="I56" s="21" t="n"/>
      <c r="J56" s="21" t="n"/>
      <c r="K56" s="17">
        <f>IF(OR(B56="",E56="",I56="",J56="",R56=""),"",IF(R56="Entfällt",0,SUMIFS($G$5:$G$104,$B$5:$B$104,B56,$E$5:$E$104,E56,$I$5:$I$104,"&lt;="&amp;I56,$J$5:$J$104,"&gt;"&amp;I56,$R$5:$R$104,"Geplant")+SUMIFS($G$5:$G$104,$B$5:$B$104,B56,$E$5:$E$104,E56,$I$5:$I$104,"&lt;="&amp;I56,$J$5:$J$104,"&gt;"&amp;I56,$R$5:$R$104,"Bestätigt")))</f>
        <v/>
      </c>
      <c r="L56" s="17">
        <f>IF(OR(H56="",K56="",R56="Entfällt"),"",IFERROR(H56-K56,""))</f>
        <v/>
      </c>
      <c r="M56" s="17">
        <f>IF(E56="","",IFERROR(VLOOKUP(E56,Parameter!$D$4:$E$8,2,FALSE),""))</f>
        <v/>
      </c>
      <c r="N56" s="17">
        <f>IF(OR(L56="",M56="",R56="Entfällt"),"",IFERROR(L56-M56,""))</f>
        <v/>
      </c>
      <c r="O56" s="17">
        <f>IF(OR(I56="",J56="",R56="Entfällt"),"",IF(J56&gt;I56,IFERROR((J56-I56)*1440,""),""))</f>
        <v/>
      </c>
      <c r="P56" s="17">
        <f>IF(D56="","",IFERROR(VLOOKUP(D56,Parameter!$G$4:$H$6,2,FALSE),""))</f>
        <v/>
      </c>
      <c r="Q56" s="12">
        <f>IF(COUNTA(A56:B56,D56:J56,R56)=0,"",IF(R56="Entfällt","Entfällt",IF(OR(A56="",B56="",D56="",E56="",F56="",G56="",H56="",I56="",J56="",R56=""),"Angaben fehlen",IF(J56&lt;=I56,"Zeitfolge prüfen",IF(OR(M56="",P56=""),"Parameterzuordnung fehlt",IF(N56&lt;0,"Mindestbesetzung unterschritten",IF(N56&lt;Parameter!$B$7,"Reserve knapp",IF(O56&lt;P56,"Pausendauer unter Soll","OK"))))))))</f>
        <v/>
      </c>
      <c r="R56" s="18" t="n"/>
    </row>
    <row r="57" ht="22" customHeight="1">
      <c r="A57" s="18" t="n"/>
      <c r="B57" s="26" t="n"/>
      <c r="C57" s="7">
        <f>IF(B57="","",TEXT(B57,"ddd"))</f>
        <v/>
      </c>
      <c r="D57" s="18" t="n"/>
      <c r="E57" s="18" t="n"/>
      <c r="F57" s="20" t="n"/>
      <c r="G57" s="21" t="n"/>
      <c r="H57" s="21" t="n"/>
      <c r="I57" s="21" t="n"/>
      <c r="J57" s="21" t="n"/>
      <c r="K57" s="15">
        <f>IF(OR(B57="",E57="",I57="",J57="",R57=""),"",IF(R57="Entfällt",0,SUMIFS($G$5:$G$104,$B$5:$B$104,B57,$E$5:$E$104,E57,$I$5:$I$104,"&lt;="&amp;I57,$J$5:$J$104,"&gt;"&amp;I57,$R$5:$R$104,"Geplant")+SUMIFS($G$5:$G$104,$B$5:$B$104,B57,$E$5:$E$104,E57,$I$5:$I$104,"&lt;="&amp;I57,$J$5:$J$104,"&gt;"&amp;I57,$R$5:$R$104,"Bestätigt")))</f>
        <v/>
      </c>
      <c r="L57" s="15">
        <f>IF(OR(H57="",K57="",R57="Entfällt"),"",IFERROR(H57-K57,""))</f>
        <v/>
      </c>
      <c r="M57" s="15">
        <f>IF(E57="","",IFERROR(VLOOKUP(E57,Parameter!$D$4:$E$8,2,FALSE),""))</f>
        <v/>
      </c>
      <c r="N57" s="15">
        <f>IF(OR(L57="",M57="",R57="Entfällt"),"",IFERROR(L57-M57,""))</f>
        <v/>
      </c>
      <c r="O57" s="15">
        <f>IF(OR(I57="",J57="",R57="Entfällt"),"",IF(J57&gt;I57,IFERROR((J57-I57)*1440,""),""))</f>
        <v/>
      </c>
      <c r="P57" s="15">
        <f>IF(D57="","",IFERROR(VLOOKUP(D57,Parameter!$G$4:$H$6,2,FALSE),""))</f>
        <v/>
      </c>
      <c r="Q57" s="9">
        <f>IF(COUNTA(A57:B57,D57:J57,R57)=0,"",IF(R57="Entfällt","Entfällt",IF(OR(A57="",B57="",D57="",E57="",F57="",G57="",H57="",I57="",J57="",R57=""),"Angaben fehlen",IF(J57&lt;=I57,"Zeitfolge prüfen",IF(OR(M57="",P57=""),"Parameterzuordnung fehlt",IF(N57&lt;0,"Mindestbesetzung unterschritten",IF(N57&lt;Parameter!$B$7,"Reserve knapp",IF(O57&lt;P57,"Pausendauer unter Soll","OK"))))))))</f>
        <v/>
      </c>
      <c r="R57" s="18" t="n"/>
    </row>
    <row r="58" ht="22" customHeight="1">
      <c r="A58" s="18" t="n"/>
      <c r="B58" s="26" t="n"/>
      <c r="C58" s="11">
        <f>IF(B58="","",TEXT(B58,"ddd"))</f>
        <v/>
      </c>
      <c r="D58" s="18" t="n"/>
      <c r="E58" s="18" t="n"/>
      <c r="F58" s="20" t="n"/>
      <c r="G58" s="21" t="n"/>
      <c r="H58" s="21" t="n"/>
      <c r="I58" s="21" t="n"/>
      <c r="J58" s="21" t="n"/>
      <c r="K58" s="17">
        <f>IF(OR(B58="",E58="",I58="",J58="",R58=""),"",IF(R58="Entfällt",0,SUMIFS($G$5:$G$104,$B$5:$B$104,B58,$E$5:$E$104,E58,$I$5:$I$104,"&lt;="&amp;I58,$J$5:$J$104,"&gt;"&amp;I58,$R$5:$R$104,"Geplant")+SUMIFS($G$5:$G$104,$B$5:$B$104,B58,$E$5:$E$104,E58,$I$5:$I$104,"&lt;="&amp;I58,$J$5:$J$104,"&gt;"&amp;I58,$R$5:$R$104,"Bestätigt")))</f>
        <v/>
      </c>
      <c r="L58" s="17">
        <f>IF(OR(H58="",K58="",R58="Entfällt"),"",IFERROR(H58-K58,""))</f>
        <v/>
      </c>
      <c r="M58" s="17">
        <f>IF(E58="","",IFERROR(VLOOKUP(E58,Parameter!$D$4:$E$8,2,FALSE),""))</f>
        <v/>
      </c>
      <c r="N58" s="17">
        <f>IF(OR(L58="",M58="",R58="Entfällt"),"",IFERROR(L58-M58,""))</f>
        <v/>
      </c>
      <c r="O58" s="17">
        <f>IF(OR(I58="",J58="",R58="Entfällt"),"",IF(J58&gt;I58,IFERROR((J58-I58)*1440,""),""))</f>
        <v/>
      </c>
      <c r="P58" s="17">
        <f>IF(D58="","",IFERROR(VLOOKUP(D58,Parameter!$G$4:$H$6,2,FALSE),""))</f>
        <v/>
      </c>
      <c r="Q58" s="12">
        <f>IF(COUNTA(A58:B58,D58:J58,R58)=0,"",IF(R58="Entfällt","Entfällt",IF(OR(A58="",B58="",D58="",E58="",F58="",G58="",H58="",I58="",J58="",R58=""),"Angaben fehlen",IF(J58&lt;=I58,"Zeitfolge prüfen",IF(OR(M58="",P58=""),"Parameterzuordnung fehlt",IF(N58&lt;0,"Mindestbesetzung unterschritten",IF(N58&lt;Parameter!$B$7,"Reserve knapp",IF(O58&lt;P58,"Pausendauer unter Soll","OK"))))))))</f>
        <v/>
      </c>
      <c r="R58" s="18" t="n"/>
    </row>
    <row r="59" ht="22" customHeight="1">
      <c r="A59" s="18" t="n"/>
      <c r="B59" s="26" t="n"/>
      <c r="C59" s="7">
        <f>IF(B59="","",TEXT(B59,"ddd"))</f>
        <v/>
      </c>
      <c r="D59" s="18" t="n"/>
      <c r="E59" s="18" t="n"/>
      <c r="F59" s="20" t="n"/>
      <c r="G59" s="21" t="n"/>
      <c r="H59" s="21" t="n"/>
      <c r="I59" s="21" t="n"/>
      <c r="J59" s="21" t="n"/>
      <c r="K59" s="15">
        <f>IF(OR(B59="",E59="",I59="",J59="",R59=""),"",IF(R59="Entfällt",0,SUMIFS($G$5:$G$104,$B$5:$B$104,B59,$E$5:$E$104,E59,$I$5:$I$104,"&lt;="&amp;I59,$J$5:$J$104,"&gt;"&amp;I59,$R$5:$R$104,"Geplant")+SUMIFS($G$5:$G$104,$B$5:$B$104,B59,$E$5:$E$104,E59,$I$5:$I$104,"&lt;="&amp;I59,$J$5:$J$104,"&gt;"&amp;I59,$R$5:$R$104,"Bestätigt")))</f>
        <v/>
      </c>
      <c r="L59" s="15">
        <f>IF(OR(H59="",K59="",R59="Entfällt"),"",IFERROR(H59-K59,""))</f>
        <v/>
      </c>
      <c r="M59" s="15">
        <f>IF(E59="","",IFERROR(VLOOKUP(E59,Parameter!$D$4:$E$8,2,FALSE),""))</f>
        <v/>
      </c>
      <c r="N59" s="15">
        <f>IF(OR(L59="",M59="",R59="Entfällt"),"",IFERROR(L59-M59,""))</f>
        <v/>
      </c>
      <c r="O59" s="15">
        <f>IF(OR(I59="",J59="",R59="Entfällt"),"",IF(J59&gt;I59,IFERROR((J59-I59)*1440,""),""))</f>
        <v/>
      </c>
      <c r="P59" s="15">
        <f>IF(D59="","",IFERROR(VLOOKUP(D59,Parameter!$G$4:$H$6,2,FALSE),""))</f>
        <v/>
      </c>
      <c r="Q59" s="9">
        <f>IF(COUNTA(A59:B59,D59:J59,R59)=0,"",IF(R59="Entfällt","Entfällt",IF(OR(A59="",B59="",D59="",E59="",F59="",G59="",H59="",I59="",J59="",R59=""),"Angaben fehlen",IF(J59&lt;=I59,"Zeitfolge prüfen",IF(OR(M59="",P59=""),"Parameterzuordnung fehlt",IF(N59&lt;0,"Mindestbesetzung unterschritten",IF(N59&lt;Parameter!$B$7,"Reserve knapp",IF(O59&lt;P59,"Pausendauer unter Soll","OK"))))))))</f>
        <v/>
      </c>
      <c r="R59" s="18" t="n"/>
    </row>
    <row r="60" ht="22" customHeight="1">
      <c r="A60" s="18" t="n"/>
      <c r="B60" s="26" t="n"/>
      <c r="C60" s="11">
        <f>IF(B60="","",TEXT(B60,"ddd"))</f>
        <v/>
      </c>
      <c r="D60" s="18" t="n"/>
      <c r="E60" s="18" t="n"/>
      <c r="F60" s="20" t="n"/>
      <c r="G60" s="21" t="n"/>
      <c r="H60" s="21" t="n"/>
      <c r="I60" s="21" t="n"/>
      <c r="J60" s="21" t="n"/>
      <c r="K60" s="17">
        <f>IF(OR(B60="",E60="",I60="",J60="",R60=""),"",IF(R60="Entfällt",0,SUMIFS($G$5:$G$104,$B$5:$B$104,B60,$E$5:$E$104,E60,$I$5:$I$104,"&lt;="&amp;I60,$J$5:$J$104,"&gt;"&amp;I60,$R$5:$R$104,"Geplant")+SUMIFS($G$5:$G$104,$B$5:$B$104,B60,$E$5:$E$104,E60,$I$5:$I$104,"&lt;="&amp;I60,$J$5:$J$104,"&gt;"&amp;I60,$R$5:$R$104,"Bestätigt")))</f>
        <v/>
      </c>
      <c r="L60" s="17">
        <f>IF(OR(H60="",K60="",R60="Entfällt"),"",IFERROR(H60-K60,""))</f>
        <v/>
      </c>
      <c r="M60" s="17">
        <f>IF(E60="","",IFERROR(VLOOKUP(E60,Parameter!$D$4:$E$8,2,FALSE),""))</f>
        <v/>
      </c>
      <c r="N60" s="17">
        <f>IF(OR(L60="",M60="",R60="Entfällt"),"",IFERROR(L60-M60,""))</f>
        <v/>
      </c>
      <c r="O60" s="17">
        <f>IF(OR(I60="",J60="",R60="Entfällt"),"",IF(J60&gt;I60,IFERROR((J60-I60)*1440,""),""))</f>
        <v/>
      </c>
      <c r="P60" s="17">
        <f>IF(D60="","",IFERROR(VLOOKUP(D60,Parameter!$G$4:$H$6,2,FALSE),""))</f>
        <v/>
      </c>
      <c r="Q60" s="12">
        <f>IF(COUNTA(A60:B60,D60:J60,R60)=0,"",IF(R60="Entfällt","Entfällt",IF(OR(A60="",B60="",D60="",E60="",F60="",G60="",H60="",I60="",J60="",R60=""),"Angaben fehlen",IF(J60&lt;=I60,"Zeitfolge prüfen",IF(OR(M60="",P60=""),"Parameterzuordnung fehlt",IF(N60&lt;0,"Mindestbesetzung unterschritten",IF(N60&lt;Parameter!$B$7,"Reserve knapp",IF(O60&lt;P60,"Pausendauer unter Soll","OK"))))))))</f>
        <v/>
      </c>
      <c r="R60" s="18" t="n"/>
    </row>
    <row r="61" ht="22" customHeight="1">
      <c r="A61" s="18" t="n"/>
      <c r="B61" s="26" t="n"/>
      <c r="C61" s="7">
        <f>IF(B61="","",TEXT(B61,"ddd"))</f>
        <v/>
      </c>
      <c r="D61" s="18" t="n"/>
      <c r="E61" s="18" t="n"/>
      <c r="F61" s="20" t="n"/>
      <c r="G61" s="21" t="n"/>
      <c r="H61" s="21" t="n"/>
      <c r="I61" s="21" t="n"/>
      <c r="J61" s="21" t="n"/>
      <c r="K61" s="15">
        <f>IF(OR(B61="",E61="",I61="",J61="",R61=""),"",IF(R61="Entfällt",0,SUMIFS($G$5:$G$104,$B$5:$B$104,B61,$E$5:$E$104,E61,$I$5:$I$104,"&lt;="&amp;I61,$J$5:$J$104,"&gt;"&amp;I61,$R$5:$R$104,"Geplant")+SUMIFS($G$5:$G$104,$B$5:$B$104,B61,$E$5:$E$104,E61,$I$5:$I$104,"&lt;="&amp;I61,$J$5:$J$104,"&gt;"&amp;I61,$R$5:$R$104,"Bestätigt")))</f>
        <v/>
      </c>
      <c r="L61" s="15">
        <f>IF(OR(H61="",K61="",R61="Entfällt"),"",IFERROR(H61-K61,""))</f>
        <v/>
      </c>
      <c r="M61" s="15">
        <f>IF(E61="","",IFERROR(VLOOKUP(E61,Parameter!$D$4:$E$8,2,FALSE),""))</f>
        <v/>
      </c>
      <c r="N61" s="15">
        <f>IF(OR(L61="",M61="",R61="Entfällt"),"",IFERROR(L61-M61,""))</f>
        <v/>
      </c>
      <c r="O61" s="15">
        <f>IF(OR(I61="",J61="",R61="Entfällt"),"",IF(J61&gt;I61,IFERROR((J61-I61)*1440,""),""))</f>
        <v/>
      </c>
      <c r="P61" s="15">
        <f>IF(D61="","",IFERROR(VLOOKUP(D61,Parameter!$G$4:$H$6,2,FALSE),""))</f>
        <v/>
      </c>
      <c r="Q61" s="9">
        <f>IF(COUNTA(A61:B61,D61:J61,R61)=0,"",IF(R61="Entfällt","Entfällt",IF(OR(A61="",B61="",D61="",E61="",F61="",G61="",H61="",I61="",J61="",R61=""),"Angaben fehlen",IF(J61&lt;=I61,"Zeitfolge prüfen",IF(OR(M61="",P61=""),"Parameterzuordnung fehlt",IF(N61&lt;0,"Mindestbesetzung unterschritten",IF(N61&lt;Parameter!$B$7,"Reserve knapp",IF(O61&lt;P61,"Pausendauer unter Soll","OK"))))))))</f>
        <v/>
      </c>
      <c r="R61" s="18" t="n"/>
    </row>
    <row r="62" ht="22" customHeight="1">
      <c r="A62" s="18" t="n"/>
      <c r="B62" s="26" t="n"/>
      <c r="C62" s="11">
        <f>IF(B62="","",TEXT(B62,"ddd"))</f>
        <v/>
      </c>
      <c r="D62" s="18" t="n"/>
      <c r="E62" s="18" t="n"/>
      <c r="F62" s="20" t="n"/>
      <c r="G62" s="21" t="n"/>
      <c r="H62" s="21" t="n"/>
      <c r="I62" s="21" t="n"/>
      <c r="J62" s="21" t="n"/>
      <c r="K62" s="17">
        <f>IF(OR(B62="",E62="",I62="",J62="",R62=""),"",IF(R62="Entfällt",0,SUMIFS($G$5:$G$104,$B$5:$B$104,B62,$E$5:$E$104,E62,$I$5:$I$104,"&lt;="&amp;I62,$J$5:$J$104,"&gt;"&amp;I62,$R$5:$R$104,"Geplant")+SUMIFS($G$5:$G$104,$B$5:$B$104,B62,$E$5:$E$104,E62,$I$5:$I$104,"&lt;="&amp;I62,$J$5:$J$104,"&gt;"&amp;I62,$R$5:$R$104,"Bestätigt")))</f>
        <v/>
      </c>
      <c r="L62" s="17">
        <f>IF(OR(H62="",K62="",R62="Entfällt"),"",IFERROR(H62-K62,""))</f>
        <v/>
      </c>
      <c r="M62" s="17">
        <f>IF(E62="","",IFERROR(VLOOKUP(E62,Parameter!$D$4:$E$8,2,FALSE),""))</f>
        <v/>
      </c>
      <c r="N62" s="17">
        <f>IF(OR(L62="",M62="",R62="Entfällt"),"",IFERROR(L62-M62,""))</f>
        <v/>
      </c>
      <c r="O62" s="17">
        <f>IF(OR(I62="",J62="",R62="Entfällt"),"",IF(J62&gt;I62,IFERROR((J62-I62)*1440,""),""))</f>
        <v/>
      </c>
      <c r="P62" s="17">
        <f>IF(D62="","",IFERROR(VLOOKUP(D62,Parameter!$G$4:$H$6,2,FALSE),""))</f>
        <v/>
      </c>
      <c r="Q62" s="12">
        <f>IF(COUNTA(A62:B62,D62:J62,R62)=0,"",IF(R62="Entfällt","Entfällt",IF(OR(A62="",B62="",D62="",E62="",F62="",G62="",H62="",I62="",J62="",R62=""),"Angaben fehlen",IF(J62&lt;=I62,"Zeitfolge prüfen",IF(OR(M62="",P62=""),"Parameterzuordnung fehlt",IF(N62&lt;0,"Mindestbesetzung unterschritten",IF(N62&lt;Parameter!$B$7,"Reserve knapp",IF(O62&lt;P62,"Pausendauer unter Soll","OK"))))))))</f>
        <v/>
      </c>
      <c r="R62" s="18" t="n"/>
    </row>
    <row r="63" ht="22" customHeight="1">
      <c r="A63" s="18" t="n"/>
      <c r="B63" s="26" t="n"/>
      <c r="C63" s="7">
        <f>IF(B63="","",TEXT(B63,"ddd"))</f>
        <v/>
      </c>
      <c r="D63" s="18" t="n"/>
      <c r="E63" s="18" t="n"/>
      <c r="F63" s="20" t="n"/>
      <c r="G63" s="21" t="n"/>
      <c r="H63" s="21" t="n"/>
      <c r="I63" s="21" t="n"/>
      <c r="J63" s="21" t="n"/>
      <c r="K63" s="15">
        <f>IF(OR(B63="",E63="",I63="",J63="",R63=""),"",IF(R63="Entfällt",0,SUMIFS($G$5:$G$104,$B$5:$B$104,B63,$E$5:$E$104,E63,$I$5:$I$104,"&lt;="&amp;I63,$J$5:$J$104,"&gt;"&amp;I63,$R$5:$R$104,"Geplant")+SUMIFS($G$5:$G$104,$B$5:$B$104,B63,$E$5:$E$104,E63,$I$5:$I$104,"&lt;="&amp;I63,$J$5:$J$104,"&gt;"&amp;I63,$R$5:$R$104,"Bestätigt")))</f>
        <v/>
      </c>
      <c r="L63" s="15">
        <f>IF(OR(H63="",K63="",R63="Entfällt"),"",IFERROR(H63-K63,""))</f>
        <v/>
      </c>
      <c r="M63" s="15">
        <f>IF(E63="","",IFERROR(VLOOKUP(E63,Parameter!$D$4:$E$8,2,FALSE),""))</f>
        <v/>
      </c>
      <c r="N63" s="15">
        <f>IF(OR(L63="",M63="",R63="Entfällt"),"",IFERROR(L63-M63,""))</f>
        <v/>
      </c>
      <c r="O63" s="15">
        <f>IF(OR(I63="",J63="",R63="Entfällt"),"",IF(J63&gt;I63,IFERROR((J63-I63)*1440,""),""))</f>
        <v/>
      </c>
      <c r="P63" s="15">
        <f>IF(D63="","",IFERROR(VLOOKUP(D63,Parameter!$G$4:$H$6,2,FALSE),""))</f>
        <v/>
      </c>
      <c r="Q63" s="9">
        <f>IF(COUNTA(A63:B63,D63:J63,R63)=0,"",IF(R63="Entfällt","Entfällt",IF(OR(A63="",B63="",D63="",E63="",F63="",G63="",H63="",I63="",J63="",R63=""),"Angaben fehlen",IF(J63&lt;=I63,"Zeitfolge prüfen",IF(OR(M63="",P63=""),"Parameterzuordnung fehlt",IF(N63&lt;0,"Mindestbesetzung unterschritten",IF(N63&lt;Parameter!$B$7,"Reserve knapp",IF(O63&lt;P63,"Pausendauer unter Soll","OK"))))))))</f>
        <v/>
      </c>
      <c r="R63" s="18" t="n"/>
    </row>
    <row r="64" ht="22" customHeight="1">
      <c r="A64" s="18" t="n"/>
      <c r="B64" s="26" t="n"/>
      <c r="C64" s="11">
        <f>IF(B64="","",TEXT(B64,"ddd"))</f>
        <v/>
      </c>
      <c r="D64" s="18" t="n"/>
      <c r="E64" s="18" t="n"/>
      <c r="F64" s="20" t="n"/>
      <c r="G64" s="21" t="n"/>
      <c r="H64" s="21" t="n"/>
      <c r="I64" s="21" t="n"/>
      <c r="J64" s="21" t="n"/>
      <c r="K64" s="17">
        <f>IF(OR(B64="",E64="",I64="",J64="",R64=""),"",IF(R64="Entfällt",0,SUMIFS($G$5:$G$104,$B$5:$B$104,B64,$E$5:$E$104,E64,$I$5:$I$104,"&lt;="&amp;I64,$J$5:$J$104,"&gt;"&amp;I64,$R$5:$R$104,"Geplant")+SUMIFS($G$5:$G$104,$B$5:$B$104,B64,$E$5:$E$104,E64,$I$5:$I$104,"&lt;="&amp;I64,$J$5:$J$104,"&gt;"&amp;I64,$R$5:$R$104,"Bestätigt")))</f>
        <v/>
      </c>
      <c r="L64" s="17">
        <f>IF(OR(H64="",K64="",R64="Entfällt"),"",IFERROR(H64-K64,""))</f>
        <v/>
      </c>
      <c r="M64" s="17">
        <f>IF(E64="","",IFERROR(VLOOKUP(E64,Parameter!$D$4:$E$8,2,FALSE),""))</f>
        <v/>
      </c>
      <c r="N64" s="17">
        <f>IF(OR(L64="",M64="",R64="Entfällt"),"",IFERROR(L64-M64,""))</f>
        <v/>
      </c>
      <c r="O64" s="17">
        <f>IF(OR(I64="",J64="",R64="Entfällt"),"",IF(J64&gt;I64,IFERROR((J64-I64)*1440,""),""))</f>
        <v/>
      </c>
      <c r="P64" s="17">
        <f>IF(D64="","",IFERROR(VLOOKUP(D64,Parameter!$G$4:$H$6,2,FALSE),""))</f>
        <v/>
      </c>
      <c r="Q64" s="12">
        <f>IF(COUNTA(A64:B64,D64:J64,R64)=0,"",IF(R64="Entfällt","Entfällt",IF(OR(A64="",B64="",D64="",E64="",F64="",G64="",H64="",I64="",J64="",R64=""),"Angaben fehlen",IF(J64&lt;=I64,"Zeitfolge prüfen",IF(OR(M64="",P64=""),"Parameterzuordnung fehlt",IF(N64&lt;0,"Mindestbesetzung unterschritten",IF(N64&lt;Parameter!$B$7,"Reserve knapp",IF(O64&lt;P64,"Pausendauer unter Soll","OK"))))))))</f>
        <v/>
      </c>
      <c r="R64" s="18" t="n"/>
    </row>
    <row r="65" ht="22" customHeight="1">
      <c r="A65" s="18" t="n"/>
      <c r="B65" s="26" t="n"/>
      <c r="C65" s="7">
        <f>IF(B65="","",TEXT(B65,"ddd"))</f>
        <v/>
      </c>
      <c r="D65" s="18" t="n"/>
      <c r="E65" s="18" t="n"/>
      <c r="F65" s="20" t="n"/>
      <c r="G65" s="21" t="n"/>
      <c r="H65" s="21" t="n"/>
      <c r="I65" s="21" t="n"/>
      <c r="J65" s="21" t="n"/>
      <c r="K65" s="15">
        <f>IF(OR(B65="",E65="",I65="",J65="",R65=""),"",IF(R65="Entfällt",0,SUMIFS($G$5:$G$104,$B$5:$B$104,B65,$E$5:$E$104,E65,$I$5:$I$104,"&lt;="&amp;I65,$J$5:$J$104,"&gt;"&amp;I65,$R$5:$R$104,"Geplant")+SUMIFS($G$5:$G$104,$B$5:$B$104,B65,$E$5:$E$104,E65,$I$5:$I$104,"&lt;="&amp;I65,$J$5:$J$104,"&gt;"&amp;I65,$R$5:$R$104,"Bestätigt")))</f>
        <v/>
      </c>
      <c r="L65" s="15">
        <f>IF(OR(H65="",K65="",R65="Entfällt"),"",IFERROR(H65-K65,""))</f>
        <v/>
      </c>
      <c r="M65" s="15">
        <f>IF(E65="","",IFERROR(VLOOKUP(E65,Parameter!$D$4:$E$8,2,FALSE),""))</f>
        <v/>
      </c>
      <c r="N65" s="15">
        <f>IF(OR(L65="",M65="",R65="Entfällt"),"",IFERROR(L65-M65,""))</f>
        <v/>
      </c>
      <c r="O65" s="15">
        <f>IF(OR(I65="",J65="",R65="Entfällt"),"",IF(J65&gt;I65,IFERROR((J65-I65)*1440,""),""))</f>
        <v/>
      </c>
      <c r="P65" s="15">
        <f>IF(D65="","",IFERROR(VLOOKUP(D65,Parameter!$G$4:$H$6,2,FALSE),""))</f>
        <v/>
      </c>
      <c r="Q65" s="9">
        <f>IF(COUNTA(A65:B65,D65:J65,R65)=0,"",IF(R65="Entfällt","Entfällt",IF(OR(A65="",B65="",D65="",E65="",F65="",G65="",H65="",I65="",J65="",R65=""),"Angaben fehlen",IF(J65&lt;=I65,"Zeitfolge prüfen",IF(OR(M65="",P65=""),"Parameterzuordnung fehlt",IF(N65&lt;0,"Mindestbesetzung unterschritten",IF(N65&lt;Parameter!$B$7,"Reserve knapp",IF(O65&lt;P65,"Pausendauer unter Soll","OK"))))))))</f>
        <v/>
      </c>
      <c r="R65" s="18" t="n"/>
    </row>
    <row r="66" ht="22" customHeight="1">
      <c r="A66" s="18" t="n"/>
      <c r="B66" s="26" t="n"/>
      <c r="C66" s="11">
        <f>IF(B66="","",TEXT(B66,"ddd"))</f>
        <v/>
      </c>
      <c r="D66" s="18" t="n"/>
      <c r="E66" s="18" t="n"/>
      <c r="F66" s="20" t="n"/>
      <c r="G66" s="21" t="n"/>
      <c r="H66" s="21" t="n"/>
      <c r="I66" s="21" t="n"/>
      <c r="J66" s="21" t="n"/>
      <c r="K66" s="17">
        <f>IF(OR(B66="",E66="",I66="",J66="",R66=""),"",IF(R66="Entfällt",0,SUMIFS($G$5:$G$104,$B$5:$B$104,B66,$E$5:$E$104,E66,$I$5:$I$104,"&lt;="&amp;I66,$J$5:$J$104,"&gt;"&amp;I66,$R$5:$R$104,"Geplant")+SUMIFS($G$5:$G$104,$B$5:$B$104,B66,$E$5:$E$104,E66,$I$5:$I$104,"&lt;="&amp;I66,$J$5:$J$104,"&gt;"&amp;I66,$R$5:$R$104,"Bestätigt")))</f>
        <v/>
      </c>
      <c r="L66" s="17">
        <f>IF(OR(H66="",K66="",R66="Entfällt"),"",IFERROR(H66-K66,""))</f>
        <v/>
      </c>
      <c r="M66" s="17">
        <f>IF(E66="","",IFERROR(VLOOKUP(E66,Parameter!$D$4:$E$8,2,FALSE),""))</f>
        <v/>
      </c>
      <c r="N66" s="17">
        <f>IF(OR(L66="",M66="",R66="Entfällt"),"",IFERROR(L66-M66,""))</f>
        <v/>
      </c>
      <c r="O66" s="17">
        <f>IF(OR(I66="",J66="",R66="Entfällt"),"",IF(J66&gt;I66,IFERROR((J66-I66)*1440,""),""))</f>
        <v/>
      </c>
      <c r="P66" s="17">
        <f>IF(D66="","",IFERROR(VLOOKUP(D66,Parameter!$G$4:$H$6,2,FALSE),""))</f>
        <v/>
      </c>
      <c r="Q66" s="12">
        <f>IF(COUNTA(A66:B66,D66:J66,R66)=0,"",IF(R66="Entfällt","Entfällt",IF(OR(A66="",B66="",D66="",E66="",F66="",G66="",H66="",I66="",J66="",R66=""),"Angaben fehlen",IF(J66&lt;=I66,"Zeitfolge prüfen",IF(OR(M66="",P66=""),"Parameterzuordnung fehlt",IF(N66&lt;0,"Mindestbesetzung unterschritten",IF(N66&lt;Parameter!$B$7,"Reserve knapp",IF(O66&lt;P66,"Pausendauer unter Soll","OK"))))))))</f>
        <v/>
      </c>
      <c r="R66" s="18" t="n"/>
    </row>
    <row r="67" ht="22" customHeight="1">
      <c r="A67" s="18" t="n"/>
      <c r="B67" s="26" t="n"/>
      <c r="C67" s="7">
        <f>IF(B67="","",TEXT(B67,"ddd"))</f>
        <v/>
      </c>
      <c r="D67" s="18" t="n"/>
      <c r="E67" s="18" t="n"/>
      <c r="F67" s="20" t="n"/>
      <c r="G67" s="21" t="n"/>
      <c r="H67" s="21" t="n"/>
      <c r="I67" s="21" t="n"/>
      <c r="J67" s="21" t="n"/>
      <c r="K67" s="15">
        <f>IF(OR(B67="",E67="",I67="",J67="",R67=""),"",IF(R67="Entfällt",0,SUMIFS($G$5:$G$104,$B$5:$B$104,B67,$E$5:$E$104,E67,$I$5:$I$104,"&lt;="&amp;I67,$J$5:$J$104,"&gt;"&amp;I67,$R$5:$R$104,"Geplant")+SUMIFS($G$5:$G$104,$B$5:$B$104,B67,$E$5:$E$104,E67,$I$5:$I$104,"&lt;="&amp;I67,$J$5:$J$104,"&gt;"&amp;I67,$R$5:$R$104,"Bestätigt")))</f>
        <v/>
      </c>
      <c r="L67" s="15">
        <f>IF(OR(H67="",K67="",R67="Entfällt"),"",IFERROR(H67-K67,""))</f>
        <v/>
      </c>
      <c r="M67" s="15">
        <f>IF(E67="","",IFERROR(VLOOKUP(E67,Parameter!$D$4:$E$8,2,FALSE),""))</f>
        <v/>
      </c>
      <c r="N67" s="15">
        <f>IF(OR(L67="",M67="",R67="Entfällt"),"",IFERROR(L67-M67,""))</f>
        <v/>
      </c>
      <c r="O67" s="15">
        <f>IF(OR(I67="",J67="",R67="Entfällt"),"",IF(J67&gt;I67,IFERROR((J67-I67)*1440,""),""))</f>
        <v/>
      </c>
      <c r="P67" s="15">
        <f>IF(D67="","",IFERROR(VLOOKUP(D67,Parameter!$G$4:$H$6,2,FALSE),""))</f>
        <v/>
      </c>
      <c r="Q67" s="9">
        <f>IF(COUNTA(A67:B67,D67:J67,R67)=0,"",IF(R67="Entfällt","Entfällt",IF(OR(A67="",B67="",D67="",E67="",F67="",G67="",H67="",I67="",J67="",R67=""),"Angaben fehlen",IF(J67&lt;=I67,"Zeitfolge prüfen",IF(OR(M67="",P67=""),"Parameterzuordnung fehlt",IF(N67&lt;0,"Mindestbesetzung unterschritten",IF(N67&lt;Parameter!$B$7,"Reserve knapp",IF(O67&lt;P67,"Pausendauer unter Soll","OK"))))))))</f>
        <v/>
      </c>
      <c r="R67" s="18" t="n"/>
    </row>
    <row r="68" ht="22" customHeight="1">
      <c r="A68" s="18" t="n"/>
      <c r="B68" s="26" t="n"/>
      <c r="C68" s="11">
        <f>IF(B68="","",TEXT(B68,"ddd"))</f>
        <v/>
      </c>
      <c r="D68" s="18" t="n"/>
      <c r="E68" s="18" t="n"/>
      <c r="F68" s="20" t="n"/>
      <c r="G68" s="21" t="n"/>
      <c r="H68" s="21" t="n"/>
      <c r="I68" s="21" t="n"/>
      <c r="J68" s="21" t="n"/>
      <c r="K68" s="17">
        <f>IF(OR(B68="",E68="",I68="",J68="",R68=""),"",IF(R68="Entfällt",0,SUMIFS($G$5:$G$104,$B$5:$B$104,B68,$E$5:$E$104,E68,$I$5:$I$104,"&lt;="&amp;I68,$J$5:$J$104,"&gt;"&amp;I68,$R$5:$R$104,"Geplant")+SUMIFS($G$5:$G$104,$B$5:$B$104,B68,$E$5:$E$104,E68,$I$5:$I$104,"&lt;="&amp;I68,$J$5:$J$104,"&gt;"&amp;I68,$R$5:$R$104,"Bestätigt")))</f>
        <v/>
      </c>
      <c r="L68" s="17">
        <f>IF(OR(H68="",K68="",R68="Entfällt"),"",IFERROR(H68-K68,""))</f>
        <v/>
      </c>
      <c r="M68" s="17">
        <f>IF(E68="","",IFERROR(VLOOKUP(E68,Parameter!$D$4:$E$8,2,FALSE),""))</f>
        <v/>
      </c>
      <c r="N68" s="17">
        <f>IF(OR(L68="",M68="",R68="Entfällt"),"",IFERROR(L68-M68,""))</f>
        <v/>
      </c>
      <c r="O68" s="17">
        <f>IF(OR(I68="",J68="",R68="Entfällt"),"",IF(J68&gt;I68,IFERROR((J68-I68)*1440,""),""))</f>
        <v/>
      </c>
      <c r="P68" s="17">
        <f>IF(D68="","",IFERROR(VLOOKUP(D68,Parameter!$G$4:$H$6,2,FALSE),""))</f>
        <v/>
      </c>
      <c r="Q68" s="12">
        <f>IF(COUNTA(A68:B68,D68:J68,R68)=0,"",IF(R68="Entfällt","Entfällt",IF(OR(A68="",B68="",D68="",E68="",F68="",G68="",H68="",I68="",J68="",R68=""),"Angaben fehlen",IF(J68&lt;=I68,"Zeitfolge prüfen",IF(OR(M68="",P68=""),"Parameterzuordnung fehlt",IF(N68&lt;0,"Mindestbesetzung unterschritten",IF(N68&lt;Parameter!$B$7,"Reserve knapp",IF(O68&lt;P68,"Pausendauer unter Soll","OK"))))))))</f>
        <v/>
      </c>
      <c r="R68" s="18" t="n"/>
    </row>
    <row r="69" ht="22" customHeight="1">
      <c r="A69" s="18" t="n"/>
      <c r="B69" s="26" t="n"/>
      <c r="C69" s="7">
        <f>IF(B69="","",TEXT(B69,"ddd"))</f>
        <v/>
      </c>
      <c r="D69" s="18" t="n"/>
      <c r="E69" s="18" t="n"/>
      <c r="F69" s="20" t="n"/>
      <c r="G69" s="21" t="n"/>
      <c r="H69" s="21" t="n"/>
      <c r="I69" s="21" t="n"/>
      <c r="J69" s="21" t="n"/>
      <c r="K69" s="15">
        <f>IF(OR(B69="",E69="",I69="",J69="",R69=""),"",IF(R69="Entfällt",0,SUMIFS($G$5:$G$104,$B$5:$B$104,B69,$E$5:$E$104,E69,$I$5:$I$104,"&lt;="&amp;I69,$J$5:$J$104,"&gt;"&amp;I69,$R$5:$R$104,"Geplant")+SUMIFS($G$5:$G$104,$B$5:$B$104,B69,$E$5:$E$104,E69,$I$5:$I$104,"&lt;="&amp;I69,$J$5:$J$104,"&gt;"&amp;I69,$R$5:$R$104,"Bestätigt")))</f>
        <v/>
      </c>
      <c r="L69" s="15">
        <f>IF(OR(H69="",K69="",R69="Entfällt"),"",IFERROR(H69-K69,""))</f>
        <v/>
      </c>
      <c r="M69" s="15">
        <f>IF(E69="","",IFERROR(VLOOKUP(E69,Parameter!$D$4:$E$8,2,FALSE),""))</f>
        <v/>
      </c>
      <c r="N69" s="15">
        <f>IF(OR(L69="",M69="",R69="Entfällt"),"",IFERROR(L69-M69,""))</f>
        <v/>
      </c>
      <c r="O69" s="15">
        <f>IF(OR(I69="",J69="",R69="Entfällt"),"",IF(J69&gt;I69,IFERROR((J69-I69)*1440,""),""))</f>
        <v/>
      </c>
      <c r="P69" s="15">
        <f>IF(D69="","",IFERROR(VLOOKUP(D69,Parameter!$G$4:$H$6,2,FALSE),""))</f>
        <v/>
      </c>
      <c r="Q69" s="9">
        <f>IF(COUNTA(A69:B69,D69:J69,R69)=0,"",IF(R69="Entfällt","Entfällt",IF(OR(A69="",B69="",D69="",E69="",F69="",G69="",H69="",I69="",J69="",R69=""),"Angaben fehlen",IF(J69&lt;=I69,"Zeitfolge prüfen",IF(OR(M69="",P69=""),"Parameterzuordnung fehlt",IF(N69&lt;0,"Mindestbesetzung unterschritten",IF(N69&lt;Parameter!$B$7,"Reserve knapp",IF(O69&lt;P69,"Pausendauer unter Soll","OK"))))))))</f>
        <v/>
      </c>
      <c r="R69" s="18" t="n"/>
    </row>
    <row r="70" ht="22" customHeight="1">
      <c r="A70" s="18" t="n"/>
      <c r="B70" s="26" t="n"/>
      <c r="C70" s="11">
        <f>IF(B70="","",TEXT(B70,"ddd"))</f>
        <v/>
      </c>
      <c r="D70" s="18" t="n"/>
      <c r="E70" s="18" t="n"/>
      <c r="F70" s="20" t="n"/>
      <c r="G70" s="21" t="n"/>
      <c r="H70" s="21" t="n"/>
      <c r="I70" s="21" t="n"/>
      <c r="J70" s="21" t="n"/>
      <c r="K70" s="17">
        <f>IF(OR(B70="",E70="",I70="",J70="",R70=""),"",IF(R70="Entfällt",0,SUMIFS($G$5:$G$104,$B$5:$B$104,B70,$E$5:$E$104,E70,$I$5:$I$104,"&lt;="&amp;I70,$J$5:$J$104,"&gt;"&amp;I70,$R$5:$R$104,"Geplant")+SUMIFS($G$5:$G$104,$B$5:$B$104,B70,$E$5:$E$104,E70,$I$5:$I$104,"&lt;="&amp;I70,$J$5:$J$104,"&gt;"&amp;I70,$R$5:$R$104,"Bestätigt")))</f>
        <v/>
      </c>
      <c r="L70" s="17">
        <f>IF(OR(H70="",K70="",R70="Entfällt"),"",IFERROR(H70-K70,""))</f>
        <v/>
      </c>
      <c r="M70" s="17">
        <f>IF(E70="","",IFERROR(VLOOKUP(E70,Parameter!$D$4:$E$8,2,FALSE),""))</f>
        <v/>
      </c>
      <c r="N70" s="17">
        <f>IF(OR(L70="",M70="",R70="Entfällt"),"",IFERROR(L70-M70,""))</f>
        <v/>
      </c>
      <c r="O70" s="17">
        <f>IF(OR(I70="",J70="",R70="Entfällt"),"",IF(J70&gt;I70,IFERROR((J70-I70)*1440,""),""))</f>
        <v/>
      </c>
      <c r="P70" s="17">
        <f>IF(D70="","",IFERROR(VLOOKUP(D70,Parameter!$G$4:$H$6,2,FALSE),""))</f>
        <v/>
      </c>
      <c r="Q70" s="12">
        <f>IF(COUNTA(A70:B70,D70:J70,R70)=0,"",IF(R70="Entfällt","Entfällt",IF(OR(A70="",B70="",D70="",E70="",F70="",G70="",H70="",I70="",J70="",R70=""),"Angaben fehlen",IF(J70&lt;=I70,"Zeitfolge prüfen",IF(OR(M70="",P70=""),"Parameterzuordnung fehlt",IF(N70&lt;0,"Mindestbesetzung unterschritten",IF(N70&lt;Parameter!$B$7,"Reserve knapp",IF(O70&lt;P70,"Pausendauer unter Soll","OK"))))))))</f>
        <v/>
      </c>
      <c r="R70" s="18" t="n"/>
    </row>
    <row r="71" ht="22" customHeight="1">
      <c r="A71" s="18" t="n"/>
      <c r="B71" s="26" t="n"/>
      <c r="C71" s="7">
        <f>IF(B71="","",TEXT(B71,"ddd"))</f>
        <v/>
      </c>
      <c r="D71" s="18" t="n"/>
      <c r="E71" s="18" t="n"/>
      <c r="F71" s="20" t="n"/>
      <c r="G71" s="21" t="n"/>
      <c r="H71" s="21" t="n"/>
      <c r="I71" s="21" t="n"/>
      <c r="J71" s="21" t="n"/>
      <c r="K71" s="15">
        <f>IF(OR(B71="",E71="",I71="",J71="",R71=""),"",IF(R71="Entfällt",0,SUMIFS($G$5:$G$104,$B$5:$B$104,B71,$E$5:$E$104,E71,$I$5:$I$104,"&lt;="&amp;I71,$J$5:$J$104,"&gt;"&amp;I71,$R$5:$R$104,"Geplant")+SUMIFS($G$5:$G$104,$B$5:$B$104,B71,$E$5:$E$104,E71,$I$5:$I$104,"&lt;="&amp;I71,$J$5:$J$104,"&gt;"&amp;I71,$R$5:$R$104,"Bestätigt")))</f>
        <v/>
      </c>
      <c r="L71" s="15">
        <f>IF(OR(H71="",K71="",R71="Entfällt"),"",IFERROR(H71-K71,""))</f>
        <v/>
      </c>
      <c r="M71" s="15">
        <f>IF(E71="","",IFERROR(VLOOKUP(E71,Parameter!$D$4:$E$8,2,FALSE),""))</f>
        <v/>
      </c>
      <c r="N71" s="15">
        <f>IF(OR(L71="",M71="",R71="Entfällt"),"",IFERROR(L71-M71,""))</f>
        <v/>
      </c>
      <c r="O71" s="15">
        <f>IF(OR(I71="",J71="",R71="Entfällt"),"",IF(J71&gt;I71,IFERROR((J71-I71)*1440,""),""))</f>
        <v/>
      </c>
      <c r="P71" s="15">
        <f>IF(D71="","",IFERROR(VLOOKUP(D71,Parameter!$G$4:$H$6,2,FALSE),""))</f>
        <v/>
      </c>
      <c r="Q71" s="9">
        <f>IF(COUNTA(A71:B71,D71:J71,R71)=0,"",IF(R71="Entfällt","Entfällt",IF(OR(A71="",B71="",D71="",E71="",F71="",G71="",H71="",I71="",J71="",R71=""),"Angaben fehlen",IF(J71&lt;=I71,"Zeitfolge prüfen",IF(OR(M71="",P71=""),"Parameterzuordnung fehlt",IF(N71&lt;0,"Mindestbesetzung unterschritten",IF(N71&lt;Parameter!$B$7,"Reserve knapp",IF(O71&lt;P71,"Pausendauer unter Soll","OK"))))))))</f>
        <v/>
      </c>
      <c r="R71" s="18" t="n"/>
    </row>
    <row r="72" ht="22" customHeight="1">
      <c r="A72" s="18" t="n"/>
      <c r="B72" s="26" t="n"/>
      <c r="C72" s="11">
        <f>IF(B72="","",TEXT(B72,"ddd"))</f>
        <v/>
      </c>
      <c r="D72" s="18" t="n"/>
      <c r="E72" s="18" t="n"/>
      <c r="F72" s="20" t="n"/>
      <c r="G72" s="21" t="n"/>
      <c r="H72" s="21" t="n"/>
      <c r="I72" s="21" t="n"/>
      <c r="J72" s="21" t="n"/>
      <c r="K72" s="17">
        <f>IF(OR(B72="",E72="",I72="",J72="",R72=""),"",IF(R72="Entfällt",0,SUMIFS($G$5:$G$104,$B$5:$B$104,B72,$E$5:$E$104,E72,$I$5:$I$104,"&lt;="&amp;I72,$J$5:$J$104,"&gt;"&amp;I72,$R$5:$R$104,"Geplant")+SUMIFS($G$5:$G$104,$B$5:$B$104,B72,$E$5:$E$104,E72,$I$5:$I$104,"&lt;="&amp;I72,$J$5:$J$104,"&gt;"&amp;I72,$R$5:$R$104,"Bestätigt")))</f>
        <v/>
      </c>
      <c r="L72" s="17">
        <f>IF(OR(H72="",K72="",R72="Entfällt"),"",IFERROR(H72-K72,""))</f>
        <v/>
      </c>
      <c r="M72" s="17">
        <f>IF(E72="","",IFERROR(VLOOKUP(E72,Parameter!$D$4:$E$8,2,FALSE),""))</f>
        <v/>
      </c>
      <c r="N72" s="17">
        <f>IF(OR(L72="",M72="",R72="Entfällt"),"",IFERROR(L72-M72,""))</f>
        <v/>
      </c>
      <c r="O72" s="17">
        <f>IF(OR(I72="",J72="",R72="Entfällt"),"",IF(J72&gt;I72,IFERROR((J72-I72)*1440,""),""))</f>
        <v/>
      </c>
      <c r="P72" s="17">
        <f>IF(D72="","",IFERROR(VLOOKUP(D72,Parameter!$G$4:$H$6,2,FALSE),""))</f>
        <v/>
      </c>
      <c r="Q72" s="12">
        <f>IF(COUNTA(A72:B72,D72:J72,R72)=0,"",IF(R72="Entfällt","Entfällt",IF(OR(A72="",B72="",D72="",E72="",F72="",G72="",H72="",I72="",J72="",R72=""),"Angaben fehlen",IF(J72&lt;=I72,"Zeitfolge prüfen",IF(OR(M72="",P72=""),"Parameterzuordnung fehlt",IF(N72&lt;0,"Mindestbesetzung unterschritten",IF(N72&lt;Parameter!$B$7,"Reserve knapp",IF(O72&lt;P72,"Pausendauer unter Soll","OK"))))))))</f>
        <v/>
      </c>
      <c r="R72" s="18" t="n"/>
    </row>
    <row r="73" ht="22" customHeight="1">
      <c r="A73" s="18" t="n"/>
      <c r="B73" s="26" t="n"/>
      <c r="C73" s="7">
        <f>IF(B73="","",TEXT(B73,"ddd"))</f>
        <v/>
      </c>
      <c r="D73" s="18" t="n"/>
      <c r="E73" s="18" t="n"/>
      <c r="F73" s="20" t="n"/>
      <c r="G73" s="21" t="n"/>
      <c r="H73" s="21" t="n"/>
      <c r="I73" s="21" t="n"/>
      <c r="J73" s="21" t="n"/>
      <c r="K73" s="15">
        <f>IF(OR(B73="",E73="",I73="",J73="",R73=""),"",IF(R73="Entfällt",0,SUMIFS($G$5:$G$104,$B$5:$B$104,B73,$E$5:$E$104,E73,$I$5:$I$104,"&lt;="&amp;I73,$J$5:$J$104,"&gt;"&amp;I73,$R$5:$R$104,"Geplant")+SUMIFS($G$5:$G$104,$B$5:$B$104,B73,$E$5:$E$104,E73,$I$5:$I$104,"&lt;="&amp;I73,$J$5:$J$104,"&gt;"&amp;I73,$R$5:$R$104,"Bestätigt")))</f>
        <v/>
      </c>
      <c r="L73" s="15">
        <f>IF(OR(H73="",K73="",R73="Entfällt"),"",IFERROR(H73-K73,""))</f>
        <v/>
      </c>
      <c r="M73" s="15">
        <f>IF(E73="","",IFERROR(VLOOKUP(E73,Parameter!$D$4:$E$8,2,FALSE),""))</f>
        <v/>
      </c>
      <c r="N73" s="15">
        <f>IF(OR(L73="",M73="",R73="Entfällt"),"",IFERROR(L73-M73,""))</f>
        <v/>
      </c>
      <c r="O73" s="15">
        <f>IF(OR(I73="",J73="",R73="Entfällt"),"",IF(J73&gt;I73,IFERROR((J73-I73)*1440,""),""))</f>
        <v/>
      </c>
      <c r="P73" s="15">
        <f>IF(D73="","",IFERROR(VLOOKUP(D73,Parameter!$G$4:$H$6,2,FALSE),""))</f>
        <v/>
      </c>
      <c r="Q73" s="9">
        <f>IF(COUNTA(A73:B73,D73:J73,R73)=0,"",IF(R73="Entfällt","Entfällt",IF(OR(A73="",B73="",D73="",E73="",F73="",G73="",H73="",I73="",J73="",R73=""),"Angaben fehlen",IF(J73&lt;=I73,"Zeitfolge prüfen",IF(OR(M73="",P73=""),"Parameterzuordnung fehlt",IF(N73&lt;0,"Mindestbesetzung unterschritten",IF(N73&lt;Parameter!$B$7,"Reserve knapp",IF(O73&lt;P73,"Pausendauer unter Soll","OK"))))))))</f>
        <v/>
      </c>
      <c r="R73" s="18" t="n"/>
    </row>
    <row r="74" ht="22" customHeight="1">
      <c r="A74" s="18" t="n"/>
      <c r="B74" s="26" t="n"/>
      <c r="C74" s="11">
        <f>IF(B74="","",TEXT(B74,"ddd"))</f>
        <v/>
      </c>
      <c r="D74" s="18" t="n"/>
      <c r="E74" s="18" t="n"/>
      <c r="F74" s="20" t="n"/>
      <c r="G74" s="21" t="n"/>
      <c r="H74" s="21" t="n"/>
      <c r="I74" s="21" t="n"/>
      <c r="J74" s="21" t="n"/>
      <c r="K74" s="17">
        <f>IF(OR(B74="",E74="",I74="",J74="",R74=""),"",IF(R74="Entfällt",0,SUMIFS($G$5:$G$104,$B$5:$B$104,B74,$E$5:$E$104,E74,$I$5:$I$104,"&lt;="&amp;I74,$J$5:$J$104,"&gt;"&amp;I74,$R$5:$R$104,"Geplant")+SUMIFS($G$5:$G$104,$B$5:$B$104,B74,$E$5:$E$104,E74,$I$5:$I$104,"&lt;="&amp;I74,$J$5:$J$104,"&gt;"&amp;I74,$R$5:$R$104,"Bestätigt")))</f>
        <v/>
      </c>
      <c r="L74" s="17">
        <f>IF(OR(H74="",K74="",R74="Entfällt"),"",IFERROR(H74-K74,""))</f>
        <v/>
      </c>
      <c r="M74" s="17">
        <f>IF(E74="","",IFERROR(VLOOKUP(E74,Parameter!$D$4:$E$8,2,FALSE),""))</f>
        <v/>
      </c>
      <c r="N74" s="17">
        <f>IF(OR(L74="",M74="",R74="Entfällt"),"",IFERROR(L74-M74,""))</f>
        <v/>
      </c>
      <c r="O74" s="17">
        <f>IF(OR(I74="",J74="",R74="Entfällt"),"",IF(J74&gt;I74,IFERROR((J74-I74)*1440,""),""))</f>
        <v/>
      </c>
      <c r="P74" s="17">
        <f>IF(D74="","",IFERROR(VLOOKUP(D74,Parameter!$G$4:$H$6,2,FALSE),""))</f>
        <v/>
      </c>
      <c r="Q74" s="12">
        <f>IF(COUNTA(A74:B74,D74:J74,R74)=0,"",IF(R74="Entfällt","Entfällt",IF(OR(A74="",B74="",D74="",E74="",F74="",G74="",H74="",I74="",J74="",R74=""),"Angaben fehlen",IF(J74&lt;=I74,"Zeitfolge prüfen",IF(OR(M74="",P74=""),"Parameterzuordnung fehlt",IF(N74&lt;0,"Mindestbesetzung unterschritten",IF(N74&lt;Parameter!$B$7,"Reserve knapp",IF(O74&lt;P74,"Pausendauer unter Soll","OK"))))))))</f>
        <v/>
      </c>
      <c r="R74" s="18" t="n"/>
    </row>
    <row r="75" ht="22" customHeight="1">
      <c r="A75" s="18" t="n"/>
      <c r="B75" s="26" t="n"/>
      <c r="C75" s="7">
        <f>IF(B75="","",TEXT(B75,"ddd"))</f>
        <v/>
      </c>
      <c r="D75" s="18" t="n"/>
      <c r="E75" s="18" t="n"/>
      <c r="F75" s="20" t="n"/>
      <c r="G75" s="21" t="n"/>
      <c r="H75" s="21" t="n"/>
      <c r="I75" s="21" t="n"/>
      <c r="J75" s="21" t="n"/>
      <c r="K75" s="15">
        <f>IF(OR(B75="",E75="",I75="",J75="",R75=""),"",IF(R75="Entfällt",0,SUMIFS($G$5:$G$104,$B$5:$B$104,B75,$E$5:$E$104,E75,$I$5:$I$104,"&lt;="&amp;I75,$J$5:$J$104,"&gt;"&amp;I75,$R$5:$R$104,"Geplant")+SUMIFS($G$5:$G$104,$B$5:$B$104,B75,$E$5:$E$104,E75,$I$5:$I$104,"&lt;="&amp;I75,$J$5:$J$104,"&gt;"&amp;I75,$R$5:$R$104,"Bestätigt")))</f>
        <v/>
      </c>
      <c r="L75" s="15">
        <f>IF(OR(H75="",K75="",R75="Entfällt"),"",IFERROR(H75-K75,""))</f>
        <v/>
      </c>
      <c r="M75" s="15">
        <f>IF(E75="","",IFERROR(VLOOKUP(E75,Parameter!$D$4:$E$8,2,FALSE),""))</f>
        <v/>
      </c>
      <c r="N75" s="15">
        <f>IF(OR(L75="",M75="",R75="Entfällt"),"",IFERROR(L75-M75,""))</f>
        <v/>
      </c>
      <c r="O75" s="15">
        <f>IF(OR(I75="",J75="",R75="Entfällt"),"",IF(J75&gt;I75,IFERROR((J75-I75)*1440,""),""))</f>
        <v/>
      </c>
      <c r="P75" s="15">
        <f>IF(D75="","",IFERROR(VLOOKUP(D75,Parameter!$G$4:$H$6,2,FALSE),""))</f>
        <v/>
      </c>
      <c r="Q75" s="9">
        <f>IF(COUNTA(A75:B75,D75:J75,R75)=0,"",IF(R75="Entfällt","Entfällt",IF(OR(A75="",B75="",D75="",E75="",F75="",G75="",H75="",I75="",J75="",R75=""),"Angaben fehlen",IF(J75&lt;=I75,"Zeitfolge prüfen",IF(OR(M75="",P75=""),"Parameterzuordnung fehlt",IF(N75&lt;0,"Mindestbesetzung unterschritten",IF(N75&lt;Parameter!$B$7,"Reserve knapp",IF(O75&lt;P75,"Pausendauer unter Soll","OK"))))))))</f>
        <v/>
      </c>
      <c r="R75" s="18" t="n"/>
    </row>
    <row r="76" ht="22" customHeight="1">
      <c r="A76" s="18" t="n"/>
      <c r="B76" s="26" t="n"/>
      <c r="C76" s="11">
        <f>IF(B76="","",TEXT(B76,"ddd"))</f>
        <v/>
      </c>
      <c r="D76" s="18" t="n"/>
      <c r="E76" s="18" t="n"/>
      <c r="F76" s="20" t="n"/>
      <c r="G76" s="21" t="n"/>
      <c r="H76" s="21" t="n"/>
      <c r="I76" s="21" t="n"/>
      <c r="J76" s="21" t="n"/>
      <c r="K76" s="17">
        <f>IF(OR(B76="",E76="",I76="",J76="",R76=""),"",IF(R76="Entfällt",0,SUMIFS($G$5:$G$104,$B$5:$B$104,B76,$E$5:$E$104,E76,$I$5:$I$104,"&lt;="&amp;I76,$J$5:$J$104,"&gt;"&amp;I76,$R$5:$R$104,"Geplant")+SUMIFS($G$5:$G$104,$B$5:$B$104,B76,$E$5:$E$104,E76,$I$5:$I$104,"&lt;="&amp;I76,$J$5:$J$104,"&gt;"&amp;I76,$R$5:$R$104,"Bestätigt")))</f>
        <v/>
      </c>
      <c r="L76" s="17">
        <f>IF(OR(H76="",K76="",R76="Entfällt"),"",IFERROR(H76-K76,""))</f>
        <v/>
      </c>
      <c r="M76" s="17">
        <f>IF(E76="","",IFERROR(VLOOKUP(E76,Parameter!$D$4:$E$8,2,FALSE),""))</f>
        <v/>
      </c>
      <c r="N76" s="17">
        <f>IF(OR(L76="",M76="",R76="Entfällt"),"",IFERROR(L76-M76,""))</f>
        <v/>
      </c>
      <c r="O76" s="17">
        <f>IF(OR(I76="",J76="",R76="Entfällt"),"",IF(J76&gt;I76,IFERROR((J76-I76)*1440,""),""))</f>
        <v/>
      </c>
      <c r="P76" s="17">
        <f>IF(D76="","",IFERROR(VLOOKUP(D76,Parameter!$G$4:$H$6,2,FALSE),""))</f>
        <v/>
      </c>
      <c r="Q76" s="12">
        <f>IF(COUNTA(A76:B76,D76:J76,R76)=0,"",IF(R76="Entfällt","Entfällt",IF(OR(A76="",B76="",D76="",E76="",F76="",G76="",H76="",I76="",J76="",R76=""),"Angaben fehlen",IF(J76&lt;=I76,"Zeitfolge prüfen",IF(OR(M76="",P76=""),"Parameterzuordnung fehlt",IF(N76&lt;0,"Mindestbesetzung unterschritten",IF(N76&lt;Parameter!$B$7,"Reserve knapp",IF(O76&lt;P76,"Pausendauer unter Soll","OK"))))))))</f>
        <v/>
      </c>
      <c r="R76" s="18" t="n"/>
    </row>
    <row r="77" ht="22" customHeight="1">
      <c r="A77" s="18" t="n"/>
      <c r="B77" s="26" t="n"/>
      <c r="C77" s="7">
        <f>IF(B77="","",TEXT(B77,"ddd"))</f>
        <v/>
      </c>
      <c r="D77" s="18" t="n"/>
      <c r="E77" s="18" t="n"/>
      <c r="F77" s="20" t="n"/>
      <c r="G77" s="21" t="n"/>
      <c r="H77" s="21" t="n"/>
      <c r="I77" s="21" t="n"/>
      <c r="J77" s="21" t="n"/>
      <c r="K77" s="15">
        <f>IF(OR(B77="",E77="",I77="",J77="",R77=""),"",IF(R77="Entfällt",0,SUMIFS($G$5:$G$104,$B$5:$B$104,B77,$E$5:$E$104,E77,$I$5:$I$104,"&lt;="&amp;I77,$J$5:$J$104,"&gt;"&amp;I77,$R$5:$R$104,"Geplant")+SUMIFS($G$5:$G$104,$B$5:$B$104,B77,$E$5:$E$104,E77,$I$5:$I$104,"&lt;="&amp;I77,$J$5:$J$104,"&gt;"&amp;I77,$R$5:$R$104,"Bestätigt")))</f>
        <v/>
      </c>
      <c r="L77" s="15">
        <f>IF(OR(H77="",K77="",R77="Entfällt"),"",IFERROR(H77-K77,""))</f>
        <v/>
      </c>
      <c r="M77" s="15">
        <f>IF(E77="","",IFERROR(VLOOKUP(E77,Parameter!$D$4:$E$8,2,FALSE),""))</f>
        <v/>
      </c>
      <c r="N77" s="15">
        <f>IF(OR(L77="",M77="",R77="Entfällt"),"",IFERROR(L77-M77,""))</f>
        <v/>
      </c>
      <c r="O77" s="15">
        <f>IF(OR(I77="",J77="",R77="Entfällt"),"",IF(J77&gt;I77,IFERROR((J77-I77)*1440,""),""))</f>
        <v/>
      </c>
      <c r="P77" s="15">
        <f>IF(D77="","",IFERROR(VLOOKUP(D77,Parameter!$G$4:$H$6,2,FALSE),""))</f>
        <v/>
      </c>
      <c r="Q77" s="9">
        <f>IF(COUNTA(A77:B77,D77:J77,R77)=0,"",IF(R77="Entfällt","Entfällt",IF(OR(A77="",B77="",D77="",E77="",F77="",G77="",H77="",I77="",J77="",R77=""),"Angaben fehlen",IF(J77&lt;=I77,"Zeitfolge prüfen",IF(OR(M77="",P77=""),"Parameterzuordnung fehlt",IF(N77&lt;0,"Mindestbesetzung unterschritten",IF(N77&lt;Parameter!$B$7,"Reserve knapp",IF(O77&lt;P77,"Pausendauer unter Soll","OK"))))))))</f>
        <v/>
      </c>
      <c r="R77" s="18" t="n"/>
    </row>
    <row r="78" ht="22" customHeight="1">
      <c r="A78" s="18" t="n"/>
      <c r="B78" s="26" t="n"/>
      <c r="C78" s="11">
        <f>IF(B78="","",TEXT(B78,"ddd"))</f>
        <v/>
      </c>
      <c r="D78" s="18" t="n"/>
      <c r="E78" s="18" t="n"/>
      <c r="F78" s="20" t="n"/>
      <c r="G78" s="21" t="n"/>
      <c r="H78" s="21" t="n"/>
      <c r="I78" s="21" t="n"/>
      <c r="J78" s="21" t="n"/>
      <c r="K78" s="17">
        <f>IF(OR(B78="",E78="",I78="",J78="",R78=""),"",IF(R78="Entfällt",0,SUMIFS($G$5:$G$104,$B$5:$B$104,B78,$E$5:$E$104,E78,$I$5:$I$104,"&lt;="&amp;I78,$J$5:$J$104,"&gt;"&amp;I78,$R$5:$R$104,"Geplant")+SUMIFS($G$5:$G$104,$B$5:$B$104,B78,$E$5:$E$104,E78,$I$5:$I$104,"&lt;="&amp;I78,$J$5:$J$104,"&gt;"&amp;I78,$R$5:$R$104,"Bestätigt")))</f>
        <v/>
      </c>
      <c r="L78" s="17">
        <f>IF(OR(H78="",K78="",R78="Entfällt"),"",IFERROR(H78-K78,""))</f>
        <v/>
      </c>
      <c r="M78" s="17">
        <f>IF(E78="","",IFERROR(VLOOKUP(E78,Parameter!$D$4:$E$8,2,FALSE),""))</f>
        <v/>
      </c>
      <c r="N78" s="17">
        <f>IF(OR(L78="",M78="",R78="Entfällt"),"",IFERROR(L78-M78,""))</f>
        <v/>
      </c>
      <c r="O78" s="17">
        <f>IF(OR(I78="",J78="",R78="Entfällt"),"",IF(J78&gt;I78,IFERROR((J78-I78)*1440,""),""))</f>
        <v/>
      </c>
      <c r="P78" s="17">
        <f>IF(D78="","",IFERROR(VLOOKUP(D78,Parameter!$G$4:$H$6,2,FALSE),""))</f>
        <v/>
      </c>
      <c r="Q78" s="12">
        <f>IF(COUNTA(A78:B78,D78:J78,R78)=0,"",IF(R78="Entfällt","Entfällt",IF(OR(A78="",B78="",D78="",E78="",F78="",G78="",H78="",I78="",J78="",R78=""),"Angaben fehlen",IF(J78&lt;=I78,"Zeitfolge prüfen",IF(OR(M78="",P78=""),"Parameterzuordnung fehlt",IF(N78&lt;0,"Mindestbesetzung unterschritten",IF(N78&lt;Parameter!$B$7,"Reserve knapp",IF(O78&lt;P78,"Pausendauer unter Soll","OK"))))))))</f>
        <v/>
      </c>
      <c r="R78" s="18" t="n"/>
    </row>
    <row r="79" ht="22" customHeight="1">
      <c r="A79" s="18" t="n"/>
      <c r="B79" s="26" t="n"/>
      <c r="C79" s="7">
        <f>IF(B79="","",TEXT(B79,"ddd"))</f>
        <v/>
      </c>
      <c r="D79" s="18" t="n"/>
      <c r="E79" s="18" t="n"/>
      <c r="F79" s="20" t="n"/>
      <c r="G79" s="21" t="n"/>
      <c r="H79" s="21" t="n"/>
      <c r="I79" s="21" t="n"/>
      <c r="J79" s="21" t="n"/>
      <c r="K79" s="15">
        <f>IF(OR(B79="",E79="",I79="",J79="",R79=""),"",IF(R79="Entfällt",0,SUMIFS($G$5:$G$104,$B$5:$B$104,B79,$E$5:$E$104,E79,$I$5:$I$104,"&lt;="&amp;I79,$J$5:$J$104,"&gt;"&amp;I79,$R$5:$R$104,"Geplant")+SUMIFS($G$5:$G$104,$B$5:$B$104,B79,$E$5:$E$104,E79,$I$5:$I$104,"&lt;="&amp;I79,$J$5:$J$104,"&gt;"&amp;I79,$R$5:$R$104,"Bestätigt")))</f>
        <v/>
      </c>
      <c r="L79" s="15">
        <f>IF(OR(H79="",K79="",R79="Entfällt"),"",IFERROR(H79-K79,""))</f>
        <v/>
      </c>
      <c r="M79" s="15">
        <f>IF(E79="","",IFERROR(VLOOKUP(E79,Parameter!$D$4:$E$8,2,FALSE),""))</f>
        <v/>
      </c>
      <c r="N79" s="15">
        <f>IF(OR(L79="",M79="",R79="Entfällt"),"",IFERROR(L79-M79,""))</f>
        <v/>
      </c>
      <c r="O79" s="15">
        <f>IF(OR(I79="",J79="",R79="Entfällt"),"",IF(J79&gt;I79,IFERROR((J79-I79)*1440,""),""))</f>
        <v/>
      </c>
      <c r="P79" s="15">
        <f>IF(D79="","",IFERROR(VLOOKUP(D79,Parameter!$G$4:$H$6,2,FALSE),""))</f>
        <v/>
      </c>
      <c r="Q79" s="9">
        <f>IF(COUNTA(A79:B79,D79:J79,R79)=0,"",IF(R79="Entfällt","Entfällt",IF(OR(A79="",B79="",D79="",E79="",F79="",G79="",H79="",I79="",J79="",R79=""),"Angaben fehlen",IF(J79&lt;=I79,"Zeitfolge prüfen",IF(OR(M79="",P79=""),"Parameterzuordnung fehlt",IF(N79&lt;0,"Mindestbesetzung unterschritten",IF(N79&lt;Parameter!$B$7,"Reserve knapp",IF(O79&lt;P79,"Pausendauer unter Soll","OK"))))))))</f>
        <v/>
      </c>
      <c r="R79" s="18" t="n"/>
    </row>
    <row r="80" ht="22" customHeight="1">
      <c r="A80" s="18" t="n"/>
      <c r="B80" s="26" t="n"/>
      <c r="C80" s="11">
        <f>IF(B80="","",TEXT(B80,"ddd"))</f>
        <v/>
      </c>
      <c r="D80" s="18" t="n"/>
      <c r="E80" s="18" t="n"/>
      <c r="F80" s="20" t="n"/>
      <c r="G80" s="21" t="n"/>
      <c r="H80" s="21" t="n"/>
      <c r="I80" s="21" t="n"/>
      <c r="J80" s="21" t="n"/>
      <c r="K80" s="17">
        <f>IF(OR(B80="",E80="",I80="",J80="",R80=""),"",IF(R80="Entfällt",0,SUMIFS($G$5:$G$104,$B$5:$B$104,B80,$E$5:$E$104,E80,$I$5:$I$104,"&lt;="&amp;I80,$J$5:$J$104,"&gt;"&amp;I80,$R$5:$R$104,"Geplant")+SUMIFS($G$5:$G$104,$B$5:$B$104,B80,$E$5:$E$104,E80,$I$5:$I$104,"&lt;="&amp;I80,$J$5:$J$104,"&gt;"&amp;I80,$R$5:$R$104,"Bestätigt")))</f>
        <v/>
      </c>
      <c r="L80" s="17">
        <f>IF(OR(H80="",K80="",R80="Entfällt"),"",IFERROR(H80-K80,""))</f>
        <v/>
      </c>
      <c r="M80" s="17">
        <f>IF(E80="","",IFERROR(VLOOKUP(E80,Parameter!$D$4:$E$8,2,FALSE),""))</f>
        <v/>
      </c>
      <c r="N80" s="17">
        <f>IF(OR(L80="",M80="",R80="Entfällt"),"",IFERROR(L80-M80,""))</f>
        <v/>
      </c>
      <c r="O80" s="17">
        <f>IF(OR(I80="",J80="",R80="Entfällt"),"",IF(J80&gt;I80,IFERROR((J80-I80)*1440,""),""))</f>
        <v/>
      </c>
      <c r="P80" s="17">
        <f>IF(D80="","",IFERROR(VLOOKUP(D80,Parameter!$G$4:$H$6,2,FALSE),""))</f>
        <v/>
      </c>
      <c r="Q80" s="12">
        <f>IF(COUNTA(A80:B80,D80:J80,R80)=0,"",IF(R80="Entfällt","Entfällt",IF(OR(A80="",B80="",D80="",E80="",F80="",G80="",H80="",I80="",J80="",R80=""),"Angaben fehlen",IF(J80&lt;=I80,"Zeitfolge prüfen",IF(OR(M80="",P80=""),"Parameterzuordnung fehlt",IF(N80&lt;0,"Mindestbesetzung unterschritten",IF(N80&lt;Parameter!$B$7,"Reserve knapp",IF(O80&lt;P80,"Pausendauer unter Soll","OK"))))))))</f>
        <v/>
      </c>
      <c r="R80" s="18" t="n"/>
    </row>
    <row r="81" ht="22" customHeight="1">
      <c r="A81" s="18" t="n"/>
      <c r="B81" s="26" t="n"/>
      <c r="C81" s="7">
        <f>IF(B81="","",TEXT(B81,"ddd"))</f>
        <v/>
      </c>
      <c r="D81" s="18" t="n"/>
      <c r="E81" s="18" t="n"/>
      <c r="F81" s="20" t="n"/>
      <c r="G81" s="21" t="n"/>
      <c r="H81" s="21" t="n"/>
      <c r="I81" s="21" t="n"/>
      <c r="J81" s="21" t="n"/>
      <c r="K81" s="15">
        <f>IF(OR(B81="",E81="",I81="",J81="",R81=""),"",IF(R81="Entfällt",0,SUMIFS($G$5:$G$104,$B$5:$B$104,B81,$E$5:$E$104,E81,$I$5:$I$104,"&lt;="&amp;I81,$J$5:$J$104,"&gt;"&amp;I81,$R$5:$R$104,"Geplant")+SUMIFS($G$5:$G$104,$B$5:$B$104,B81,$E$5:$E$104,E81,$I$5:$I$104,"&lt;="&amp;I81,$J$5:$J$104,"&gt;"&amp;I81,$R$5:$R$104,"Bestätigt")))</f>
        <v/>
      </c>
      <c r="L81" s="15">
        <f>IF(OR(H81="",K81="",R81="Entfällt"),"",IFERROR(H81-K81,""))</f>
        <v/>
      </c>
      <c r="M81" s="15">
        <f>IF(E81="","",IFERROR(VLOOKUP(E81,Parameter!$D$4:$E$8,2,FALSE),""))</f>
        <v/>
      </c>
      <c r="N81" s="15">
        <f>IF(OR(L81="",M81="",R81="Entfällt"),"",IFERROR(L81-M81,""))</f>
        <v/>
      </c>
      <c r="O81" s="15">
        <f>IF(OR(I81="",J81="",R81="Entfällt"),"",IF(J81&gt;I81,IFERROR((J81-I81)*1440,""),""))</f>
        <v/>
      </c>
      <c r="P81" s="15">
        <f>IF(D81="","",IFERROR(VLOOKUP(D81,Parameter!$G$4:$H$6,2,FALSE),""))</f>
        <v/>
      </c>
      <c r="Q81" s="9">
        <f>IF(COUNTA(A81:B81,D81:J81,R81)=0,"",IF(R81="Entfällt","Entfällt",IF(OR(A81="",B81="",D81="",E81="",F81="",G81="",H81="",I81="",J81="",R81=""),"Angaben fehlen",IF(J81&lt;=I81,"Zeitfolge prüfen",IF(OR(M81="",P81=""),"Parameterzuordnung fehlt",IF(N81&lt;0,"Mindestbesetzung unterschritten",IF(N81&lt;Parameter!$B$7,"Reserve knapp",IF(O81&lt;P81,"Pausendauer unter Soll","OK"))))))))</f>
        <v/>
      </c>
      <c r="R81" s="18" t="n"/>
    </row>
    <row r="82" ht="22" customHeight="1">
      <c r="A82" s="18" t="n"/>
      <c r="B82" s="26" t="n"/>
      <c r="C82" s="11">
        <f>IF(B82="","",TEXT(B82,"ddd"))</f>
        <v/>
      </c>
      <c r="D82" s="18" t="n"/>
      <c r="E82" s="18" t="n"/>
      <c r="F82" s="20" t="n"/>
      <c r="G82" s="21" t="n"/>
      <c r="H82" s="21" t="n"/>
      <c r="I82" s="21" t="n"/>
      <c r="J82" s="21" t="n"/>
      <c r="K82" s="17">
        <f>IF(OR(B82="",E82="",I82="",J82="",R82=""),"",IF(R82="Entfällt",0,SUMIFS($G$5:$G$104,$B$5:$B$104,B82,$E$5:$E$104,E82,$I$5:$I$104,"&lt;="&amp;I82,$J$5:$J$104,"&gt;"&amp;I82,$R$5:$R$104,"Geplant")+SUMIFS($G$5:$G$104,$B$5:$B$104,B82,$E$5:$E$104,E82,$I$5:$I$104,"&lt;="&amp;I82,$J$5:$J$104,"&gt;"&amp;I82,$R$5:$R$104,"Bestätigt")))</f>
        <v/>
      </c>
      <c r="L82" s="17">
        <f>IF(OR(H82="",K82="",R82="Entfällt"),"",IFERROR(H82-K82,""))</f>
        <v/>
      </c>
      <c r="M82" s="17">
        <f>IF(E82="","",IFERROR(VLOOKUP(E82,Parameter!$D$4:$E$8,2,FALSE),""))</f>
        <v/>
      </c>
      <c r="N82" s="17">
        <f>IF(OR(L82="",M82="",R82="Entfällt"),"",IFERROR(L82-M82,""))</f>
        <v/>
      </c>
      <c r="O82" s="17">
        <f>IF(OR(I82="",J82="",R82="Entfällt"),"",IF(J82&gt;I82,IFERROR((J82-I82)*1440,""),""))</f>
        <v/>
      </c>
      <c r="P82" s="17">
        <f>IF(D82="","",IFERROR(VLOOKUP(D82,Parameter!$G$4:$H$6,2,FALSE),""))</f>
        <v/>
      </c>
      <c r="Q82" s="12">
        <f>IF(COUNTA(A82:B82,D82:J82,R82)=0,"",IF(R82="Entfällt","Entfällt",IF(OR(A82="",B82="",D82="",E82="",F82="",G82="",H82="",I82="",J82="",R82=""),"Angaben fehlen",IF(J82&lt;=I82,"Zeitfolge prüfen",IF(OR(M82="",P82=""),"Parameterzuordnung fehlt",IF(N82&lt;0,"Mindestbesetzung unterschritten",IF(N82&lt;Parameter!$B$7,"Reserve knapp",IF(O82&lt;P82,"Pausendauer unter Soll","OK"))))))))</f>
        <v/>
      </c>
      <c r="R82" s="18" t="n"/>
    </row>
    <row r="83" ht="22" customHeight="1">
      <c r="A83" s="18" t="n"/>
      <c r="B83" s="26" t="n"/>
      <c r="C83" s="7">
        <f>IF(B83="","",TEXT(B83,"ddd"))</f>
        <v/>
      </c>
      <c r="D83" s="18" t="n"/>
      <c r="E83" s="18" t="n"/>
      <c r="F83" s="20" t="n"/>
      <c r="G83" s="21" t="n"/>
      <c r="H83" s="21" t="n"/>
      <c r="I83" s="21" t="n"/>
      <c r="J83" s="21" t="n"/>
      <c r="K83" s="15">
        <f>IF(OR(B83="",E83="",I83="",J83="",R83=""),"",IF(R83="Entfällt",0,SUMIFS($G$5:$G$104,$B$5:$B$104,B83,$E$5:$E$104,E83,$I$5:$I$104,"&lt;="&amp;I83,$J$5:$J$104,"&gt;"&amp;I83,$R$5:$R$104,"Geplant")+SUMIFS($G$5:$G$104,$B$5:$B$104,B83,$E$5:$E$104,E83,$I$5:$I$104,"&lt;="&amp;I83,$J$5:$J$104,"&gt;"&amp;I83,$R$5:$R$104,"Bestätigt")))</f>
        <v/>
      </c>
      <c r="L83" s="15">
        <f>IF(OR(H83="",K83="",R83="Entfällt"),"",IFERROR(H83-K83,""))</f>
        <v/>
      </c>
      <c r="M83" s="15">
        <f>IF(E83="","",IFERROR(VLOOKUP(E83,Parameter!$D$4:$E$8,2,FALSE),""))</f>
        <v/>
      </c>
      <c r="N83" s="15">
        <f>IF(OR(L83="",M83="",R83="Entfällt"),"",IFERROR(L83-M83,""))</f>
        <v/>
      </c>
      <c r="O83" s="15">
        <f>IF(OR(I83="",J83="",R83="Entfällt"),"",IF(J83&gt;I83,IFERROR((J83-I83)*1440,""),""))</f>
        <v/>
      </c>
      <c r="P83" s="15">
        <f>IF(D83="","",IFERROR(VLOOKUP(D83,Parameter!$G$4:$H$6,2,FALSE),""))</f>
        <v/>
      </c>
      <c r="Q83" s="9">
        <f>IF(COUNTA(A83:B83,D83:J83,R83)=0,"",IF(R83="Entfällt","Entfällt",IF(OR(A83="",B83="",D83="",E83="",F83="",G83="",H83="",I83="",J83="",R83=""),"Angaben fehlen",IF(J83&lt;=I83,"Zeitfolge prüfen",IF(OR(M83="",P83=""),"Parameterzuordnung fehlt",IF(N83&lt;0,"Mindestbesetzung unterschritten",IF(N83&lt;Parameter!$B$7,"Reserve knapp",IF(O83&lt;P83,"Pausendauer unter Soll","OK"))))))))</f>
        <v/>
      </c>
      <c r="R83" s="18" t="n"/>
    </row>
    <row r="84" ht="22" customHeight="1">
      <c r="A84" s="18" t="n"/>
      <c r="B84" s="26" t="n"/>
      <c r="C84" s="11">
        <f>IF(B84="","",TEXT(B84,"ddd"))</f>
        <v/>
      </c>
      <c r="D84" s="18" t="n"/>
      <c r="E84" s="18" t="n"/>
      <c r="F84" s="20" t="n"/>
      <c r="G84" s="21" t="n"/>
      <c r="H84" s="21" t="n"/>
      <c r="I84" s="21" t="n"/>
      <c r="J84" s="21" t="n"/>
      <c r="K84" s="17">
        <f>IF(OR(B84="",E84="",I84="",J84="",R84=""),"",IF(R84="Entfällt",0,SUMIFS($G$5:$G$104,$B$5:$B$104,B84,$E$5:$E$104,E84,$I$5:$I$104,"&lt;="&amp;I84,$J$5:$J$104,"&gt;"&amp;I84,$R$5:$R$104,"Geplant")+SUMIFS($G$5:$G$104,$B$5:$B$104,B84,$E$5:$E$104,E84,$I$5:$I$104,"&lt;="&amp;I84,$J$5:$J$104,"&gt;"&amp;I84,$R$5:$R$104,"Bestätigt")))</f>
        <v/>
      </c>
      <c r="L84" s="17">
        <f>IF(OR(H84="",K84="",R84="Entfällt"),"",IFERROR(H84-K84,""))</f>
        <v/>
      </c>
      <c r="M84" s="17">
        <f>IF(E84="","",IFERROR(VLOOKUP(E84,Parameter!$D$4:$E$8,2,FALSE),""))</f>
        <v/>
      </c>
      <c r="N84" s="17">
        <f>IF(OR(L84="",M84="",R84="Entfällt"),"",IFERROR(L84-M84,""))</f>
        <v/>
      </c>
      <c r="O84" s="17">
        <f>IF(OR(I84="",J84="",R84="Entfällt"),"",IF(J84&gt;I84,IFERROR((J84-I84)*1440,""),""))</f>
        <v/>
      </c>
      <c r="P84" s="17">
        <f>IF(D84="","",IFERROR(VLOOKUP(D84,Parameter!$G$4:$H$6,2,FALSE),""))</f>
        <v/>
      </c>
      <c r="Q84" s="12">
        <f>IF(COUNTA(A84:B84,D84:J84,R84)=0,"",IF(R84="Entfällt","Entfällt",IF(OR(A84="",B84="",D84="",E84="",F84="",G84="",H84="",I84="",J84="",R84=""),"Angaben fehlen",IF(J84&lt;=I84,"Zeitfolge prüfen",IF(OR(M84="",P84=""),"Parameterzuordnung fehlt",IF(N84&lt;0,"Mindestbesetzung unterschritten",IF(N84&lt;Parameter!$B$7,"Reserve knapp",IF(O84&lt;P84,"Pausendauer unter Soll","OK"))))))))</f>
        <v/>
      </c>
      <c r="R84" s="18" t="n"/>
    </row>
    <row r="85" ht="22" customHeight="1">
      <c r="A85" s="18" t="n"/>
      <c r="B85" s="26" t="n"/>
      <c r="C85" s="7">
        <f>IF(B85="","",TEXT(B85,"ddd"))</f>
        <v/>
      </c>
      <c r="D85" s="18" t="n"/>
      <c r="E85" s="18" t="n"/>
      <c r="F85" s="20" t="n"/>
      <c r="G85" s="21" t="n"/>
      <c r="H85" s="21" t="n"/>
      <c r="I85" s="21" t="n"/>
      <c r="J85" s="21" t="n"/>
      <c r="K85" s="15">
        <f>IF(OR(B85="",E85="",I85="",J85="",R85=""),"",IF(R85="Entfällt",0,SUMIFS($G$5:$G$104,$B$5:$B$104,B85,$E$5:$E$104,E85,$I$5:$I$104,"&lt;="&amp;I85,$J$5:$J$104,"&gt;"&amp;I85,$R$5:$R$104,"Geplant")+SUMIFS($G$5:$G$104,$B$5:$B$104,B85,$E$5:$E$104,E85,$I$5:$I$104,"&lt;="&amp;I85,$J$5:$J$104,"&gt;"&amp;I85,$R$5:$R$104,"Bestätigt")))</f>
        <v/>
      </c>
      <c r="L85" s="15">
        <f>IF(OR(H85="",K85="",R85="Entfällt"),"",IFERROR(H85-K85,""))</f>
        <v/>
      </c>
      <c r="M85" s="15">
        <f>IF(E85="","",IFERROR(VLOOKUP(E85,Parameter!$D$4:$E$8,2,FALSE),""))</f>
        <v/>
      </c>
      <c r="N85" s="15">
        <f>IF(OR(L85="",M85="",R85="Entfällt"),"",IFERROR(L85-M85,""))</f>
        <v/>
      </c>
      <c r="O85" s="15">
        <f>IF(OR(I85="",J85="",R85="Entfällt"),"",IF(J85&gt;I85,IFERROR((J85-I85)*1440,""),""))</f>
        <v/>
      </c>
      <c r="P85" s="15">
        <f>IF(D85="","",IFERROR(VLOOKUP(D85,Parameter!$G$4:$H$6,2,FALSE),""))</f>
        <v/>
      </c>
      <c r="Q85" s="9">
        <f>IF(COUNTA(A85:B85,D85:J85,R85)=0,"",IF(R85="Entfällt","Entfällt",IF(OR(A85="",B85="",D85="",E85="",F85="",G85="",H85="",I85="",J85="",R85=""),"Angaben fehlen",IF(J85&lt;=I85,"Zeitfolge prüfen",IF(OR(M85="",P85=""),"Parameterzuordnung fehlt",IF(N85&lt;0,"Mindestbesetzung unterschritten",IF(N85&lt;Parameter!$B$7,"Reserve knapp",IF(O85&lt;P85,"Pausendauer unter Soll","OK"))))))))</f>
        <v/>
      </c>
      <c r="R85" s="18" t="n"/>
    </row>
    <row r="86" ht="22" customHeight="1">
      <c r="A86" s="18" t="n"/>
      <c r="B86" s="26" t="n"/>
      <c r="C86" s="11">
        <f>IF(B86="","",TEXT(B86,"ddd"))</f>
        <v/>
      </c>
      <c r="D86" s="18" t="n"/>
      <c r="E86" s="18" t="n"/>
      <c r="F86" s="20" t="n"/>
      <c r="G86" s="21" t="n"/>
      <c r="H86" s="21" t="n"/>
      <c r="I86" s="21" t="n"/>
      <c r="J86" s="21" t="n"/>
      <c r="K86" s="17">
        <f>IF(OR(B86="",E86="",I86="",J86="",R86=""),"",IF(R86="Entfällt",0,SUMIFS($G$5:$G$104,$B$5:$B$104,B86,$E$5:$E$104,E86,$I$5:$I$104,"&lt;="&amp;I86,$J$5:$J$104,"&gt;"&amp;I86,$R$5:$R$104,"Geplant")+SUMIFS($G$5:$G$104,$B$5:$B$104,B86,$E$5:$E$104,E86,$I$5:$I$104,"&lt;="&amp;I86,$J$5:$J$104,"&gt;"&amp;I86,$R$5:$R$104,"Bestätigt")))</f>
        <v/>
      </c>
      <c r="L86" s="17">
        <f>IF(OR(H86="",K86="",R86="Entfällt"),"",IFERROR(H86-K86,""))</f>
        <v/>
      </c>
      <c r="M86" s="17">
        <f>IF(E86="","",IFERROR(VLOOKUP(E86,Parameter!$D$4:$E$8,2,FALSE),""))</f>
        <v/>
      </c>
      <c r="N86" s="17">
        <f>IF(OR(L86="",M86="",R86="Entfällt"),"",IFERROR(L86-M86,""))</f>
        <v/>
      </c>
      <c r="O86" s="17">
        <f>IF(OR(I86="",J86="",R86="Entfällt"),"",IF(J86&gt;I86,IFERROR((J86-I86)*1440,""),""))</f>
        <v/>
      </c>
      <c r="P86" s="17">
        <f>IF(D86="","",IFERROR(VLOOKUP(D86,Parameter!$G$4:$H$6,2,FALSE),""))</f>
        <v/>
      </c>
      <c r="Q86" s="12">
        <f>IF(COUNTA(A86:B86,D86:J86,R86)=0,"",IF(R86="Entfällt","Entfällt",IF(OR(A86="",B86="",D86="",E86="",F86="",G86="",H86="",I86="",J86="",R86=""),"Angaben fehlen",IF(J86&lt;=I86,"Zeitfolge prüfen",IF(OR(M86="",P86=""),"Parameterzuordnung fehlt",IF(N86&lt;0,"Mindestbesetzung unterschritten",IF(N86&lt;Parameter!$B$7,"Reserve knapp",IF(O86&lt;P86,"Pausendauer unter Soll","OK"))))))))</f>
        <v/>
      </c>
      <c r="R86" s="18" t="n"/>
    </row>
    <row r="87" ht="22" customHeight="1">
      <c r="A87" s="18" t="n"/>
      <c r="B87" s="26" t="n"/>
      <c r="C87" s="7">
        <f>IF(B87="","",TEXT(B87,"ddd"))</f>
        <v/>
      </c>
      <c r="D87" s="18" t="n"/>
      <c r="E87" s="18" t="n"/>
      <c r="F87" s="20" t="n"/>
      <c r="G87" s="21" t="n"/>
      <c r="H87" s="21" t="n"/>
      <c r="I87" s="21" t="n"/>
      <c r="J87" s="21" t="n"/>
      <c r="K87" s="15">
        <f>IF(OR(B87="",E87="",I87="",J87="",R87=""),"",IF(R87="Entfällt",0,SUMIFS($G$5:$G$104,$B$5:$B$104,B87,$E$5:$E$104,E87,$I$5:$I$104,"&lt;="&amp;I87,$J$5:$J$104,"&gt;"&amp;I87,$R$5:$R$104,"Geplant")+SUMIFS($G$5:$G$104,$B$5:$B$104,B87,$E$5:$E$104,E87,$I$5:$I$104,"&lt;="&amp;I87,$J$5:$J$104,"&gt;"&amp;I87,$R$5:$R$104,"Bestätigt")))</f>
        <v/>
      </c>
      <c r="L87" s="15">
        <f>IF(OR(H87="",K87="",R87="Entfällt"),"",IFERROR(H87-K87,""))</f>
        <v/>
      </c>
      <c r="M87" s="15">
        <f>IF(E87="","",IFERROR(VLOOKUP(E87,Parameter!$D$4:$E$8,2,FALSE),""))</f>
        <v/>
      </c>
      <c r="N87" s="15">
        <f>IF(OR(L87="",M87="",R87="Entfällt"),"",IFERROR(L87-M87,""))</f>
        <v/>
      </c>
      <c r="O87" s="15">
        <f>IF(OR(I87="",J87="",R87="Entfällt"),"",IF(J87&gt;I87,IFERROR((J87-I87)*1440,""),""))</f>
        <v/>
      </c>
      <c r="P87" s="15">
        <f>IF(D87="","",IFERROR(VLOOKUP(D87,Parameter!$G$4:$H$6,2,FALSE),""))</f>
        <v/>
      </c>
      <c r="Q87" s="9">
        <f>IF(COUNTA(A87:B87,D87:J87,R87)=0,"",IF(R87="Entfällt","Entfällt",IF(OR(A87="",B87="",D87="",E87="",F87="",G87="",H87="",I87="",J87="",R87=""),"Angaben fehlen",IF(J87&lt;=I87,"Zeitfolge prüfen",IF(OR(M87="",P87=""),"Parameterzuordnung fehlt",IF(N87&lt;0,"Mindestbesetzung unterschritten",IF(N87&lt;Parameter!$B$7,"Reserve knapp",IF(O87&lt;P87,"Pausendauer unter Soll","OK"))))))))</f>
        <v/>
      </c>
      <c r="R87" s="18" t="n"/>
    </row>
    <row r="88" ht="22" customHeight="1">
      <c r="A88" s="18" t="n"/>
      <c r="B88" s="26" t="n"/>
      <c r="C88" s="11">
        <f>IF(B88="","",TEXT(B88,"ddd"))</f>
        <v/>
      </c>
      <c r="D88" s="18" t="n"/>
      <c r="E88" s="18" t="n"/>
      <c r="F88" s="20" t="n"/>
      <c r="G88" s="21" t="n"/>
      <c r="H88" s="21" t="n"/>
      <c r="I88" s="21" t="n"/>
      <c r="J88" s="21" t="n"/>
      <c r="K88" s="17">
        <f>IF(OR(B88="",E88="",I88="",J88="",R88=""),"",IF(R88="Entfällt",0,SUMIFS($G$5:$G$104,$B$5:$B$104,B88,$E$5:$E$104,E88,$I$5:$I$104,"&lt;="&amp;I88,$J$5:$J$104,"&gt;"&amp;I88,$R$5:$R$104,"Geplant")+SUMIFS($G$5:$G$104,$B$5:$B$104,B88,$E$5:$E$104,E88,$I$5:$I$104,"&lt;="&amp;I88,$J$5:$J$104,"&gt;"&amp;I88,$R$5:$R$104,"Bestätigt")))</f>
        <v/>
      </c>
      <c r="L88" s="17">
        <f>IF(OR(H88="",K88="",R88="Entfällt"),"",IFERROR(H88-K88,""))</f>
        <v/>
      </c>
      <c r="M88" s="17">
        <f>IF(E88="","",IFERROR(VLOOKUP(E88,Parameter!$D$4:$E$8,2,FALSE),""))</f>
        <v/>
      </c>
      <c r="N88" s="17">
        <f>IF(OR(L88="",M88="",R88="Entfällt"),"",IFERROR(L88-M88,""))</f>
        <v/>
      </c>
      <c r="O88" s="17">
        <f>IF(OR(I88="",J88="",R88="Entfällt"),"",IF(J88&gt;I88,IFERROR((J88-I88)*1440,""),""))</f>
        <v/>
      </c>
      <c r="P88" s="17">
        <f>IF(D88="","",IFERROR(VLOOKUP(D88,Parameter!$G$4:$H$6,2,FALSE),""))</f>
        <v/>
      </c>
      <c r="Q88" s="12">
        <f>IF(COUNTA(A88:B88,D88:J88,R88)=0,"",IF(R88="Entfällt","Entfällt",IF(OR(A88="",B88="",D88="",E88="",F88="",G88="",H88="",I88="",J88="",R88=""),"Angaben fehlen",IF(J88&lt;=I88,"Zeitfolge prüfen",IF(OR(M88="",P88=""),"Parameterzuordnung fehlt",IF(N88&lt;0,"Mindestbesetzung unterschritten",IF(N88&lt;Parameter!$B$7,"Reserve knapp",IF(O88&lt;P88,"Pausendauer unter Soll","OK"))))))))</f>
        <v/>
      </c>
      <c r="R88" s="18" t="n"/>
    </row>
    <row r="89" ht="22" customHeight="1">
      <c r="A89" s="18" t="n"/>
      <c r="B89" s="26" t="n"/>
      <c r="C89" s="7">
        <f>IF(B89="","",TEXT(B89,"ddd"))</f>
        <v/>
      </c>
      <c r="D89" s="18" t="n"/>
      <c r="E89" s="18" t="n"/>
      <c r="F89" s="20" t="n"/>
      <c r="G89" s="21" t="n"/>
      <c r="H89" s="21" t="n"/>
      <c r="I89" s="21" t="n"/>
      <c r="J89" s="21" t="n"/>
      <c r="K89" s="15">
        <f>IF(OR(B89="",E89="",I89="",J89="",R89=""),"",IF(R89="Entfällt",0,SUMIFS($G$5:$G$104,$B$5:$B$104,B89,$E$5:$E$104,E89,$I$5:$I$104,"&lt;="&amp;I89,$J$5:$J$104,"&gt;"&amp;I89,$R$5:$R$104,"Geplant")+SUMIFS($G$5:$G$104,$B$5:$B$104,B89,$E$5:$E$104,E89,$I$5:$I$104,"&lt;="&amp;I89,$J$5:$J$104,"&gt;"&amp;I89,$R$5:$R$104,"Bestätigt")))</f>
        <v/>
      </c>
      <c r="L89" s="15">
        <f>IF(OR(H89="",K89="",R89="Entfällt"),"",IFERROR(H89-K89,""))</f>
        <v/>
      </c>
      <c r="M89" s="15">
        <f>IF(E89="","",IFERROR(VLOOKUP(E89,Parameter!$D$4:$E$8,2,FALSE),""))</f>
        <v/>
      </c>
      <c r="N89" s="15">
        <f>IF(OR(L89="",M89="",R89="Entfällt"),"",IFERROR(L89-M89,""))</f>
        <v/>
      </c>
      <c r="O89" s="15">
        <f>IF(OR(I89="",J89="",R89="Entfällt"),"",IF(J89&gt;I89,IFERROR((J89-I89)*1440,""),""))</f>
        <v/>
      </c>
      <c r="P89" s="15">
        <f>IF(D89="","",IFERROR(VLOOKUP(D89,Parameter!$G$4:$H$6,2,FALSE),""))</f>
        <v/>
      </c>
      <c r="Q89" s="9">
        <f>IF(COUNTA(A89:B89,D89:J89,R89)=0,"",IF(R89="Entfällt","Entfällt",IF(OR(A89="",B89="",D89="",E89="",F89="",G89="",H89="",I89="",J89="",R89=""),"Angaben fehlen",IF(J89&lt;=I89,"Zeitfolge prüfen",IF(OR(M89="",P89=""),"Parameterzuordnung fehlt",IF(N89&lt;0,"Mindestbesetzung unterschritten",IF(N89&lt;Parameter!$B$7,"Reserve knapp",IF(O89&lt;P89,"Pausendauer unter Soll","OK"))))))))</f>
        <v/>
      </c>
      <c r="R89" s="18" t="n"/>
    </row>
    <row r="90" ht="22" customHeight="1">
      <c r="A90" s="18" t="n"/>
      <c r="B90" s="26" t="n"/>
      <c r="C90" s="11">
        <f>IF(B90="","",TEXT(B90,"ddd"))</f>
        <v/>
      </c>
      <c r="D90" s="18" t="n"/>
      <c r="E90" s="18" t="n"/>
      <c r="F90" s="20" t="n"/>
      <c r="G90" s="21" t="n"/>
      <c r="H90" s="21" t="n"/>
      <c r="I90" s="21" t="n"/>
      <c r="J90" s="21" t="n"/>
      <c r="K90" s="17">
        <f>IF(OR(B90="",E90="",I90="",J90="",R90=""),"",IF(R90="Entfällt",0,SUMIFS($G$5:$G$104,$B$5:$B$104,B90,$E$5:$E$104,E90,$I$5:$I$104,"&lt;="&amp;I90,$J$5:$J$104,"&gt;"&amp;I90,$R$5:$R$104,"Geplant")+SUMIFS($G$5:$G$104,$B$5:$B$104,B90,$E$5:$E$104,E90,$I$5:$I$104,"&lt;="&amp;I90,$J$5:$J$104,"&gt;"&amp;I90,$R$5:$R$104,"Bestätigt")))</f>
        <v/>
      </c>
      <c r="L90" s="17">
        <f>IF(OR(H90="",K90="",R90="Entfällt"),"",IFERROR(H90-K90,""))</f>
        <v/>
      </c>
      <c r="M90" s="17">
        <f>IF(E90="","",IFERROR(VLOOKUP(E90,Parameter!$D$4:$E$8,2,FALSE),""))</f>
        <v/>
      </c>
      <c r="N90" s="17">
        <f>IF(OR(L90="",M90="",R90="Entfällt"),"",IFERROR(L90-M90,""))</f>
        <v/>
      </c>
      <c r="O90" s="17">
        <f>IF(OR(I90="",J90="",R90="Entfällt"),"",IF(J90&gt;I90,IFERROR((J90-I90)*1440,""),""))</f>
        <v/>
      </c>
      <c r="P90" s="17">
        <f>IF(D90="","",IFERROR(VLOOKUP(D90,Parameter!$G$4:$H$6,2,FALSE),""))</f>
        <v/>
      </c>
      <c r="Q90" s="12">
        <f>IF(COUNTA(A90:B90,D90:J90,R90)=0,"",IF(R90="Entfällt","Entfällt",IF(OR(A90="",B90="",D90="",E90="",F90="",G90="",H90="",I90="",J90="",R90=""),"Angaben fehlen",IF(J90&lt;=I90,"Zeitfolge prüfen",IF(OR(M90="",P90=""),"Parameterzuordnung fehlt",IF(N90&lt;0,"Mindestbesetzung unterschritten",IF(N90&lt;Parameter!$B$7,"Reserve knapp",IF(O90&lt;P90,"Pausendauer unter Soll","OK"))))))))</f>
        <v/>
      </c>
      <c r="R90" s="18" t="n"/>
    </row>
    <row r="91" ht="22" customHeight="1">
      <c r="A91" s="18" t="n"/>
      <c r="B91" s="26" t="n"/>
      <c r="C91" s="7">
        <f>IF(B91="","",TEXT(B91,"ddd"))</f>
        <v/>
      </c>
      <c r="D91" s="18" t="n"/>
      <c r="E91" s="18" t="n"/>
      <c r="F91" s="20" t="n"/>
      <c r="G91" s="21" t="n"/>
      <c r="H91" s="21" t="n"/>
      <c r="I91" s="21" t="n"/>
      <c r="J91" s="21" t="n"/>
      <c r="K91" s="15">
        <f>IF(OR(B91="",E91="",I91="",J91="",R91=""),"",IF(R91="Entfällt",0,SUMIFS($G$5:$G$104,$B$5:$B$104,B91,$E$5:$E$104,E91,$I$5:$I$104,"&lt;="&amp;I91,$J$5:$J$104,"&gt;"&amp;I91,$R$5:$R$104,"Geplant")+SUMIFS($G$5:$G$104,$B$5:$B$104,B91,$E$5:$E$104,E91,$I$5:$I$104,"&lt;="&amp;I91,$J$5:$J$104,"&gt;"&amp;I91,$R$5:$R$104,"Bestätigt")))</f>
        <v/>
      </c>
      <c r="L91" s="15">
        <f>IF(OR(H91="",K91="",R91="Entfällt"),"",IFERROR(H91-K91,""))</f>
        <v/>
      </c>
      <c r="M91" s="15">
        <f>IF(E91="","",IFERROR(VLOOKUP(E91,Parameter!$D$4:$E$8,2,FALSE),""))</f>
        <v/>
      </c>
      <c r="N91" s="15">
        <f>IF(OR(L91="",M91="",R91="Entfällt"),"",IFERROR(L91-M91,""))</f>
        <v/>
      </c>
      <c r="O91" s="15">
        <f>IF(OR(I91="",J91="",R91="Entfällt"),"",IF(J91&gt;I91,IFERROR((J91-I91)*1440,""),""))</f>
        <v/>
      </c>
      <c r="P91" s="15">
        <f>IF(D91="","",IFERROR(VLOOKUP(D91,Parameter!$G$4:$H$6,2,FALSE),""))</f>
        <v/>
      </c>
      <c r="Q91" s="9">
        <f>IF(COUNTA(A91:B91,D91:J91,R91)=0,"",IF(R91="Entfällt","Entfällt",IF(OR(A91="",B91="",D91="",E91="",F91="",G91="",H91="",I91="",J91="",R91=""),"Angaben fehlen",IF(J91&lt;=I91,"Zeitfolge prüfen",IF(OR(M91="",P91=""),"Parameterzuordnung fehlt",IF(N91&lt;0,"Mindestbesetzung unterschritten",IF(N91&lt;Parameter!$B$7,"Reserve knapp",IF(O91&lt;P91,"Pausendauer unter Soll","OK"))))))))</f>
        <v/>
      </c>
      <c r="R91" s="18" t="n"/>
    </row>
    <row r="92" ht="22" customHeight="1">
      <c r="A92" s="18" t="n"/>
      <c r="B92" s="26" t="n"/>
      <c r="C92" s="11">
        <f>IF(B92="","",TEXT(B92,"ddd"))</f>
        <v/>
      </c>
      <c r="D92" s="18" t="n"/>
      <c r="E92" s="18" t="n"/>
      <c r="F92" s="20" t="n"/>
      <c r="G92" s="21" t="n"/>
      <c r="H92" s="21" t="n"/>
      <c r="I92" s="21" t="n"/>
      <c r="J92" s="21" t="n"/>
      <c r="K92" s="17">
        <f>IF(OR(B92="",E92="",I92="",J92="",R92=""),"",IF(R92="Entfällt",0,SUMIFS($G$5:$G$104,$B$5:$B$104,B92,$E$5:$E$104,E92,$I$5:$I$104,"&lt;="&amp;I92,$J$5:$J$104,"&gt;"&amp;I92,$R$5:$R$104,"Geplant")+SUMIFS($G$5:$G$104,$B$5:$B$104,B92,$E$5:$E$104,E92,$I$5:$I$104,"&lt;="&amp;I92,$J$5:$J$104,"&gt;"&amp;I92,$R$5:$R$104,"Bestätigt")))</f>
        <v/>
      </c>
      <c r="L92" s="17">
        <f>IF(OR(H92="",K92="",R92="Entfällt"),"",IFERROR(H92-K92,""))</f>
        <v/>
      </c>
      <c r="M92" s="17">
        <f>IF(E92="","",IFERROR(VLOOKUP(E92,Parameter!$D$4:$E$8,2,FALSE),""))</f>
        <v/>
      </c>
      <c r="N92" s="17">
        <f>IF(OR(L92="",M92="",R92="Entfällt"),"",IFERROR(L92-M92,""))</f>
        <v/>
      </c>
      <c r="O92" s="17">
        <f>IF(OR(I92="",J92="",R92="Entfällt"),"",IF(J92&gt;I92,IFERROR((J92-I92)*1440,""),""))</f>
        <v/>
      </c>
      <c r="P92" s="17">
        <f>IF(D92="","",IFERROR(VLOOKUP(D92,Parameter!$G$4:$H$6,2,FALSE),""))</f>
        <v/>
      </c>
      <c r="Q92" s="12">
        <f>IF(COUNTA(A92:B92,D92:J92,R92)=0,"",IF(R92="Entfällt","Entfällt",IF(OR(A92="",B92="",D92="",E92="",F92="",G92="",H92="",I92="",J92="",R92=""),"Angaben fehlen",IF(J92&lt;=I92,"Zeitfolge prüfen",IF(OR(M92="",P92=""),"Parameterzuordnung fehlt",IF(N92&lt;0,"Mindestbesetzung unterschritten",IF(N92&lt;Parameter!$B$7,"Reserve knapp",IF(O92&lt;P92,"Pausendauer unter Soll","OK"))))))))</f>
        <v/>
      </c>
      <c r="R92" s="18" t="n"/>
    </row>
    <row r="93" ht="22" customHeight="1">
      <c r="A93" s="18" t="n"/>
      <c r="B93" s="26" t="n"/>
      <c r="C93" s="7">
        <f>IF(B93="","",TEXT(B93,"ddd"))</f>
        <v/>
      </c>
      <c r="D93" s="18" t="n"/>
      <c r="E93" s="18" t="n"/>
      <c r="F93" s="20" t="n"/>
      <c r="G93" s="21" t="n"/>
      <c r="H93" s="21" t="n"/>
      <c r="I93" s="21" t="n"/>
      <c r="J93" s="21" t="n"/>
      <c r="K93" s="15">
        <f>IF(OR(B93="",E93="",I93="",J93="",R93=""),"",IF(R93="Entfällt",0,SUMIFS($G$5:$G$104,$B$5:$B$104,B93,$E$5:$E$104,E93,$I$5:$I$104,"&lt;="&amp;I93,$J$5:$J$104,"&gt;"&amp;I93,$R$5:$R$104,"Geplant")+SUMIFS($G$5:$G$104,$B$5:$B$104,B93,$E$5:$E$104,E93,$I$5:$I$104,"&lt;="&amp;I93,$J$5:$J$104,"&gt;"&amp;I93,$R$5:$R$104,"Bestätigt")))</f>
        <v/>
      </c>
      <c r="L93" s="15">
        <f>IF(OR(H93="",K93="",R93="Entfällt"),"",IFERROR(H93-K93,""))</f>
        <v/>
      </c>
      <c r="M93" s="15">
        <f>IF(E93="","",IFERROR(VLOOKUP(E93,Parameter!$D$4:$E$8,2,FALSE),""))</f>
        <v/>
      </c>
      <c r="N93" s="15">
        <f>IF(OR(L93="",M93="",R93="Entfällt"),"",IFERROR(L93-M93,""))</f>
        <v/>
      </c>
      <c r="O93" s="15">
        <f>IF(OR(I93="",J93="",R93="Entfällt"),"",IF(J93&gt;I93,IFERROR((J93-I93)*1440,""),""))</f>
        <v/>
      </c>
      <c r="P93" s="15">
        <f>IF(D93="","",IFERROR(VLOOKUP(D93,Parameter!$G$4:$H$6,2,FALSE),""))</f>
        <v/>
      </c>
      <c r="Q93" s="9">
        <f>IF(COUNTA(A93:B93,D93:J93,R93)=0,"",IF(R93="Entfällt","Entfällt",IF(OR(A93="",B93="",D93="",E93="",F93="",G93="",H93="",I93="",J93="",R93=""),"Angaben fehlen",IF(J93&lt;=I93,"Zeitfolge prüfen",IF(OR(M93="",P93=""),"Parameterzuordnung fehlt",IF(N93&lt;0,"Mindestbesetzung unterschritten",IF(N93&lt;Parameter!$B$7,"Reserve knapp",IF(O93&lt;P93,"Pausendauer unter Soll","OK"))))))))</f>
        <v/>
      </c>
      <c r="R93" s="18" t="n"/>
    </row>
    <row r="94" ht="22" customHeight="1">
      <c r="A94" s="18" t="n"/>
      <c r="B94" s="26" t="n"/>
      <c r="C94" s="11">
        <f>IF(B94="","",TEXT(B94,"ddd"))</f>
        <v/>
      </c>
      <c r="D94" s="18" t="n"/>
      <c r="E94" s="18" t="n"/>
      <c r="F94" s="20" t="n"/>
      <c r="G94" s="21" t="n"/>
      <c r="H94" s="21" t="n"/>
      <c r="I94" s="21" t="n"/>
      <c r="J94" s="21" t="n"/>
      <c r="K94" s="17">
        <f>IF(OR(B94="",E94="",I94="",J94="",R94=""),"",IF(R94="Entfällt",0,SUMIFS($G$5:$G$104,$B$5:$B$104,B94,$E$5:$E$104,E94,$I$5:$I$104,"&lt;="&amp;I94,$J$5:$J$104,"&gt;"&amp;I94,$R$5:$R$104,"Geplant")+SUMIFS($G$5:$G$104,$B$5:$B$104,B94,$E$5:$E$104,E94,$I$5:$I$104,"&lt;="&amp;I94,$J$5:$J$104,"&gt;"&amp;I94,$R$5:$R$104,"Bestätigt")))</f>
        <v/>
      </c>
      <c r="L94" s="17">
        <f>IF(OR(H94="",K94="",R94="Entfällt"),"",IFERROR(H94-K94,""))</f>
        <v/>
      </c>
      <c r="M94" s="17">
        <f>IF(E94="","",IFERROR(VLOOKUP(E94,Parameter!$D$4:$E$8,2,FALSE),""))</f>
        <v/>
      </c>
      <c r="N94" s="17">
        <f>IF(OR(L94="",M94="",R94="Entfällt"),"",IFERROR(L94-M94,""))</f>
        <v/>
      </c>
      <c r="O94" s="17">
        <f>IF(OR(I94="",J94="",R94="Entfällt"),"",IF(J94&gt;I94,IFERROR((J94-I94)*1440,""),""))</f>
        <v/>
      </c>
      <c r="P94" s="17">
        <f>IF(D94="","",IFERROR(VLOOKUP(D94,Parameter!$G$4:$H$6,2,FALSE),""))</f>
        <v/>
      </c>
      <c r="Q94" s="12">
        <f>IF(COUNTA(A94:B94,D94:J94,R94)=0,"",IF(R94="Entfällt","Entfällt",IF(OR(A94="",B94="",D94="",E94="",F94="",G94="",H94="",I94="",J94="",R94=""),"Angaben fehlen",IF(J94&lt;=I94,"Zeitfolge prüfen",IF(OR(M94="",P94=""),"Parameterzuordnung fehlt",IF(N94&lt;0,"Mindestbesetzung unterschritten",IF(N94&lt;Parameter!$B$7,"Reserve knapp",IF(O94&lt;P94,"Pausendauer unter Soll","OK"))))))))</f>
        <v/>
      </c>
      <c r="R94" s="18" t="n"/>
    </row>
    <row r="95" ht="22" customHeight="1">
      <c r="A95" s="18" t="n"/>
      <c r="B95" s="26" t="n"/>
      <c r="C95" s="7">
        <f>IF(B95="","",TEXT(B95,"ddd"))</f>
        <v/>
      </c>
      <c r="D95" s="18" t="n"/>
      <c r="E95" s="18" t="n"/>
      <c r="F95" s="20" t="n"/>
      <c r="G95" s="21" t="n"/>
      <c r="H95" s="21" t="n"/>
      <c r="I95" s="21" t="n"/>
      <c r="J95" s="21" t="n"/>
      <c r="K95" s="15">
        <f>IF(OR(B95="",E95="",I95="",J95="",R95=""),"",IF(R95="Entfällt",0,SUMIFS($G$5:$G$104,$B$5:$B$104,B95,$E$5:$E$104,E95,$I$5:$I$104,"&lt;="&amp;I95,$J$5:$J$104,"&gt;"&amp;I95,$R$5:$R$104,"Geplant")+SUMIFS($G$5:$G$104,$B$5:$B$104,B95,$E$5:$E$104,E95,$I$5:$I$104,"&lt;="&amp;I95,$J$5:$J$104,"&gt;"&amp;I95,$R$5:$R$104,"Bestätigt")))</f>
        <v/>
      </c>
      <c r="L95" s="15">
        <f>IF(OR(H95="",K95="",R95="Entfällt"),"",IFERROR(H95-K95,""))</f>
        <v/>
      </c>
      <c r="M95" s="15">
        <f>IF(E95="","",IFERROR(VLOOKUP(E95,Parameter!$D$4:$E$8,2,FALSE),""))</f>
        <v/>
      </c>
      <c r="N95" s="15">
        <f>IF(OR(L95="",M95="",R95="Entfällt"),"",IFERROR(L95-M95,""))</f>
        <v/>
      </c>
      <c r="O95" s="15">
        <f>IF(OR(I95="",J95="",R95="Entfällt"),"",IF(J95&gt;I95,IFERROR((J95-I95)*1440,""),""))</f>
        <v/>
      </c>
      <c r="P95" s="15">
        <f>IF(D95="","",IFERROR(VLOOKUP(D95,Parameter!$G$4:$H$6,2,FALSE),""))</f>
        <v/>
      </c>
      <c r="Q95" s="9">
        <f>IF(COUNTA(A95:B95,D95:J95,R95)=0,"",IF(R95="Entfällt","Entfällt",IF(OR(A95="",B95="",D95="",E95="",F95="",G95="",H95="",I95="",J95="",R95=""),"Angaben fehlen",IF(J95&lt;=I95,"Zeitfolge prüfen",IF(OR(M95="",P95=""),"Parameterzuordnung fehlt",IF(N95&lt;0,"Mindestbesetzung unterschritten",IF(N95&lt;Parameter!$B$7,"Reserve knapp",IF(O95&lt;P95,"Pausendauer unter Soll","OK"))))))))</f>
        <v/>
      </c>
      <c r="R95" s="18" t="n"/>
    </row>
    <row r="96" ht="22" customHeight="1">
      <c r="A96" s="18" t="n"/>
      <c r="B96" s="26" t="n"/>
      <c r="C96" s="11">
        <f>IF(B96="","",TEXT(B96,"ddd"))</f>
        <v/>
      </c>
      <c r="D96" s="18" t="n"/>
      <c r="E96" s="18" t="n"/>
      <c r="F96" s="20" t="n"/>
      <c r="G96" s="21" t="n"/>
      <c r="H96" s="21" t="n"/>
      <c r="I96" s="21" t="n"/>
      <c r="J96" s="21" t="n"/>
      <c r="K96" s="17">
        <f>IF(OR(B96="",E96="",I96="",J96="",R96=""),"",IF(R96="Entfällt",0,SUMIFS($G$5:$G$104,$B$5:$B$104,B96,$E$5:$E$104,E96,$I$5:$I$104,"&lt;="&amp;I96,$J$5:$J$104,"&gt;"&amp;I96,$R$5:$R$104,"Geplant")+SUMIFS($G$5:$G$104,$B$5:$B$104,B96,$E$5:$E$104,E96,$I$5:$I$104,"&lt;="&amp;I96,$J$5:$J$104,"&gt;"&amp;I96,$R$5:$R$104,"Bestätigt")))</f>
        <v/>
      </c>
      <c r="L96" s="17">
        <f>IF(OR(H96="",K96="",R96="Entfällt"),"",IFERROR(H96-K96,""))</f>
        <v/>
      </c>
      <c r="M96" s="17">
        <f>IF(E96="","",IFERROR(VLOOKUP(E96,Parameter!$D$4:$E$8,2,FALSE),""))</f>
        <v/>
      </c>
      <c r="N96" s="17">
        <f>IF(OR(L96="",M96="",R96="Entfällt"),"",IFERROR(L96-M96,""))</f>
        <v/>
      </c>
      <c r="O96" s="17">
        <f>IF(OR(I96="",J96="",R96="Entfällt"),"",IF(J96&gt;I96,IFERROR((J96-I96)*1440,""),""))</f>
        <v/>
      </c>
      <c r="P96" s="17">
        <f>IF(D96="","",IFERROR(VLOOKUP(D96,Parameter!$G$4:$H$6,2,FALSE),""))</f>
        <v/>
      </c>
      <c r="Q96" s="12">
        <f>IF(COUNTA(A96:B96,D96:J96,R96)=0,"",IF(R96="Entfällt","Entfällt",IF(OR(A96="",B96="",D96="",E96="",F96="",G96="",H96="",I96="",J96="",R96=""),"Angaben fehlen",IF(J96&lt;=I96,"Zeitfolge prüfen",IF(OR(M96="",P96=""),"Parameterzuordnung fehlt",IF(N96&lt;0,"Mindestbesetzung unterschritten",IF(N96&lt;Parameter!$B$7,"Reserve knapp",IF(O96&lt;P96,"Pausendauer unter Soll","OK"))))))))</f>
        <v/>
      </c>
      <c r="R96" s="18" t="n"/>
    </row>
    <row r="97" ht="22" customHeight="1">
      <c r="A97" s="18" t="n"/>
      <c r="B97" s="26" t="n"/>
      <c r="C97" s="7">
        <f>IF(B97="","",TEXT(B97,"ddd"))</f>
        <v/>
      </c>
      <c r="D97" s="18" t="n"/>
      <c r="E97" s="18" t="n"/>
      <c r="F97" s="20" t="n"/>
      <c r="G97" s="21" t="n"/>
      <c r="H97" s="21" t="n"/>
      <c r="I97" s="21" t="n"/>
      <c r="J97" s="21" t="n"/>
      <c r="K97" s="15">
        <f>IF(OR(B97="",E97="",I97="",J97="",R97=""),"",IF(R97="Entfällt",0,SUMIFS($G$5:$G$104,$B$5:$B$104,B97,$E$5:$E$104,E97,$I$5:$I$104,"&lt;="&amp;I97,$J$5:$J$104,"&gt;"&amp;I97,$R$5:$R$104,"Geplant")+SUMIFS($G$5:$G$104,$B$5:$B$104,B97,$E$5:$E$104,E97,$I$5:$I$104,"&lt;="&amp;I97,$J$5:$J$104,"&gt;"&amp;I97,$R$5:$R$104,"Bestätigt")))</f>
        <v/>
      </c>
      <c r="L97" s="15">
        <f>IF(OR(H97="",K97="",R97="Entfällt"),"",IFERROR(H97-K97,""))</f>
        <v/>
      </c>
      <c r="M97" s="15">
        <f>IF(E97="","",IFERROR(VLOOKUP(E97,Parameter!$D$4:$E$8,2,FALSE),""))</f>
        <v/>
      </c>
      <c r="N97" s="15">
        <f>IF(OR(L97="",M97="",R97="Entfällt"),"",IFERROR(L97-M97,""))</f>
        <v/>
      </c>
      <c r="O97" s="15">
        <f>IF(OR(I97="",J97="",R97="Entfällt"),"",IF(J97&gt;I97,IFERROR((J97-I97)*1440,""),""))</f>
        <v/>
      </c>
      <c r="P97" s="15">
        <f>IF(D97="","",IFERROR(VLOOKUP(D97,Parameter!$G$4:$H$6,2,FALSE),""))</f>
        <v/>
      </c>
      <c r="Q97" s="9">
        <f>IF(COUNTA(A97:B97,D97:J97,R97)=0,"",IF(R97="Entfällt","Entfällt",IF(OR(A97="",B97="",D97="",E97="",F97="",G97="",H97="",I97="",J97="",R97=""),"Angaben fehlen",IF(J97&lt;=I97,"Zeitfolge prüfen",IF(OR(M97="",P97=""),"Parameterzuordnung fehlt",IF(N97&lt;0,"Mindestbesetzung unterschritten",IF(N97&lt;Parameter!$B$7,"Reserve knapp",IF(O97&lt;P97,"Pausendauer unter Soll","OK"))))))))</f>
        <v/>
      </c>
      <c r="R97" s="18" t="n"/>
    </row>
    <row r="98" ht="22" customHeight="1">
      <c r="A98" s="18" t="n"/>
      <c r="B98" s="26" t="n"/>
      <c r="C98" s="11">
        <f>IF(B98="","",TEXT(B98,"ddd"))</f>
        <v/>
      </c>
      <c r="D98" s="18" t="n"/>
      <c r="E98" s="18" t="n"/>
      <c r="F98" s="20" t="n"/>
      <c r="G98" s="21" t="n"/>
      <c r="H98" s="21" t="n"/>
      <c r="I98" s="21" t="n"/>
      <c r="J98" s="21" t="n"/>
      <c r="K98" s="17">
        <f>IF(OR(B98="",E98="",I98="",J98="",R98=""),"",IF(R98="Entfällt",0,SUMIFS($G$5:$G$104,$B$5:$B$104,B98,$E$5:$E$104,E98,$I$5:$I$104,"&lt;="&amp;I98,$J$5:$J$104,"&gt;"&amp;I98,$R$5:$R$104,"Geplant")+SUMIFS($G$5:$G$104,$B$5:$B$104,B98,$E$5:$E$104,E98,$I$5:$I$104,"&lt;="&amp;I98,$J$5:$J$104,"&gt;"&amp;I98,$R$5:$R$104,"Bestätigt")))</f>
        <v/>
      </c>
      <c r="L98" s="17">
        <f>IF(OR(H98="",K98="",R98="Entfällt"),"",IFERROR(H98-K98,""))</f>
        <v/>
      </c>
      <c r="M98" s="17">
        <f>IF(E98="","",IFERROR(VLOOKUP(E98,Parameter!$D$4:$E$8,2,FALSE),""))</f>
        <v/>
      </c>
      <c r="N98" s="17">
        <f>IF(OR(L98="",M98="",R98="Entfällt"),"",IFERROR(L98-M98,""))</f>
        <v/>
      </c>
      <c r="O98" s="17">
        <f>IF(OR(I98="",J98="",R98="Entfällt"),"",IF(J98&gt;I98,IFERROR((J98-I98)*1440,""),""))</f>
        <v/>
      </c>
      <c r="P98" s="17">
        <f>IF(D98="","",IFERROR(VLOOKUP(D98,Parameter!$G$4:$H$6,2,FALSE),""))</f>
        <v/>
      </c>
      <c r="Q98" s="12">
        <f>IF(COUNTA(A98:B98,D98:J98,R98)=0,"",IF(R98="Entfällt","Entfällt",IF(OR(A98="",B98="",D98="",E98="",F98="",G98="",H98="",I98="",J98="",R98=""),"Angaben fehlen",IF(J98&lt;=I98,"Zeitfolge prüfen",IF(OR(M98="",P98=""),"Parameterzuordnung fehlt",IF(N98&lt;0,"Mindestbesetzung unterschritten",IF(N98&lt;Parameter!$B$7,"Reserve knapp",IF(O98&lt;P98,"Pausendauer unter Soll","OK"))))))))</f>
        <v/>
      </c>
      <c r="R98" s="18" t="n"/>
    </row>
    <row r="99" ht="22" customHeight="1">
      <c r="A99" s="18" t="n"/>
      <c r="B99" s="26" t="n"/>
      <c r="C99" s="7">
        <f>IF(B99="","",TEXT(B99,"ddd"))</f>
        <v/>
      </c>
      <c r="D99" s="18" t="n"/>
      <c r="E99" s="18" t="n"/>
      <c r="F99" s="20" t="n"/>
      <c r="G99" s="21" t="n"/>
      <c r="H99" s="21" t="n"/>
      <c r="I99" s="21" t="n"/>
      <c r="J99" s="21" t="n"/>
      <c r="K99" s="15">
        <f>IF(OR(B99="",E99="",I99="",J99="",R99=""),"",IF(R99="Entfällt",0,SUMIFS($G$5:$G$104,$B$5:$B$104,B99,$E$5:$E$104,E99,$I$5:$I$104,"&lt;="&amp;I99,$J$5:$J$104,"&gt;"&amp;I99,$R$5:$R$104,"Geplant")+SUMIFS($G$5:$G$104,$B$5:$B$104,B99,$E$5:$E$104,E99,$I$5:$I$104,"&lt;="&amp;I99,$J$5:$J$104,"&gt;"&amp;I99,$R$5:$R$104,"Bestätigt")))</f>
        <v/>
      </c>
      <c r="L99" s="15">
        <f>IF(OR(H99="",K99="",R99="Entfällt"),"",IFERROR(H99-K99,""))</f>
        <v/>
      </c>
      <c r="M99" s="15">
        <f>IF(E99="","",IFERROR(VLOOKUP(E99,Parameter!$D$4:$E$8,2,FALSE),""))</f>
        <v/>
      </c>
      <c r="N99" s="15">
        <f>IF(OR(L99="",M99="",R99="Entfällt"),"",IFERROR(L99-M99,""))</f>
        <v/>
      </c>
      <c r="O99" s="15">
        <f>IF(OR(I99="",J99="",R99="Entfällt"),"",IF(J99&gt;I99,IFERROR((J99-I99)*1440,""),""))</f>
        <v/>
      </c>
      <c r="P99" s="15">
        <f>IF(D99="","",IFERROR(VLOOKUP(D99,Parameter!$G$4:$H$6,2,FALSE),""))</f>
        <v/>
      </c>
      <c r="Q99" s="9">
        <f>IF(COUNTA(A99:B99,D99:J99,R99)=0,"",IF(R99="Entfällt","Entfällt",IF(OR(A99="",B99="",D99="",E99="",F99="",G99="",H99="",I99="",J99="",R99=""),"Angaben fehlen",IF(J99&lt;=I99,"Zeitfolge prüfen",IF(OR(M99="",P99=""),"Parameterzuordnung fehlt",IF(N99&lt;0,"Mindestbesetzung unterschritten",IF(N99&lt;Parameter!$B$7,"Reserve knapp",IF(O99&lt;P99,"Pausendauer unter Soll","OK"))))))))</f>
        <v/>
      </c>
      <c r="R99" s="18" t="n"/>
    </row>
    <row r="100" ht="22" customHeight="1">
      <c r="A100" s="18" t="n"/>
      <c r="B100" s="26" t="n"/>
      <c r="C100" s="11">
        <f>IF(B100="","",TEXT(B100,"ddd"))</f>
        <v/>
      </c>
      <c r="D100" s="18" t="n"/>
      <c r="E100" s="18" t="n"/>
      <c r="F100" s="20" t="n"/>
      <c r="G100" s="21" t="n"/>
      <c r="H100" s="21" t="n"/>
      <c r="I100" s="21" t="n"/>
      <c r="J100" s="21" t="n"/>
      <c r="K100" s="17">
        <f>IF(OR(B100="",E100="",I100="",J100="",R100=""),"",IF(R100="Entfällt",0,SUMIFS($G$5:$G$104,$B$5:$B$104,B100,$E$5:$E$104,E100,$I$5:$I$104,"&lt;="&amp;I100,$J$5:$J$104,"&gt;"&amp;I100,$R$5:$R$104,"Geplant")+SUMIFS($G$5:$G$104,$B$5:$B$104,B100,$E$5:$E$104,E100,$I$5:$I$104,"&lt;="&amp;I100,$J$5:$J$104,"&gt;"&amp;I100,$R$5:$R$104,"Bestätigt")))</f>
        <v/>
      </c>
      <c r="L100" s="17">
        <f>IF(OR(H100="",K100="",R100="Entfällt"),"",IFERROR(H100-K100,""))</f>
        <v/>
      </c>
      <c r="M100" s="17">
        <f>IF(E100="","",IFERROR(VLOOKUP(E100,Parameter!$D$4:$E$8,2,FALSE),""))</f>
        <v/>
      </c>
      <c r="N100" s="17">
        <f>IF(OR(L100="",M100="",R100="Entfällt"),"",IFERROR(L100-M100,""))</f>
        <v/>
      </c>
      <c r="O100" s="17">
        <f>IF(OR(I100="",J100="",R100="Entfällt"),"",IF(J100&gt;I100,IFERROR((J100-I100)*1440,""),""))</f>
        <v/>
      </c>
      <c r="P100" s="17">
        <f>IF(D100="","",IFERROR(VLOOKUP(D100,Parameter!$G$4:$H$6,2,FALSE),""))</f>
        <v/>
      </c>
      <c r="Q100" s="12">
        <f>IF(COUNTA(A100:B100,D100:J100,R100)=0,"",IF(R100="Entfällt","Entfällt",IF(OR(A100="",B100="",D100="",E100="",F100="",G100="",H100="",I100="",J100="",R100=""),"Angaben fehlen",IF(J100&lt;=I100,"Zeitfolge prüfen",IF(OR(M100="",P100=""),"Parameterzuordnung fehlt",IF(N100&lt;0,"Mindestbesetzung unterschritten",IF(N100&lt;Parameter!$B$7,"Reserve knapp",IF(O100&lt;P100,"Pausendauer unter Soll","OK"))))))))</f>
        <v/>
      </c>
      <c r="R100" s="18" t="n"/>
    </row>
    <row r="101" ht="22" customHeight="1">
      <c r="A101" s="18" t="n"/>
      <c r="B101" s="26" t="n"/>
      <c r="C101" s="7">
        <f>IF(B101="","",TEXT(B101,"ddd"))</f>
        <v/>
      </c>
      <c r="D101" s="18" t="n"/>
      <c r="E101" s="18" t="n"/>
      <c r="F101" s="20" t="n"/>
      <c r="G101" s="21" t="n"/>
      <c r="H101" s="21" t="n"/>
      <c r="I101" s="21" t="n"/>
      <c r="J101" s="21" t="n"/>
      <c r="K101" s="15">
        <f>IF(OR(B101="",E101="",I101="",J101="",R101=""),"",IF(R101="Entfällt",0,SUMIFS($G$5:$G$104,$B$5:$B$104,B101,$E$5:$E$104,E101,$I$5:$I$104,"&lt;="&amp;I101,$J$5:$J$104,"&gt;"&amp;I101,$R$5:$R$104,"Geplant")+SUMIFS($G$5:$G$104,$B$5:$B$104,B101,$E$5:$E$104,E101,$I$5:$I$104,"&lt;="&amp;I101,$J$5:$J$104,"&gt;"&amp;I101,$R$5:$R$104,"Bestätigt")))</f>
        <v/>
      </c>
      <c r="L101" s="15">
        <f>IF(OR(H101="",K101="",R101="Entfällt"),"",IFERROR(H101-K101,""))</f>
        <v/>
      </c>
      <c r="M101" s="15">
        <f>IF(E101="","",IFERROR(VLOOKUP(E101,Parameter!$D$4:$E$8,2,FALSE),""))</f>
        <v/>
      </c>
      <c r="N101" s="15">
        <f>IF(OR(L101="",M101="",R101="Entfällt"),"",IFERROR(L101-M101,""))</f>
        <v/>
      </c>
      <c r="O101" s="15">
        <f>IF(OR(I101="",J101="",R101="Entfällt"),"",IF(J101&gt;I101,IFERROR((J101-I101)*1440,""),""))</f>
        <v/>
      </c>
      <c r="P101" s="15">
        <f>IF(D101="","",IFERROR(VLOOKUP(D101,Parameter!$G$4:$H$6,2,FALSE),""))</f>
        <v/>
      </c>
      <c r="Q101" s="9">
        <f>IF(COUNTA(A101:B101,D101:J101,R101)=0,"",IF(R101="Entfällt","Entfällt",IF(OR(A101="",B101="",D101="",E101="",F101="",G101="",H101="",I101="",J101="",R101=""),"Angaben fehlen",IF(J101&lt;=I101,"Zeitfolge prüfen",IF(OR(M101="",P101=""),"Parameterzuordnung fehlt",IF(N101&lt;0,"Mindestbesetzung unterschritten",IF(N101&lt;Parameter!$B$7,"Reserve knapp",IF(O101&lt;P101,"Pausendauer unter Soll","OK"))))))))</f>
        <v/>
      </c>
      <c r="R101" s="18" t="n"/>
    </row>
    <row r="102" ht="22" customHeight="1">
      <c r="A102" s="18" t="n"/>
      <c r="B102" s="26" t="n"/>
      <c r="C102" s="11">
        <f>IF(B102="","",TEXT(B102,"ddd"))</f>
        <v/>
      </c>
      <c r="D102" s="18" t="n"/>
      <c r="E102" s="18" t="n"/>
      <c r="F102" s="20" t="n"/>
      <c r="G102" s="21" t="n"/>
      <c r="H102" s="21" t="n"/>
      <c r="I102" s="21" t="n"/>
      <c r="J102" s="21" t="n"/>
      <c r="K102" s="17">
        <f>IF(OR(B102="",E102="",I102="",J102="",R102=""),"",IF(R102="Entfällt",0,SUMIFS($G$5:$G$104,$B$5:$B$104,B102,$E$5:$E$104,E102,$I$5:$I$104,"&lt;="&amp;I102,$J$5:$J$104,"&gt;"&amp;I102,$R$5:$R$104,"Geplant")+SUMIFS($G$5:$G$104,$B$5:$B$104,B102,$E$5:$E$104,E102,$I$5:$I$104,"&lt;="&amp;I102,$J$5:$J$104,"&gt;"&amp;I102,$R$5:$R$104,"Bestätigt")))</f>
        <v/>
      </c>
      <c r="L102" s="17">
        <f>IF(OR(H102="",K102="",R102="Entfällt"),"",IFERROR(H102-K102,""))</f>
        <v/>
      </c>
      <c r="M102" s="17">
        <f>IF(E102="","",IFERROR(VLOOKUP(E102,Parameter!$D$4:$E$8,2,FALSE),""))</f>
        <v/>
      </c>
      <c r="N102" s="17">
        <f>IF(OR(L102="",M102="",R102="Entfällt"),"",IFERROR(L102-M102,""))</f>
        <v/>
      </c>
      <c r="O102" s="17">
        <f>IF(OR(I102="",J102="",R102="Entfällt"),"",IF(J102&gt;I102,IFERROR((J102-I102)*1440,""),""))</f>
        <v/>
      </c>
      <c r="P102" s="17">
        <f>IF(D102="","",IFERROR(VLOOKUP(D102,Parameter!$G$4:$H$6,2,FALSE),""))</f>
        <v/>
      </c>
      <c r="Q102" s="12">
        <f>IF(COUNTA(A102:B102,D102:J102,R102)=0,"",IF(R102="Entfällt","Entfällt",IF(OR(A102="",B102="",D102="",E102="",F102="",G102="",H102="",I102="",J102="",R102=""),"Angaben fehlen",IF(J102&lt;=I102,"Zeitfolge prüfen",IF(OR(M102="",P102=""),"Parameterzuordnung fehlt",IF(N102&lt;0,"Mindestbesetzung unterschritten",IF(N102&lt;Parameter!$B$7,"Reserve knapp",IF(O102&lt;P102,"Pausendauer unter Soll","OK"))))))))</f>
        <v/>
      </c>
      <c r="R102" s="18" t="n"/>
    </row>
    <row r="103" ht="22" customHeight="1">
      <c r="A103" s="18" t="n"/>
      <c r="B103" s="26" t="n"/>
      <c r="C103" s="7">
        <f>IF(B103="","",TEXT(B103,"ddd"))</f>
        <v/>
      </c>
      <c r="D103" s="18" t="n"/>
      <c r="E103" s="18" t="n"/>
      <c r="F103" s="20" t="n"/>
      <c r="G103" s="21" t="n"/>
      <c r="H103" s="21" t="n"/>
      <c r="I103" s="21" t="n"/>
      <c r="J103" s="21" t="n"/>
      <c r="K103" s="15">
        <f>IF(OR(B103="",E103="",I103="",J103="",R103=""),"",IF(R103="Entfällt",0,SUMIFS($G$5:$G$104,$B$5:$B$104,B103,$E$5:$E$104,E103,$I$5:$I$104,"&lt;="&amp;I103,$J$5:$J$104,"&gt;"&amp;I103,$R$5:$R$104,"Geplant")+SUMIFS($G$5:$G$104,$B$5:$B$104,B103,$E$5:$E$104,E103,$I$5:$I$104,"&lt;="&amp;I103,$J$5:$J$104,"&gt;"&amp;I103,$R$5:$R$104,"Bestätigt")))</f>
        <v/>
      </c>
      <c r="L103" s="15">
        <f>IF(OR(H103="",K103="",R103="Entfällt"),"",IFERROR(H103-K103,""))</f>
        <v/>
      </c>
      <c r="M103" s="15">
        <f>IF(E103="","",IFERROR(VLOOKUP(E103,Parameter!$D$4:$E$8,2,FALSE),""))</f>
        <v/>
      </c>
      <c r="N103" s="15">
        <f>IF(OR(L103="",M103="",R103="Entfällt"),"",IFERROR(L103-M103,""))</f>
        <v/>
      </c>
      <c r="O103" s="15">
        <f>IF(OR(I103="",J103="",R103="Entfällt"),"",IF(J103&gt;I103,IFERROR((J103-I103)*1440,""),""))</f>
        <v/>
      </c>
      <c r="P103" s="15">
        <f>IF(D103="","",IFERROR(VLOOKUP(D103,Parameter!$G$4:$H$6,2,FALSE),""))</f>
        <v/>
      </c>
      <c r="Q103" s="9">
        <f>IF(COUNTA(A103:B103,D103:J103,R103)=0,"",IF(R103="Entfällt","Entfällt",IF(OR(A103="",B103="",D103="",E103="",F103="",G103="",H103="",I103="",J103="",R103=""),"Angaben fehlen",IF(J103&lt;=I103,"Zeitfolge prüfen",IF(OR(M103="",P103=""),"Parameterzuordnung fehlt",IF(N103&lt;0,"Mindestbesetzung unterschritten",IF(N103&lt;Parameter!$B$7,"Reserve knapp",IF(O103&lt;P103,"Pausendauer unter Soll","OK"))))))))</f>
        <v/>
      </c>
      <c r="R103" s="18" t="n"/>
    </row>
    <row r="104" ht="22" customHeight="1">
      <c r="A104" s="18" t="n"/>
      <c r="B104" s="26" t="n"/>
      <c r="C104" s="11">
        <f>IF(B104="","",TEXT(B104,"ddd"))</f>
        <v/>
      </c>
      <c r="D104" s="18" t="n"/>
      <c r="E104" s="18" t="n"/>
      <c r="F104" s="20" t="n"/>
      <c r="G104" s="21" t="n"/>
      <c r="H104" s="21" t="n"/>
      <c r="I104" s="21" t="n"/>
      <c r="J104" s="21" t="n"/>
      <c r="K104" s="17">
        <f>IF(OR(B104="",E104="",I104="",J104="",R104=""),"",IF(R104="Entfällt",0,SUMIFS($G$5:$G$104,$B$5:$B$104,B104,$E$5:$E$104,E104,$I$5:$I$104,"&lt;="&amp;I104,$J$5:$J$104,"&gt;"&amp;I104,$R$5:$R$104,"Geplant")+SUMIFS($G$5:$G$104,$B$5:$B$104,B104,$E$5:$E$104,E104,$I$5:$I$104,"&lt;="&amp;I104,$J$5:$J$104,"&gt;"&amp;I104,$R$5:$R$104,"Bestätigt")))</f>
        <v/>
      </c>
      <c r="L104" s="17">
        <f>IF(OR(H104="",K104="",R104="Entfällt"),"",IFERROR(H104-K104,""))</f>
        <v/>
      </c>
      <c r="M104" s="17">
        <f>IF(E104="","",IFERROR(VLOOKUP(E104,Parameter!$D$4:$E$8,2,FALSE),""))</f>
        <v/>
      </c>
      <c r="N104" s="17">
        <f>IF(OR(L104="",M104="",R104="Entfällt"),"",IFERROR(L104-M104,""))</f>
        <v/>
      </c>
      <c r="O104" s="17">
        <f>IF(OR(I104="",J104="",R104="Entfällt"),"",IF(J104&gt;I104,IFERROR((J104-I104)*1440,""),""))</f>
        <v/>
      </c>
      <c r="P104" s="17">
        <f>IF(D104="","",IFERROR(VLOOKUP(D104,Parameter!$G$4:$H$6,2,FALSE),""))</f>
        <v/>
      </c>
      <c r="Q104" s="12">
        <f>IF(COUNTA(A104:B104,D104:J104,R104)=0,"",IF(R104="Entfällt","Entfällt",IF(OR(A104="",B104="",D104="",E104="",F104="",G104="",H104="",I104="",J104="",R104=""),"Angaben fehlen",IF(J104&lt;=I104,"Zeitfolge prüfen",IF(OR(M104="",P104=""),"Parameterzuordnung fehlt",IF(N104&lt;0,"Mindestbesetzung unterschritten",IF(N104&lt;Parameter!$B$7,"Reserve knapp",IF(O104&lt;P104,"Pausendauer unter Soll","OK"))))))))</f>
        <v/>
      </c>
      <c r="R104" s="18" t="n"/>
    </row>
  </sheetData>
  <autoFilter ref="A4:R104"/>
  <mergeCells count="1">
    <mergeCell ref="A1:R1"/>
  </mergeCells>
  <conditionalFormatting sqref="Q5:Q104">
    <cfRule type="expression" priority="1" dxfId="1">
      <formula>$Q5="Mindestbesetzung unterschritten"</formula>
    </cfRule>
    <cfRule type="expression" priority="2" dxfId="0">
      <formula>OR($Q5="Reserve knapp",$Q5="Pausendauer unter Soll")</formula>
    </cfRule>
    <cfRule type="expression" priority="3" dxfId="1">
      <formula>OR($Q5="Angaben fehlen",$Q5="Zeitfolge prüfen",$Q5="Parameterzuordnung fehlt")</formula>
    </cfRule>
    <cfRule type="expression" priority="4" dxfId="2">
      <formula>$Q5="OK"</formula>
    </cfRule>
  </conditionalFormatting>
  <conditionalFormatting sqref="N5:N104">
    <cfRule type="expression" priority="5" dxfId="1">
      <formula>AND(ISNUMBER($N5),$N5&lt;0)</formula>
    </cfRule>
  </conditionalFormatting>
  <conditionalFormatting sqref="I5:J104">
    <cfRule type="expression" priority="6" dxfId="0">
      <formula>AND($A5&lt;&gt;"",$I5&lt;&gt;"",$J5&lt;&gt;"",$J5&lt;=$I5,$R5&lt;&gt;"Entfällt")</formula>
    </cfRule>
  </conditionalFormatting>
  <dataValidations count="7">
    <dataValidation sqref="B5:B104" showErrorMessage="1" showInputMessage="1" allowBlank="1" errorTitle="Datum prüfen" error="Das Datum muss innerhalb des Planungszeitraums auf dem Blatt Parameter liegen." promptTitle="Planungsdatum" prompt="Datum zwischen Planungsbeginn und Planungsende eingeben." type="date" operator="between">
      <formula1>INDIRECT("Parameter!$B$4")</formula1>
      <formula2>INDIRECT("Parameter!$B$5")</formula2>
    </dataValidation>
    <dataValidation sqref="D5:D104" showErrorMessage="1" showInputMessage="1" allowBlank="1" errorTitle="Schicht prüfen" error="Bitte eine Schicht aus der vorgegebenen Liste wählen." type="list">
      <formula1>INDIRECT("Parameter!$G$4:$G$6")</formula1>
    </dataValidation>
    <dataValidation sqref="E5:E104" showErrorMessage="1" showInputMessage="1" allowBlank="1" errorTitle="Bereich prüfen" error="Bitte einen Bereich aus der vorgegebenen Liste wählen." type="list">
      <formula1>INDIRECT("Parameter!$D$4:$D$8")</formula1>
    </dataValidation>
    <dataValidation sqref="G5:G104" showErrorMessage="1" showInputMessage="1" allowBlank="1" errorTitle="Pausengruppe prüfen" error="Die Personenzahl muss zwischen 1 und dem eingestellten Höchstwert liegen." type="whole" operator="between">
      <formula1>1</formula1>
      <formula2>INDIRECT("Parameter!$B$6")</formula2>
    </dataValidation>
    <dataValidation sqref="H5:H104" showErrorMessage="1" showInputMessage="1" allowBlank="1" errorTitle="Besetzung prüfen" error="Die geplante Besetzung muss zwischen 1 und dem eingestellten Höchstwert liegen." type="whole" operator="between">
      <formula1>1</formula1>
      <formula2>INDIRECT("Parameter!$B$8")</formula2>
    </dataValidation>
    <dataValidation sqref="I5:J104" showErrorMessage="1" showInputMessage="1" allowBlank="1" errorTitle="Uhrzeit prüfen" error="Bitte eine gültige Uhrzeit zwischen 00:00 und 23:59 eingeben." type="decimal" operator="between">
      <formula1>0</formula1>
      <formula2>0.9999884259</formula2>
    </dataValidation>
    <dataValidation sqref="R5:R104" showErrorMessage="1" showInputMessage="1" allowBlank="1" errorTitle="Planstatus prüfen" error="Bitte einen Planstatus aus der vorgegebenen Liste wählen." type="list">
      <formula1>INDIRECT("Parameter!$J$4:$J$6")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/>
  </sheetPr>
  <dimension ref="A1:J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20" customWidth="1" min="4" max="4"/>
    <col width="19" customWidth="1" min="5" max="5"/>
    <col width="3" customWidth="1" min="6" max="6"/>
    <col width="18" customWidth="1" min="7" max="7"/>
    <col width="19" customWidth="1" min="8" max="8"/>
    <col width="3" customWidth="1" min="9" max="9"/>
    <col width="20" customWidth="1" min="10" max="10"/>
  </cols>
  <sheetData>
    <row r="1" ht="28" customHeight="1">
      <c r="A1" s="1" t="inlineStr">
        <is>
          <t>Parameter für den Pausenplan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4" t="n"/>
    </row>
    <row r="2" ht="32" customHeight="1">
      <c r="A2" s="3" t="inlineStr">
        <is>
          <t>Gelb markierte Werte sind veränderbare Planungsannahmen; Listen dienen der einheitlichen Eingabe.</t>
        </is>
      </c>
    </row>
    <row r="3" ht="34" customHeight="1">
      <c r="A3" s="22" t="inlineStr">
        <is>
          <t>Einstellung</t>
        </is>
      </c>
      <c r="B3" s="22" t="inlineStr">
        <is>
          <t>Wert</t>
        </is>
      </c>
      <c r="C3" s="22" t="inlineStr">
        <is>
          <t>Einheit</t>
        </is>
      </c>
      <c r="D3" s="22" t="inlineStr">
        <is>
          <t>Bereich</t>
        </is>
      </c>
      <c r="E3" s="22" t="inlineStr">
        <is>
          <t>Mindestbesetzung</t>
        </is>
      </c>
      <c r="G3" s="22" t="inlineStr">
        <is>
          <t>Schicht</t>
        </is>
      </c>
      <c r="H3" s="22" t="inlineStr">
        <is>
          <t>Sollpause (Min.)</t>
        </is>
      </c>
      <c r="J3" s="22" t="inlineStr">
        <is>
          <t>Fester Planstatus</t>
        </is>
      </c>
    </row>
    <row r="4">
      <c r="A4" s="14" t="inlineStr">
        <is>
          <t>Planungsbeginn</t>
        </is>
      </c>
      <c r="B4" s="26" t="n">
        <v>46274</v>
      </c>
      <c r="C4" s="14" t="inlineStr">
        <is>
          <t>Datum</t>
        </is>
      </c>
      <c r="D4" s="14" t="inlineStr">
        <is>
          <t>Küche</t>
        </is>
      </c>
      <c r="E4" s="21" t="n">
        <v>3</v>
      </c>
      <c r="G4" s="14" t="inlineStr">
        <is>
          <t>Frühdienst</t>
        </is>
      </c>
      <c r="H4" s="21" t="n">
        <v>30</v>
      </c>
      <c r="J4" s="14" t="inlineStr">
        <is>
          <t>Geplant</t>
        </is>
      </c>
    </row>
    <row r="5">
      <c r="A5" s="16" t="inlineStr">
        <is>
          <t>Planungsende</t>
        </is>
      </c>
      <c r="B5" s="26" t="n">
        <v>46280</v>
      </c>
      <c r="C5" s="16" t="inlineStr">
        <is>
          <t>Datum</t>
        </is>
      </c>
      <c r="D5" s="16" t="inlineStr">
        <is>
          <t>Service</t>
        </is>
      </c>
      <c r="E5" s="21" t="n">
        <v>4</v>
      </c>
      <c r="G5" s="16" t="inlineStr">
        <is>
          <t>Spätdienst</t>
        </is>
      </c>
      <c r="H5" s="21" t="n">
        <v>30</v>
      </c>
      <c r="J5" s="16" t="inlineStr">
        <is>
          <t>Bestätigt</t>
        </is>
      </c>
    </row>
    <row r="6">
      <c r="A6" s="14" t="inlineStr">
        <is>
          <t>Max. Personen je Pausengruppe</t>
        </is>
      </c>
      <c r="B6" s="21" t="n">
        <v>8</v>
      </c>
      <c r="C6" s="14" t="inlineStr">
        <is>
          <t>Personen</t>
        </is>
      </c>
      <c r="D6" s="14" t="inlineStr">
        <is>
          <t>Theke</t>
        </is>
      </c>
      <c r="E6" s="21" t="n">
        <v>2</v>
      </c>
      <c r="G6" s="14" t="inlineStr">
        <is>
          <t>Bankett</t>
        </is>
      </c>
      <c r="H6" s="21" t="n">
        <v>45</v>
      </c>
      <c r="J6" s="14" t="inlineStr">
        <is>
          <t>Entfällt</t>
        </is>
      </c>
    </row>
    <row r="7">
      <c r="A7" s="16" t="inlineStr">
        <is>
          <t>Warnschwelle Reserve</t>
        </is>
      </c>
      <c r="B7" s="21" t="n">
        <v>1</v>
      </c>
      <c r="C7" s="16" t="inlineStr">
        <is>
          <t>Personen</t>
        </is>
      </c>
      <c r="D7" s="16" t="inlineStr">
        <is>
          <t>Spülbereich</t>
        </is>
      </c>
      <c r="E7" s="21" t="n">
        <v>1</v>
      </c>
    </row>
    <row r="8">
      <c r="A8" s="14" t="inlineStr">
        <is>
          <t>Max. Besetzung je Bereich</t>
        </is>
      </c>
      <c r="B8" s="21" t="n">
        <v>30</v>
      </c>
      <c r="C8" s="14" t="inlineStr">
        <is>
          <t>Personen</t>
        </is>
      </c>
      <c r="D8" s="14" t="inlineStr">
        <is>
          <t>Veranstaltung</t>
        </is>
      </c>
      <c r="E8" s="21" t="n">
        <v>3</v>
      </c>
    </row>
  </sheetData>
  <autoFilter ref="A3:E8"/>
  <mergeCells count="1">
    <mergeCell ref="A1:J1"/>
  </mergeCells>
  <conditionalFormatting sqref="B4:B5">
    <cfRule type="expression" priority="1" dxfId="1">
      <formula>$B$5&lt;$B$4</formula>
    </cfRule>
  </conditionalFormatting>
  <dataValidations count="5">
    <dataValidation sqref="B4:B5" showErrorMessage="1" showInputMessage="1" allowBlank="0" errorTitle="Datum prüfen" error="Bitte ein Datum im zulässigen Planungsrahmen eingeben." promptTitle="Planungsdatum" prompt="Zulässig sind Daten von einem Jahr vor bis zwei Jahre nach dem heutigen Datum." type="date" operator="between">
      <formula1>TODAY()-365</formula1>
      <formula2>TODAY()+730</formula2>
    </dataValidation>
    <dataValidation sqref="B6 B8" showErrorMessage="1" showInputMessage="1" allowBlank="0" errorTitle="Wert prüfen" error="Bitte eine ganze Zahl zwischen 1 und 100 eingeben." type="whole" operator="between">
      <formula1>1</formula1>
      <formula2>100</formula2>
    </dataValidation>
    <dataValidation sqref="B7" showErrorMessage="1" showInputMessage="1" allowBlank="0" errorTitle="Warnschwelle prüfen" error="Bitte eine ganze Zahl zwischen 0 und 20 eingeben." type="whole" operator="between">
      <formula1>0</formula1>
      <formula2>20</formula2>
    </dataValidation>
    <dataValidation sqref="E4:E8" showErrorMessage="1" showInputMessage="1" allowBlank="0" errorTitle="Mindestbesetzung prüfen" error="Bitte eine ganze Zahl zwischen 0 und 100 eingeben." type="whole" operator="between">
      <formula1>0</formula1>
      <formula2>100</formula2>
    </dataValidation>
    <dataValidation sqref="H4:H6" showErrorMessage="1" showInputMessage="1" allowBlank="0" errorTitle="Sollpause prüfen" error="Bitte eine ganze Minutenzahl zwischen 0 und 240 eingeben." type="whole" operator="between">
      <formula1>0</formula1>
      <formula2>240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Hinweise zur Nutzung</t>
        </is>
      </c>
      <c r="B1" s="23" t="n"/>
      <c r="C1" s="23" t="n"/>
      <c r="D1" s="23" t="n"/>
      <c r="E1" s="23" t="n"/>
      <c r="F1" s="23" t="n"/>
      <c r="G1" s="23" t="n"/>
      <c r="H1" s="24" t="n"/>
    </row>
    <row r="2" ht="28" customHeight="1">
      <c r="A2" s="3" t="inlineStr">
        <is>
          <t>Kurze Einordnung der Berechnungen und ihrer betrieblichen Grenzen</t>
        </is>
      </c>
    </row>
    <row r="3" ht="30" customHeight="1">
      <c r="A3" s="22" t="inlineStr">
        <is>
          <t>Thema</t>
        </is>
      </c>
      <c r="B3" s="22" t="inlineStr">
        <is>
          <t>Erläuterung</t>
        </is>
      </c>
    </row>
    <row r="4" ht="48" customHeight="1">
      <c r="A4" s="8" t="inlineStr">
        <is>
          <t>Zweck</t>
        </is>
      </c>
      <c r="B4" s="9" t="inlineStr">
        <is>
          <t>Die Arbeitsmappe unterstützt das zeitliche Staffeln fiktiver Pausengruppen und macht eine rechnerisch verbleibende Besetzung je Bereich sichtbar.</t>
        </is>
      </c>
    </row>
    <row r="5" ht="48" customHeight="1">
      <c r="A5" s="10" t="inlineStr">
        <is>
          <t>Gelbe Zellen</t>
        </is>
      </c>
      <c r="B5" s="12" t="inlineStr">
        <is>
          <t>Gelb markierte Zellen sind Eingaben. Formeln und Auswertungen werden nicht gelb dargestellt.</t>
        </is>
      </c>
    </row>
    <row r="6" ht="48" customHeight="1">
      <c r="A6" s="8" t="inlineStr">
        <is>
          <t>Gleichzeitig in Pause</t>
        </is>
      </c>
      <c r="B6" s="9" t="inlineStr">
        <is>
          <t>Spalte K summiert die Personen aus Spalte G für dasselbe Datum und denselben Bereich, wenn ihre aktive Pause am jeweiligen Pausenbeginn bereits läuft.</t>
        </is>
      </c>
    </row>
    <row r="7" ht="48" customHeight="1">
      <c r="A7" s="10" t="inlineStr">
        <is>
          <t>Verbleibende Besetzung</t>
        </is>
      </c>
      <c r="B7" s="12" t="inlineStr">
        <is>
          <t>Spalte L zieht die gleichzeitig pausierenden Personen aus Spalte K von der geplanten Besetzung in Spalte H ab.</t>
        </is>
      </c>
    </row>
    <row r="8" ht="48" customHeight="1">
      <c r="A8" s="8" t="inlineStr">
        <is>
          <t>Mindestbesetzung</t>
        </is>
      </c>
      <c r="B8" s="9" t="inlineStr">
        <is>
          <t>Spalte M sucht den Bereich aus Spalte E in Parameter!D4:E8. Ein nicht auffindbarer Eintrag bleibt durch IFERROR leer und führt zu einem Prüfhinweis.</t>
        </is>
      </c>
    </row>
    <row r="9" ht="48" customHeight="1">
      <c r="A9" s="10" t="inlineStr">
        <is>
          <t>Reserve</t>
        </is>
      </c>
      <c r="B9" s="12" t="inlineStr">
        <is>
          <t>Spalte N berechnet die Differenz aus verbleibender Besetzung und veränderbarer Mindestbesetzung. Negative Werte markieren eine rechnerische Unterschreitung.</t>
        </is>
      </c>
    </row>
    <row r="10" ht="48" customHeight="1">
      <c r="A10" s="8" t="inlineStr">
        <is>
          <t>Pausendauer</t>
        </is>
      </c>
      <c r="B10" s="9" t="inlineStr">
        <is>
          <t>Spalte O berechnet aus den Spalten I und J die Dauer in Minuten. Spalte P sucht dazu den veränderbaren Sollwert der gewählten Schicht.</t>
        </is>
      </c>
    </row>
    <row r="11" ht="48" customHeight="1">
      <c r="A11" s="10" t="inlineStr">
        <is>
          <t>Warnlogik</t>
        </is>
      </c>
      <c r="B11" s="12" t="inlineStr">
        <is>
          <t>Spalte Q prüft fehlende Angaben, unplausible Zeitfolgen, fehlende Parameterzuordnungen, negative Reserven, knappe Reserven und eine Dauer unter dem eingestellten Sollwert.</t>
        </is>
      </c>
    </row>
    <row r="12" ht="48" customHeight="1">
      <c r="A12" s="8" t="inlineStr">
        <is>
          <t>Vorbereiteter Bereich</t>
        </is>
      </c>
      <c r="B12" s="9" t="inlineStr">
        <is>
          <t>Die erste Zeile 5, die mittlere Zeile 54 und die letzte Zeile 104 enthalten gleichartig aufgebaute Formeln mit passenden Zeilenbezügen. Vollständig leere Eingabezeilen bleiben optisch leer.</t>
        </is>
      </c>
    </row>
    <row r="13" ht="48" customHeight="1">
      <c r="A13" s="10" t="inlineStr">
        <is>
          <t>Zeitannahme</t>
        </is>
      </c>
      <c r="B13" s="12" t="inlineStr">
        <is>
          <t>Pausenbeginn und Pausenende werden am selben Kalendertag geplant. Eine Pause über Mitternacht ist in zwei taggleichen Einträgen abzubilden.</t>
        </is>
      </c>
    </row>
    <row r="14" ht="48" customHeight="1">
      <c r="A14" s="8" t="inlineStr">
        <is>
          <t>Beispiele</t>
        </is>
      </c>
      <c r="B14" s="9" t="inlineStr">
        <is>
          <t>Alle Plan-IDs, Gruppenbezeichnungen und der Betrieb sind ausdrücklich fiktiv und enthalten keine echten Beschäftigten- oder Kundendaten.</t>
        </is>
      </c>
    </row>
    <row r="15" ht="48" customHeight="1">
      <c r="A15" s="10" t="inlineStr">
        <is>
          <t>Abgrenzung</t>
        </is>
      </c>
      <c r="B15" s="12" t="inlineStr">
        <is>
          <t>Die Datei ist eine bearbeitbare Planungshilfe. Sie verspricht keine Rechtskonformität, Zertifizierung, amtliche Wirkung, ERP-Funktion oder Echtzeitsynchronisierung. Betriebliche und rechtliche Vorgaben sind eigenständig zu prüfen.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Pausenplan Gastronomie</dc:title>
  <dc:description xmlns:dc="http://purl.org/dc/elements/1.1/">Bearbeitbare Planungshilfe ohne Makros, externe Verknüpfungen oder Echtzeitsynchronisierung</dc:description>
  <dc:subject xmlns:dc="http://purl.org/dc/elements/1.1/">Pausen staffeln und Mindestbesetzung je Bereich sichtbar halten</dc:subject>
  <dcterms:created xmlns:dcterms="http://purl.org/dc/terms/" xmlns:xsi="http://www.w3.org/2001/XMLSchema-instance" xsi:type="dcterms:W3CDTF">2026-09-09T03:17:21Z</dcterms:created>
  <dcterms:modified xmlns:dcterms="http://purl.org/dc/terms/" xmlns:xsi="http://www.w3.org/2001/XMLSchema-instance" xsi:type="dcterms:W3CDTF">2026-09-09T03:17:21Z</dcterms:modified>
</cp:coreProperties>
</file>