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Mitarbeitende" sheetId="2" state="visible" r:id="rId2"/>
    <sheet xmlns:r="http://schemas.openxmlformats.org/officeDocument/2006/relationships" name="Verfügbarkeit" sheetId="3" state="visible" r:id="rId3"/>
    <sheet xmlns:r="http://schemas.openxmlformats.org/officeDocument/2006/relationships" name="Parameter" sheetId="4" state="visible" r:id="rId4"/>
    <sheet xmlns:r="http://schemas.openxmlformats.org/officeDocument/2006/relationships" name="Hinweise" sheetId="5" state="visible" r:id="rId5"/>
  </sheets>
  <definedNames>
    <definedName name="_xlnm._FilterDatabase" localSheetId="1" hidden="1">'Mitarbeitende'!$A$4:$L$104</definedName>
    <definedName name="_xlnm._FilterDatabase" localSheetId="2" hidden="1">'Verfügbarkeit'!$A$4:$L$104</definedName>
    <definedName name="_xlnm._FilterDatabase" localSheetId="4" hidden="1">'Hinweise'!$A$3:$D$12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0.00 &quot;Std.&quot;"/>
    <numFmt numFmtId="166" formatCode="0 &quot;Tage&quot;"/>
    <numFmt numFmtId="167" formatCode="hh:mm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1F2933"/>
      <sz val="10"/>
    </font>
    <font>
      <name val="Aptos"/>
      <color rgb="001F2933"/>
      <sz val="10"/>
    </font>
    <font>
      <name val="Aptos"/>
      <b val="1"/>
      <color rgb="00FFFFFF"/>
      <sz val="10"/>
    </font>
    <font>
      <name val="Aptos"/>
      <color rgb="001F2933"/>
      <sz val="9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A84F2A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left" vertical="center"/>
    </xf>
    <xf numFmtId="9" fontId="3" fillId="3" borderId="1" applyAlignment="1" pivotButton="0" quotePrefix="0" xfId="0">
      <alignment horizontal="right" vertical="center"/>
    </xf>
    <xf numFmtId="9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left" vertical="center"/>
    </xf>
    <xf numFmtId="167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top" wrapText="1"/>
    </xf>
    <xf numFmtId="9" fontId="3" fillId="6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7" fontId="3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Verfügbare Stunden nach Bereich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'Übersicht'!B12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'Übersicht'!$A$13:$A$17</f>
            </numRef>
          </cat>
          <val>
            <numRef>
              <f>'Übersicht'!$B$13:$B$17</f>
            </numRef>
          </val>
        </ser>
        <gapWidth val="45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Stunden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Bereich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Vorlage</author>
  </authors>
  <commentList>
    <comment ref="G4" authorId="0" shapeId="0">
      <text>
        <t>Zählt Meldungen aus Verfügbarkeit!B:C innerhalb Parameter!B4:B5. Bei leerem Kürzel bleibt die Zelle leer.</t>
      </text>
    </comment>
    <comment ref="H4" authorId="0" shapeId="0">
      <text>
        <t>Summiert Verfügbarkeit!I für Status „Verfügbar“, passendes Kürzel und den Planungszeitraum.</t>
      </text>
    </comment>
    <comment ref="I4" authorId="0" shapeId="0">
      <text>
        <t>Summiert Verfügbarkeit!I für Status „Eingeschränkt“, passendes Kürzel und den Planungszeitraum.</t>
      </text>
    </comment>
    <comment ref="J4" authorId="0" shapeId="0">
      <text>
        <t>Summiert Verfügbarkeit!I für Status „Nicht verfügbar“, passendes Kürzel und den Planungszeitraum.</t>
      </text>
    </comment>
    <comment ref="K4" authorId="0" shapeId="0">
      <text>
        <t>Verfügbare Stunden geteilt durch Wochenziel mal Zeitraum in Wochen. IFERROR verhindert Fehler.</t>
      </text>
    </comment>
    <comment ref="L4" authorId="0" shapeId="0">
      <text>
        <t>Warnt bei fehlenden Stammdaten, fehlender Meldung oder Unterschreitung der Mindestabdeckung.</t>
      </text>
    </comment>
  </commentList>
</comments>
</file>

<file path=xl/comments/comment2.xml><?xml version="1.0" encoding="utf-8"?>
<comments xmlns="http://schemas.openxmlformats.org/spreadsheetml/2006/main">
  <authors>
    <author>Vorlage</author>
  </authors>
  <commentList>
    <comment ref="D4" authorId="0" shapeId="0">
      <text>
        <t>Sucht den Anzeigenamen über Kürzel in Mitarbeitende!A:F. IFERROR liefert bei unbekanntem Kürzel eine leere Anzeige.</t>
      </text>
    </comment>
    <comment ref="E4" authorId="0" shapeId="0">
      <text>
        <t>Sucht den Bereich über Kürzel in Mitarbeitende!A:F. IFERROR verhindert einen Suchfehler.</t>
      </text>
    </comment>
    <comment ref="I4" authorId="0" shapeId="0">
      <text>
        <t>Berechnet die Stunden aus Bis minus Von. MOD unterstützt Zeitfenster über Mitternacht; leere Zeiten bleiben leer.</t>
      </text>
    </comment>
    <comment ref="L4" authorId="0" shapeId="0">
      <text>
        <t>Prüft Pflichtangaben, doppelte IDs, unbekannte oder inaktive Kürzel, Zeitraum und maximale Meldungsdauer.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11</row>
      <rowOff>0</rowOff>
    </from>
    <ext cx="4752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N17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42" customWidth="1" min="2" max="2"/>
    <col width="3" customWidth="1" min="3" max="3"/>
    <col width="22" customWidth="1" min="4" max="4"/>
    <col width="14" customWidth="1" min="5" max="5"/>
    <col width="3" customWidth="1" min="6" max="6"/>
    <col width="20" customWidth="1" min="7" max="7"/>
    <col width="15" customWidth="1" min="8" max="8"/>
    <col width="3" customWidth="1" min="9" max="9"/>
    <col width="19" customWidth="1" min="10" max="10"/>
    <col width="14" customWidth="1" min="11" max="11"/>
    <col width="3" customWidth="1" min="12" max="12"/>
    <col width="12" customWidth="1" min="13" max="13"/>
    <col width="12" customWidth="1" min="14" max="14"/>
  </cols>
  <sheetData>
    <row r="1" ht="28" customHeight="1">
      <c r="A1" s="1" t="inlineStr">
        <is>
          <t>Mitarbeiterverfügbarkeit – Fiktiver Betrieb Morgenstern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30" t="n"/>
    </row>
    <row r="2">
      <c r="A2" s="2" t="inlineStr">
        <is>
          <t>Stand der Auswertung</t>
        </is>
      </c>
      <c r="B2" s="3">
        <f>TODAY()</f>
        <v/>
      </c>
    </row>
    <row r="3">
      <c r="A3" s="4" t="inlineStr">
        <is>
          <t>Planungsbeginn</t>
        </is>
      </c>
      <c r="B3" s="5">
        <f>IF(Parameter!$B$4="","",Parameter!$B$4)</f>
        <v/>
      </c>
      <c r="D3" s="4" t="inlineStr">
        <is>
          <t>Aktive Teamfiguren</t>
        </is>
      </c>
      <c r="E3" s="6">
        <f>COUNTIFS(Mitarbeitende!$F$5:$F$104,"Ja",Mitarbeitende!$A$5:$A$104,"&lt;&gt;")</f>
        <v/>
      </c>
      <c r="G3" s="4" t="inlineStr">
        <is>
          <t>Verfügbar</t>
        </is>
      </c>
      <c r="H3" s="7">
        <f>IFERROR(SUMIFS(Mitarbeitende!$H$5:$H$104,Mitarbeitende!$F$5:$F$104,"Ja"),0)</f>
        <v/>
      </c>
      <c r="J3" s="4" t="inlineStr">
        <is>
          <t>Prüfhinweise</t>
        </is>
      </c>
      <c r="K3" s="6">
        <f>COUNTIFS(Verfügbarkeit!$L$5:$L$104,"&lt;&gt;",Verfügbarkeit!$L$5:$L$104,"&lt;&gt;OK")</f>
        <v/>
      </c>
    </row>
    <row r="4">
      <c r="A4" s="4" t="inlineStr">
        <is>
          <t>Planungsende</t>
        </is>
      </c>
      <c r="B4" s="5">
        <f>IF(Parameter!$B$5="","",Parameter!$B$5)</f>
        <v/>
      </c>
      <c r="D4" s="4" t="inlineStr">
        <is>
          <t>Mit Rückmeldung</t>
        </is>
      </c>
      <c r="E4" s="6">
        <f>COUNTIFS(Mitarbeitende!$F$5:$F$104,"Ja",Mitarbeitende!$G$5:$G$104,"&gt;0")</f>
        <v/>
      </c>
      <c r="G4" s="4" t="inlineStr">
        <is>
          <t>Eingeschränkt</t>
        </is>
      </c>
      <c r="H4" s="7">
        <f>IFERROR(SUMIFS(Mitarbeitende!$I$5:$I$104,Mitarbeitende!$F$5:$F$104,"Ja"),0)</f>
        <v/>
      </c>
      <c r="J4" s="4" t="inlineStr">
        <is>
          <t>Unter Schwelle</t>
        </is>
      </c>
      <c r="K4" s="6">
        <f>COUNTIF(Mitarbeitende!$L$5:$L$104,"Unter Schwelle")</f>
        <v/>
      </c>
    </row>
    <row r="5">
      <c r="A5" s="4" t="inlineStr">
        <is>
          <t>Rückmeldefrist</t>
        </is>
      </c>
      <c r="B5" s="5">
        <f>IF(Parameter!$B$6="","",Parameter!$B$6)</f>
        <v/>
      </c>
      <c r="D5" s="4" t="inlineStr">
        <is>
          <t>Ohne Rückmeldung</t>
        </is>
      </c>
      <c r="E5" s="6">
        <f>MAX(0,$E$3-$E$4)</f>
        <v/>
      </c>
      <c r="G5" s="4" t="inlineStr">
        <is>
          <t>Nicht verfügbar</t>
        </is>
      </c>
      <c r="H5" s="7">
        <f>IFERROR(SUMIFS(Mitarbeitende!$J$5:$J$104,Mitarbeitende!$F$5:$F$104,"Ja"),0)</f>
        <v/>
      </c>
      <c r="J5" s="4" t="inlineStr">
        <is>
          <t>Tage bis Frist</t>
        </is>
      </c>
      <c r="K5" s="8">
        <f>IF($B$5="","",$B$5-TODAY())</f>
        <v/>
      </c>
    </row>
    <row r="6"/>
    <row r="7">
      <c r="A7" s="9" t="inlineStr">
        <is>
          <t>Operative Warnungen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</row>
    <row r="8" ht="22" customHeight="1">
      <c r="A8" s="4" t="inlineStr">
        <is>
          <t>Rückmeldungen</t>
        </is>
      </c>
      <c r="B8" s="10">
        <f>IF($E$5&gt;0,"Warnung: "&amp;$E$5&amp;" aktive Teamfigur(en) ohne Meldung.","Alle aktiven Teamfiguren haben mindestens eine Meldung.")</f>
        <v/>
      </c>
    </row>
    <row r="9" ht="22" customHeight="1">
      <c r="A9" s="4" t="inlineStr">
        <is>
          <t>Meldungsprüfung</t>
        </is>
      </c>
      <c r="B9" s="10">
        <f>IF($K$3&gt;0,"Warnung: "&amp;$K$3&amp;" Meldung(en) mit Prüfhinweis.","Keine Prüfhinweise in den Meldungen.")</f>
        <v/>
      </c>
    </row>
    <row r="10" ht="22" customHeight="1">
      <c r="A10" s="4" t="inlineStr">
        <is>
          <t>Zielabdeckung</t>
        </is>
      </c>
      <c r="B10" s="10">
        <f>IF($K$4&gt;0,"Warnung: "&amp;$K$4&amp;" aktive Teamfigur(en) unter der Mindestabdeckung.","Keine aktive Teamfigur liegt unter der Mindestabdeckung.")</f>
        <v/>
      </c>
    </row>
    <row r="11"/>
    <row r="12" ht="32" customHeight="1">
      <c r="A12" s="11" t="inlineStr">
        <is>
          <t>Bereich</t>
        </is>
      </c>
      <c r="B12" s="11" t="inlineStr">
        <is>
          <t>Verfügbar</t>
        </is>
      </c>
      <c r="C12" s="11" t="inlineStr">
        <is>
          <t>Eingeschränkt</t>
        </is>
      </c>
      <c r="D12" s="11" t="inlineStr">
        <is>
          <t>Nicht verfügbar</t>
        </is>
      </c>
      <c r="E12" s="11" t="inlineStr">
        <is>
          <t>Aktive</t>
        </is>
      </c>
    </row>
    <row r="13">
      <c r="A13" s="12">
        <f>Parameter!A11</f>
        <v/>
      </c>
      <c r="B13" s="13">
        <f>IF($A13="","",IFERROR(SUMIFS(Mitarbeitende!$H$5:$H$104,Mitarbeitende!$C$5:$C$104,$A13,Mitarbeitende!$F$5:$F$104,"Ja"),0))</f>
        <v/>
      </c>
      <c r="C13" s="13">
        <f>IF($A13="","",IFERROR(SUMIFS(Mitarbeitende!$I$5:$I$104,Mitarbeitende!$C$5:$C$104,$A13,Mitarbeitende!$F$5:$F$104,"Ja"),0))</f>
        <v/>
      </c>
      <c r="D13" s="13">
        <f>IF($A13="","",IFERROR(SUMIFS(Mitarbeitende!$J$5:$J$104,Mitarbeitende!$C$5:$C$104,$A13,Mitarbeitende!$F$5:$F$104,"Ja"),0))</f>
        <v/>
      </c>
      <c r="E13" s="14">
        <f>IF($A13="","",COUNTIFS(Mitarbeitende!$C$5:$C$104,$A13,Mitarbeitende!$F$5:$F$104,"Ja"))</f>
        <v/>
      </c>
    </row>
    <row r="14">
      <c r="A14" s="10">
        <f>Parameter!A12</f>
        <v/>
      </c>
      <c r="B14" s="15">
        <f>IF($A14="","",IFERROR(SUMIFS(Mitarbeitende!$H$5:$H$104,Mitarbeitende!$C$5:$C$104,$A14,Mitarbeitende!$F$5:$F$104,"Ja"),0))</f>
        <v/>
      </c>
      <c r="C14" s="15">
        <f>IF($A14="","",IFERROR(SUMIFS(Mitarbeitende!$I$5:$I$104,Mitarbeitende!$C$5:$C$104,$A14,Mitarbeitende!$F$5:$F$104,"Ja"),0))</f>
        <v/>
      </c>
      <c r="D14" s="15">
        <f>IF($A14="","",IFERROR(SUMIFS(Mitarbeitende!$J$5:$J$104,Mitarbeitende!$C$5:$C$104,$A14,Mitarbeitende!$F$5:$F$104,"Ja"),0))</f>
        <v/>
      </c>
      <c r="E14" s="16">
        <f>IF($A14="","",COUNTIFS(Mitarbeitende!$C$5:$C$104,$A14,Mitarbeitende!$F$5:$F$104,"Ja"))</f>
        <v/>
      </c>
    </row>
    <row r="15">
      <c r="A15" s="12">
        <f>Parameter!A13</f>
        <v/>
      </c>
      <c r="B15" s="13">
        <f>IF($A15="","",IFERROR(SUMIFS(Mitarbeitende!$H$5:$H$104,Mitarbeitende!$C$5:$C$104,$A15,Mitarbeitende!$F$5:$F$104,"Ja"),0))</f>
        <v/>
      </c>
      <c r="C15" s="13">
        <f>IF($A15="","",IFERROR(SUMIFS(Mitarbeitende!$I$5:$I$104,Mitarbeitende!$C$5:$C$104,$A15,Mitarbeitende!$F$5:$F$104,"Ja"),0))</f>
        <v/>
      </c>
      <c r="D15" s="13">
        <f>IF($A15="","",IFERROR(SUMIFS(Mitarbeitende!$J$5:$J$104,Mitarbeitende!$C$5:$C$104,$A15,Mitarbeitende!$F$5:$F$104,"Ja"),0))</f>
        <v/>
      </c>
      <c r="E15" s="14">
        <f>IF($A15="","",COUNTIFS(Mitarbeitende!$C$5:$C$104,$A15,Mitarbeitende!$F$5:$F$104,"Ja"))</f>
        <v/>
      </c>
    </row>
    <row r="16">
      <c r="A16" s="10">
        <f>Parameter!A14</f>
        <v/>
      </c>
      <c r="B16" s="15">
        <f>IF($A16="","",IFERROR(SUMIFS(Mitarbeitende!$H$5:$H$104,Mitarbeitende!$C$5:$C$104,$A16,Mitarbeitende!$F$5:$F$104,"Ja"),0))</f>
        <v/>
      </c>
      <c r="C16" s="15">
        <f>IF($A16="","",IFERROR(SUMIFS(Mitarbeitende!$I$5:$I$104,Mitarbeitende!$C$5:$C$104,$A16,Mitarbeitende!$F$5:$F$104,"Ja"),0))</f>
        <v/>
      </c>
      <c r="D16" s="15">
        <f>IF($A16="","",IFERROR(SUMIFS(Mitarbeitende!$J$5:$J$104,Mitarbeitende!$C$5:$C$104,$A16,Mitarbeitende!$F$5:$F$104,"Ja"),0))</f>
        <v/>
      </c>
      <c r="E16" s="16">
        <f>IF($A16="","",COUNTIFS(Mitarbeitende!$C$5:$C$104,$A16,Mitarbeitende!$F$5:$F$104,"Ja"))</f>
        <v/>
      </c>
    </row>
    <row r="17">
      <c r="A17" s="12">
        <f>Parameter!A15</f>
        <v/>
      </c>
      <c r="B17" s="13">
        <f>IF($A17="","",IFERROR(SUMIFS(Mitarbeitende!$H$5:$H$104,Mitarbeitende!$C$5:$C$104,$A17,Mitarbeitende!$F$5:$F$104,"Ja"),0))</f>
        <v/>
      </c>
      <c r="C17" s="13">
        <f>IF($A17="","",IFERROR(SUMIFS(Mitarbeitende!$I$5:$I$104,Mitarbeitende!$C$5:$C$104,$A17,Mitarbeitende!$F$5:$F$104,"Ja"),0))</f>
        <v/>
      </c>
      <c r="D17" s="13">
        <f>IF($A17="","",IFERROR(SUMIFS(Mitarbeitende!$J$5:$J$104,Mitarbeitende!$C$5:$C$104,$A17,Mitarbeitende!$F$5:$F$104,"Ja"),0))</f>
        <v/>
      </c>
      <c r="E17" s="14">
        <f>IF($A17="","",COUNTIFS(Mitarbeitende!$C$5:$C$104,$A17,Mitarbeitende!$F$5:$F$104,"Ja"))</f>
        <v/>
      </c>
    </row>
  </sheetData>
  <mergeCells count="1">
    <mergeCell ref="A1:N1"/>
  </mergeCells>
  <conditionalFormatting sqref="E5">
    <cfRule type="expression" priority="1" dxfId="0">
      <formula>E5&gt;0</formula>
    </cfRule>
  </conditionalFormatting>
  <conditionalFormatting sqref="K3:K4">
    <cfRule type="expression" priority="2" dxfId="0">
      <formula>K3&gt;0</formula>
    </cfRule>
  </conditionalFormatting>
  <conditionalFormatting sqref="H3">
    <cfRule type="expression" priority="3" dxfId="1">
      <formula>H3&gt;0</formula>
    </cfRule>
  </conditionalFormatting>
  <conditionalFormatting sqref="B8">
    <cfRule type="expression" priority="4" dxfId="0">
      <formula>$E$5&gt;0</formula>
    </cfRule>
  </conditionalFormatting>
  <conditionalFormatting sqref="B9">
    <cfRule type="expression" priority="5" dxfId="0">
      <formula>$K$3&gt;0</formula>
    </cfRule>
  </conditionalFormatting>
  <conditionalFormatting sqref="B10">
    <cfRule type="expression" priority="6" dxfId="0">
      <formula>$K$4&gt;0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 fitToPage="1"/>
  </sheetPr>
  <dimension ref="A1:L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3" customWidth="1" min="2" max="2"/>
    <col width="16" customWidth="1" min="3" max="3"/>
    <col width="18" customWidth="1" min="4" max="4"/>
    <col width="18" customWidth="1" min="5" max="5"/>
    <col width="10" customWidth="1" min="6" max="6"/>
    <col width="13" customWidth="1" min="7" max="7"/>
    <col width="18" customWidth="1" min="8" max="8"/>
    <col width="21" customWidth="1" min="9" max="9"/>
    <col width="23" customWidth="1" min="10" max="10"/>
    <col width="16" customWidth="1" min="11" max="11"/>
    <col width="20" customWidth="1" min="12" max="12"/>
  </cols>
  <sheetData>
    <row r="1" ht="28" customHeight="1">
      <c r="A1" s="1" t="inlineStr">
        <is>
          <t>Mitarbeitende – Fiktive Teamstammdaten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30" t="n"/>
    </row>
    <row r="2">
      <c r="A2" s="17" t="inlineStr">
        <is>
          <t>Gelb markierte Zellen sind bearbeitbar. Die Auswertung berücksichtigt den Zeitraum aus „Parameter“.</t>
        </is>
      </c>
    </row>
    <row r="3"/>
    <row r="4" ht="32" customHeight="1">
      <c r="A4" s="18" t="inlineStr">
        <is>
          <t>Kürzel</t>
        </is>
      </c>
      <c r="B4" s="18" t="inlineStr">
        <is>
          <t>Anzeigename</t>
        </is>
      </c>
      <c r="C4" s="18" t="inlineStr">
        <is>
          <t>Bereich</t>
        </is>
      </c>
      <c r="D4" s="18" t="inlineStr">
        <is>
          <t>Rolle</t>
        </is>
      </c>
      <c r="E4" s="18" t="inlineStr">
        <is>
          <t>Wochenziel (Std.)</t>
        </is>
      </c>
      <c r="F4" s="18" t="inlineStr">
        <is>
          <t>Aktiv</t>
        </is>
      </c>
      <c r="G4" s="18" t="inlineStr">
        <is>
          <t>Meldungen</t>
        </is>
      </c>
      <c r="H4" s="18" t="inlineStr">
        <is>
          <t>Verfügbar (Std.)</t>
        </is>
      </c>
      <c r="I4" s="18" t="inlineStr">
        <is>
          <t>Eingeschränkt (Std.)</t>
        </is>
      </c>
      <c r="J4" s="18" t="inlineStr">
        <is>
          <t>Nicht verfügbar (Std.)</t>
        </is>
      </c>
      <c r="K4" s="18" t="inlineStr">
        <is>
          <t>Zielabdeckung</t>
        </is>
      </c>
      <c r="L4" s="18" t="inlineStr">
        <is>
          <t>Warnung</t>
        </is>
      </c>
    </row>
    <row r="5" ht="20" customHeight="1">
      <c r="A5" s="19" t="inlineStr">
        <is>
          <t>FIK-001</t>
        </is>
      </c>
      <c r="B5" s="19" t="inlineStr">
        <is>
          <t>Kunstfigur Aster</t>
        </is>
      </c>
      <c r="C5" s="19" t="inlineStr">
        <is>
          <t>Service</t>
        </is>
      </c>
      <c r="D5" s="19" t="inlineStr">
        <is>
          <t>Servicekraft</t>
        </is>
      </c>
      <c r="E5" s="20" t="n">
        <v>30</v>
      </c>
      <c r="F5" s="19" t="inlineStr">
        <is>
          <t>Ja</t>
        </is>
      </c>
      <c r="G5" s="14">
        <f>IF($A5="","",COUNTIFS(Verfügbarkeit!$C$5:$C$104,$A5,Verfügbarkeit!$B$5:$B$104,"&gt;="&amp;Parameter!$B$4,Verfügbarkeit!$B$5:$B$104,"&lt;="&amp;Parameter!$B$5))</f>
        <v/>
      </c>
      <c r="H5" s="13">
        <f>IF($A5="","",IFERROR(SUMIFS(Verfügbarkeit!$I$5:$I$104,Verfügbarkeit!$C$5:$C$104,$A5,Verfügbarkeit!$F$5:$F$104,"Verfügbar",Verfügbarkeit!$B$5:$B$104,"&gt;="&amp;Parameter!$B$4,Verfügbarkeit!$B$5:$B$104,"&lt;="&amp;Parameter!$B$5),0))</f>
        <v/>
      </c>
      <c r="I5" s="13">
        <f>IF($A5="","",IFERROR(SUMIFS(Verfügbarkeit!$I$5:$I$104,Verfügbarkeit!$C$5:$C$104,$A5,Verfügbarkeit!$F$5:$F$104,"Eingeschränkt",Verfügbarkeit!$B$5:$B$104,"&gt;="&amp;Parameter!$B$4,Verfügbarkeit!$B$5:$B$104,"&lt;="&amp;Parameter!$B$5),0))</f>
        <v/>
      </c>
      <c r="J5" s="13">
        <f>IF($A5="","",IFERROR(SUMIFS(Verfügbarkeit!$I$5:$I$104,Verfügbarkeit!$C$5:$C$104,$A5,Verfügbarkeit!$F$5:$F$104,"Nicht verfügbar",Verfügbarkeit!$B$5:$B$104,"&gt;="&amp;Parameter!$B$4,Verfügbarkeit!$B$5:$B$104,"&lt;="&amp;Parameter!$B$5),0))</f>
        <v/>
      </c>
      <c r="K5" s="21">
        <f>IF(OR($A5="",$E5="",$E5=0),"",IFERROR($H5/($E5*((Parameter!$B$5-Parameter!$B$4+1)/7)),""))</f>
        <v/>
      </c>
      <c r="L5" s="12">
        <f>IF($A5="","",IF(OR($B5="",$C5="",$D5="",$F5=""),"Stammdaten fehlen",IF($F5&lt;&gt;"Ja","",IF($G5=0,"Meldung fehlt",IF(AND($E5&gt;0,$K5&lt;Parameter!$B$7),"Unter Schwelle","")))))</f>
        <v/>
      </c>
    </row>
    <row r="6" ht="20" customHeight="1">
      <c r="A6" s="19" t="inlineStr">
        <is>
          <t>FIK-002</t>
        </is>
      </c>
      <c r="B6" s="19" t="inlineStr">
        <is>
          <t>Kunstfigur Borke</t>
        </is>
      </c>
      <c r="C6" s="19" t="inlineStr">
        <is>
          <t>Küche</t>
        </is>
      </c>
      <c r="D6" s="19" t="inlineStr">
        <is>
          <t>Küchenteam</t>
        </is>
      </c>
      <c r="E6" s="20" t="n">
        <v>35</v>
      </c>
      <c r="F6" s="19" t="inlineStr">
        <is>
          <t>Ja</t>
        </is>
      </c>
      <c r="G6" s="16">
        <f>IF($A6="","",COUNTIFS(Verfügbarkeit!$C$5:$C$104,$A6,Verfügbarkeit!$B$5:$B$104,"&gt;="&amp;Parameter!$B$4,Verfügbarkeit!$B$5:$B$104,"&lt;="&amp;Parameter!$B$5))</f>
        <v/>
      </c>
      <c r="H6" s="15">
        <f>IF($A6="","",IFERROR(SUMIFS(Verfügbarkeit!$I$5:$I$104,Verfügbarkeit!$C$5:$C$104,$A6,Verfügbarkeit!$F$5:$F$104,"Verfügbar",Verfügbarkeit!$B$5:$B$104,"&gt;="&amp;Parameter!$B$4,Verfügbarkeit!$B$5:$B$104,"&lt;="&amp;Parameter!$B$5),0))</f>
        <v/>
      </c>
      <c r="I6" s="15">
        <f>IF($A6="","",IFERROR(SUMIFS(Verfügbarkeit!$I$5:$I$104,Verfügbarkeit!$C$5:$C$104,$A6,Verfügbarkeit!$F$5:$F$104,"Eingeschränkt",Verfügbarkeit!$B$5:$B$104,"&gt;="&amp;Parameter!$B$4,Verfügbarkeit!$B$5:$B$104,"&lt;="&amp;Parameter!$B$5),0))</f>
        <v/>
      </c>
      <c r="J6" s="15">
        <f>IF($A6="","",IFERROR(SUMIFS(Verfügbarkeit!$I$5:$I$104,Verfügbarkeit!$C$5:$C$104,$A6,Verfügbarkeit!$F$5:$F$104,"Nicht verfügbar",Verfügbarkeit!$B$5:$B$104,"&gt;="&amp;Parameter!$B$4,Verfügbarkeit!$B$5:$B$104,"&lt;="&amp;Parameter!$B$5),0))</f>
        <v/>
      </c>
      <c r="K6" s="22">
        <f>IF(OR($A6="",$E6="",$E6=0),"",IFERROR($H6/($E6*((Parameter!$B$5-Parameter!$B$4+1)/7)),""))</f>
        <v/>
      </c>
      <c r="L6" s="10">
        <f>IF($A6="","",IF(OR($B6="",$C6="",$D6="",$F6=""),"Stammdaten fehlen",IF($F6&lt;&gt;"Ja","",IF($G6=0,"Meldung fehlt",IF(AND($E6&gt;0,$K6&lt;Parameter!$B$7),"Unter Schwelle","")))))</f>
        <v/>
      </c>
    </row>
    <row r="7" ht="20" customHeight="1">
      <c r="A7" s="19" t="inlineStr">
        <is>
          <t>FIK-003</t>
        </is>
      </c>
      <c r="B7" s="19" t="inlineStr">
        <is>
          <t>Kunstfigur Ceder</t>
        </is>
      </c>
      <c r="C7" s="19" t="inlineStr">
        <is>
          <t>Bar</t>
        </is>
      </c>
      <c r="D7" s="19" t="inlineStr">
        <is>
          <t>Barteam</t>
        </is>
      </c>
      <c r="E7" s="20" t="n">
        <v>24</v>
      </c>
      <c r="F7" s="19" t="inlineStr">
        <is>
          <t>Ja</t>
        </is>
      </c>
      <c r="G7" s="14">
        <f>IF($A7="","",COUNTIFS(Verfügbarkeit!$C$5:$C$104,$A7,Verfügbarkeit!$B$5:$B$104,"&gt;="&amp;Parameter!$B$4,Verfügbarkeit!$B$5:$B$104,"&lt;="&amp;Parameter!$B$5))</f>
        <v/>
      </c>
      <c r="H7" s="13">
        <f>IF($A7="","",IFERROR(SUMIFS(Verfügbarkeit!$I$5:$I$104,Verfügbarkeit!$C$5:$C$104,$A7,Verfügbarkeit!$F$5:$F$104,"Verfügbar",Verfügbarkeit!$B$5:$B$104,"&gt;="&amp;Parameter!$B$4,Verfügbarkeit!$B$5:$B$104,"&lt;="&amp;Parameter!$B$5),0))</f>
        <v/>
      </c>
      <c r="I7" s="13">
        <f>IF($A7="","",IFERROR(SUMIFS(Verfügbarkeit!$I$5:$I$104,Verfügbarkeit!$C$5:$C$104,$A7,Verfügbarkeit!$F$5:$F$104,"Eingeschränkt",Verfügbarkeit!$B$5:$B$104,"&gt;="&amp;Parameter!$B$4,Verfügbarkeit!$B$5:$B$104,"&lt;="&amp;Parameter!$B$5),0))</f>
        <v/>
      </c>
      <c r="J7" s="13">
        <f>IF($A7="","",IFERROR(SUMIFS(Verfügbarkeit!$I$5:$I$104,Verfügbarkeit!$C$5:$C$104,$A7,Verfügbarkeit!$F$5:$F$104,"Nicht verfügbar",Verfügbarkeit!$B$5:$B$104,"&gt;="&amp;Parameter!$B$4,Verfügbarkeit!$B$5:$B$104,"&lt;="&amp;Parameter!$B$5),0))</f>
        <v/>
      </c>
      <c r="K7" s="21">
        <f>IF(OR($A7="",$E7="",$E7=0),"",IFERROR($H7/($E7*((Parameter!$B$5-Parameter!$B$4+1)/7)),""))</f>
        <v/>
      </c>
      <c r="L7" s="12">
        <f>IF($A7="","",IF(OR($B7="",$C7="",$D7="",$F7=""),"Stammdaten fehlen",IF($F7&lt;&gt;"Ja","",IF($G7=0,"Meldung fehlt",IF(AND($E7&gt;0,$K7&lt;Parameter!$B$7),"Unter Schwelle","")))))</f>
        <v/>
      </c>
    </row>
    <row r="8" ht="20" customHeight="1">
      <c r="A8" s="19" t="inlineStr">
        <is>
          <t>FIK-004</t>
        </is>
      </c>
      <c r="B8" s="19" t="inlineStr">
        <is>
          <t>Kunstfigur Dohle</t>
        </is>
      </c>
      <c r="C8" s="19" t="inlineStr">
        <is>
          <t>Logistik</t>
        </is>
      </c>
      <c r="D8" s="19" t="inlineStr">
        <is>
          <t>Logistikhilfe</t>
        </is>
      </c>
      <c r="E8" s="20" t="n">
        <v>20</v>
      </c>
      <c r="F8" s="19" t="inlineStr">
        <is>
          <t>Ja</t>
        </is>
      </c>
      <c r="G8" s="16">
        <f>IF($A8="","",COUNTIFS(Verfügbarkeit!$C$5:$C$104,$A8,Verfügbarkeit!$B$5:$B$104,"&gt;="&amp;Parameter!$B$4,Verfügbarkeit!$B$5:$B$104,"&lt;="&amp;Parameter!$B$5))</f>
        <v/>
      </c>
      <c r="H8" s="15">
        <f>IF($A8="","",IFERROR(SUMIFS(Verfügbarkeit!$I$5:$I$104,Verfügbarkeit!$C$5:$C$104,$A8,Verfügbarkeit!$F$5:$F$104,"Verfügbar",Verfügbarkeit!$B$5:$B$104,"&gt;="&amp;Parameter!$B$4,Verfügbarkeit!$B$5:$B$104,"&lt;="&amp;Parameter!$B$5),0))</f>
        <v/>
      </c>
      <c r="I8" s="15">
        <f>IF($A8="","",IFERROR(SUMIFS(Verfügbarkeit!$I$5:$I$104,Verfügbarkeit!$C$5:$C$104,$A8,Verfügbarkeit!$F$5:$F$104,"Eingeschränkt",Verfügbarkeit!$B$5:$B$104,"&gt;="&amp;Parameter!$B$4,Verfügbarkeit!$B$5:$B$104,"&lt;="&amp;Parameter!$B$5),0))</f>
        <v/>
      </c>
      <c r="J8" s="15">
        <f>IF($A8="","",IFERROR(SUMIFS(Verfügbarkeit!$I$5:$I$104,Verfügbarkeit!$C$5:$C$104,$A8,Verfügbarkeit!$F$5:$F$104,"Nicht verfügbar",Verfügbarkeit!$B$5:$B$104,"&gt;="&amp;Parameter!$B$4,Verfügbarkeit!$B$5:$B$104,"&lt;="&amp;Parameter!$B$5),0))</f>
        <v/>
      </c>
      <c r="K8" s="22">
        <f>IF(OR($A8="",$E8="",$E8=0),"",IFERROR($H8/($E8*((Parameter!$B$5-Parameter!$B$4+1)/7)),""))</f>
        <v/>
      </c>
      <c r="L8" s="10">
        <f>IF($A8="","",IF(OR($B8="",$C8="",$D8="",$F8=""),"Stammdaten fehlen",IF($F8&lt;&gt;"Ja","",IF($G8=0,"Meldung fehlt",IF(AND($E8&gt;0,$K8&lt;Parameter!$B$7),"Unter Schwelle","")))))</f>
        <v/>
      </c>
    </row>
    <row r="9" ht="20" customHeight="1">
      <c r="A9" s="19" t="inlineStr">
        <is>
          <t>FIK-005</t>
        </is>
      </c>
      <c r="B9" s="19" t="inlineStr">
        <is>
          <t>Kunstfigur Esche</t>
        </is>
      </c>
      <c r="C9" s="19" t="inlineStr">
        <is>
          <t>Verwaltung</t>
        </is>
      </c>
      <c r="D9" s="19" t="inlineStr">
        <is>
          <t>Bürohilfe</t>
        </is>
      </c>
      <c r="E9" s="20" t="n">
        <v>18</v>
      </c>
      <c r="F9" s="19" t="inlineStr">
        <is>
          <t>Ja</t>
        </is>
      </c>
      <c r="G9" s="14">
        <f>IF($A9="","",COUNTIFS(Verfügbarkeit!$C$5:$C$104,$A9,Verfügbarkeit!$B$5:$B$104,"&gt;="&amp;Parameter!$B$4,Verfügbarkeit!$B$5:$B$104,"&lt;="&amp;Parameter!$B$5))</f>
        <v/>
      </c>
      <c r="H9" s="13">
        <f>IF($A9="","",IFERROR(SUMIFS(Verfügbarkeit!$I$5:$I$104,Verfügbarkeit!$C$5:$C$104,$A9,Verfügbarkeit!$F$5:$F$104,"Verfügbar",Verfügbarkeit!$B$5:$B$104,"&gt;="&amp;Parameter!$B$4,Verfügbarkeit!$B$5:$B$104,"&lt;="&amp;Parameter!$B$5),0))</f>
        <v/>
      </c>
      <c r="I9" s="13">
        <f>IF($A9="","",IFERROR(SUMIFS(Verfügbarkeit!$I$5:$I$104,Verfügbarkeit!$C$5:$C$104,$A9,Verfügbarkeit!$F$5:$F$104,"Eingeschränkt",Verfügbarkeit!$B$5:$B$104,"&gt;="&amp;Parameter!$B$4,Verfügbarkeit!$B$5:$B$104,"&lt;="&amp;Parameter!$B$5),0))</f>
        <v/>
      </c>
      <c r="J9" s="13">
        <f>IF($A9="","",IFERROR(SUMIFS(Verfügbarkeit!$I$5:$I$104,Verfügbarkeit!$C$5:$C$104,$A9,Verfügbarkeit!$F$5:$F$104,"Nicht verfügbar",Verfügbarkeit!$B$5:$B$104,"&gt;="&amp;Parameter!$B$4,Verfügbarkeit!$B$5:$B$104,"&lt;="&amp;Parameter!$B$5),0))</f>
        <v/>
      </c>
      <c r="K9" s="21">
        <f>IF(OR($A9="",$E9="",$E9=0),"",IFERROR($H9/($E9*((Parameter!$B$5-Parameter!$B$4+1)/7)),""))</f>
        <v/>
      </c>
      <c r="L9" s="12">
        <f>IF($A9="","",IF(OR($B9="",$C9="",$D9="",$F9=""),"Stammdaten fehlen",IF($F9&lt;&gt;"Ja","",IF($G9=0,"Meldung fehlt",IF(AND($E9&gt;0,$K9&lt;Parameter!$B$7),"Unter Schwelle","")))))</f>
        <v/>
      </c>
    </row>
    <row r="10" ht="20" customHeight="1">
      <c r="A10" s="19" t="inlineStr">
        <is>
          <t>FIK-006</t>
        </is>
      </c>
      <c r="B10" s="19" t="inlineStr">
        <is>
          <t>Kunstfigur Feder</t>
        </is>
      </c>
      <c r="C10" s="19" t="inlineStr">
        <is>
          <t>Service</t>
        </is>
      </c>
      <c r="D10" s="19" t="inlineStr">
        <is>
          <t>Servicekraft</t>
        </is>
      </c>
      <c r="E10" s="20" t="n">
        <v>28</v>
      </c>
      <c r="F10" s="19" t="inlineStr">
        <is>
          <t>Ja</t>
        </is>
      </c>
      <c r="G10" s="16">
        <f>IF($A10="","",COUNTIFS(Verfügbarkeit!$C$5:$C$104,$A10,Verfügbarkeit!$B$5:$B$104,"&gt;="&amp;Parameter!$B$4,Verfügbarkeit!$B$5:$B$104,"&lt;="&amp;Parameter!$B$5))</f>
        <v/>
      </c>
      <c r="H10" s="15">
        <f>IF($A10="","",IFERROR(SUMIFS(Verfügbarkeit!$I$5:$I$104,Verfügbarkeit!$C$5:$C$104,$A10,Verfügbarkeit!$F$5:$F$104,"Verfügbar",Verfügbarkeit!$B$5:$B$104,"&gt;="&amp;Parameter!$B$4,Verfügbarkeit!$B$5:$B$104,"&lt;="&amp;Parameter!$B$5),0))</f>
        <v/>
      </c>
      <c r="I10" s="15">
        <f>IF($A10="","",IFERROR(SUMIFS(Verfügbarkeit!$I$5:$I$104,Verfügbarkeit!$C$5:$C$104,$A10,Verfügbarkeit!$F$5:$F$104,"Eingeschränkt",Verfügbarkeit!$B$5:$B$104,"&gt;="&amp;Parameter!$B$4,Verfügbarkeit!$B$5:$B$104,"&lt;="&amp;Parameter!$B$5),0))</f>
        <v/>
      </c>
      <c r="J10" s="15">
        <f>IF($A10="","",IFERROR(SUMIFS(Verfügbarkeit!$I$5:$I$104,Verfügbarkeit!$C$5:$C$104,$A10,Verfügbarkeit!$F$5:$F$104,"Nicht verfügbar",Verfügbarkeit!$B$5:$B$104,"&gt;="&amp;Parameter!$B$4,Verfügbarkeit!$B$5:$B$104,"&lt;="&amp;Parameter!$B$5),0))</f>
        <v/>
      </c>
      <c r="K10" s="22">
        <f>IF(OR($A10="",$E10="",$E10=0),"",IFERROR($H10/($E10*((Parameter!$B$5-Parameter!$B$4+1)/7)),""))</f>
        <v/>
      </c>
      <c r="L10" s="10">
        <f>IF($A10="","",IF(OR($B10="",$C10="",$D10="",$F10=""),"Stammdaten fehlen",IF($F10&lt;&gt;"Ja","",IF($G10=0,"Meldung fehlt",IF(AND($E10&gt;0,$K10&lt;Parameter!$B$7),"Unter Schwelle","")))))</f>
        <v/>
      </c>
    </row>
    <row r="11" ht="20" customHeight="1">
      <c r="A11" s="19" t="inlineStr">
        <is>
          <t>FIK-007</t>
        </is>
      </c>
      <c r="B11" s="19" t="inlineStr">
        <is>
          <t>Kunstfigur Ginster</t>
        </is>
      </c>
      <c r="C11" s="19" t="inlineStr">
        <is>
          <t>Küche</t>
        </is>
      </c>
      <c r="D11" s="19" t="inlineStr">
        <is>
          <t>Küchenteam</t>
        </is>
      </c>
      <c r="E11" s="20" t="n">
        <v>32</v>
      </c>
      <c r="F11" s="19" t="inlineStr">
        <is>
          <t>Ja</t>
        </is>
      </c>
      <c r="G11" s="14">
        <f>IF($A11="","",COUNTIFS(Verfügbarkeit!$C$5:$C$104,$A11,Verfügbarkeit!$B$5:$B$104,"&gt;="&amp;Parameter!$B$4,Verfügbarkeit!$B$5:$B$104,"&lt;="&amp;Parameter!$B$5))</f>
        <v/>
      </c>
      <c r="H11" s="13">
        <f>IF($A11="","",IFERROR(SUMIFS(Verfügbarkeit!$I$5:$I$104,Verfügbarkeit!$C$5:$C$104,$A11,Verfügbarkeit!$F$5:$F$104,"Verfügbar",Verfügbarkeit!$B$5:$B$104,"&gt;="&amp;Parameter!$B$4,Verfügbarkeit!$B$5:$B$104,"&lt;="&amp;Parameter!$B$5),0))</f>
        <v/>
      </c>
      <c r="I11" s="13">
        <f>IF($A11="","",IFERROR(SUMIFS(Verfügbarkeit!$I$5:$I$104,Verfügbarkeit!$C$5:$C$104,$A11,Verfügbarkeit!$F$5:$F$104,"Eingeschränkt",Verfügbarkeit!$B$5:$B$104,"&gt;="&amp;Parameter!$B$4,Verfügbarkeit!$B$5:$B$104,"&lt;="&amp;Parameter!$B$5),0))</f>
        <v/>
      </c>
      <c r="J11" s="13">
        <f>IF($A11="","",IFERROR(SUMIFS(Verfügbarkeit!$I$5:$I$104,Verfügbarkeit!$C$5:$C$104,$A11,Verfügbarkeit!$F$5:$F$104,"Nicht verfügbar",Verfügbarkeit!$B$5:$B$104,"&gt;="&amp;Parameter!$B$4,Verfügbarkeit!$B$5:$B$104,"&lt;="&amp;Parameter!$B$5),0))</f>
        <v/>
      </c>
      <c r="K11" s="21">
        <f>IF(OR($A11="",$E11="",$E11=0),"",IFERROR($H11/($E11*((Parameter!$B$5-Parameter!$B$4+1)/7)),""))</f>
        <v/>
      </c>
      <c r="L11" s="12">
        <f>IF($A11="","",IF(OR($B11="",$C11="",$D11="",$F11=""),"Stammdaten fehlen",IF($F11&lt;&gt;"Ja","",IF($G11=0,"Meldung fehlt",IF(AND($E11&gt;0,$K11&lt;Parameter!$B$7),"Unter Schwelle","")))))</f>
        <v/>
      </c>
    </row>
    <row r="12" ht="20" customHeight="1">
      <c r="A12" s="19" t="inlineStr">
        <is>
          <t>FIK-008</t>
        </is>
      </c>
      <c r="B12" s="19" t="inlineStr">
        <is>
          <t>Kunstfigur Halm</t>
        </is>
      </c>
      <c r="C12" s="19" t="inlineStr">
        <is>
          <t>Bar</t>
        </is>
      </c>
      <c r="D12" s="19" t="inlineStr">
        <is>
          <t>Barteam</t>
        </is>
      </c>
      <c r="E12" s="20" t="n">
        <v>20</v>
      </c>
      <c r="F12" s="19" t="inlineStr">
        <is>
          <t>Ja</t>
        </is>
      </c>
      <c r="G12" s="16">
        <f>IF($A12="","",COUNTIFS(Verfügbarkeit!$C$5:$C$104,$A12,Verfügbarkeit!$B$5:$B$104,"&gt;="&amp;Parameter!$B$4,Verfügbarkeit!$B$5:$B$104,"&lt;="&amp;Parameter!$B$5))</f>
        <v/>
      </c>
      <c r="H12" s="15">
        <f>IF($A12="","",IFERROR(SUMIFS(Verfügbarkeit!$I$5:$I$104,Verfügbarkeit!$C$5:$C$104,$A12,Verfügbarkeit!$F$5:$F$104,"Verfügbar",Verfügbarkeit!$B$5:$B$104,"&gt;="&amp;Parameter!$B$4,Verfügbarkeit!$B$5:$B$104,"&lt;="&amp;Parameter!$B$5),0))</f>
        <v/>
      </c>
      <c r="I12" s="15">
        <f>IF($A12="","",IFERROR(SUMIFS(Verfügbarkeit!$I$5:$I$104,Verfügbarkeit!$C$5:$C$104,$A12,Verfügbarkeit!$F$5:$F$104,"Eingeschränkt",Verfügbarkeit!$B$5:$B$104,"&gt;="&amp;Parameter!$B$4,Verfügbarkeit!$B$5:$B$104,"&lt;="&amp;Parameter!$B$5),0))</f>
        <v/>
      </c>
      <c r="J12" s="15">
        <f>IF($A12="","",IFERROR(SUMIFS(Verfügbarkeit!$I$5:$I$104,Verfügbarkeit!$C$5:$C$104,$A12,Verfügbarkeit!$F$5:$F$104,"Nicht verfügbar",Verfügbarkeit!$B$5:$B$104,"&gt;="&amp;Parameter!$B$4,Verfügbarkeit!$B$5:$B$104,"&lt;="&amp;Parameter!$B$5),0))</f>
        <v/>
      </c>
      <c r="K12" s="22">
        <f>IF(OR($A12="",$E12="",$E12=0),"",IFERROR($H12/($E12*((Parameter!$B$5-Parameter!$B$4+1)/7)),""))</f>
        <v/>
      </c>
      <c r="L12" s="10">
        <f>IF($A12="","",IF(OR($B12="",$C12="",$D12="",$F12=""),"Stammdaten fehlen",IF($F12&lt;&gt;"Ja","",IF($G12=0,"Meldung fehlt",IF(AND($E12&gt;0,$K12&lt;Parameter!$B$7),"Unter Schwelle","")))))</f>
        <v/>
      </c>
    </row>
    <row r="13" ht="20" customHeight="1">
      <c r="A13" s="19" t="inlineStr">
        <is>
          <t>FIK-009</t>
        </is>
      </c>
      <c r="B13" s="19" t="inlineStr">
        <is>
          <t>Kunstfigur Iris</t>
        </is>
      </c>
      <c r="C13" s="19" t="inlineStr">
        <is>
          <t>Logistik</t>
        </is>
      </c>
      <c r="D13" s="19" t="inlineStr">
        <is>
          <t>Logistikhilfe</t>
        </is>
      </c>
      <c r="E13" s="20" t="n">
        <v>16</v>
      </c>
      <c r="F13" s="19" t="inlineStr">
        <is>
          <t>Ja</t>
        </is>
      </c>
      <c r="G13" s="14">
        <f>IF($A13="","",COUNTIFS(Verfügbarkeit!$C$5:$C$104,$A13,Verfügbarkeit!$B$5:$B$104,"&gt;="&amp;Parameter!$B$4,Verfügbarkeit!$B$5:$B$104,"&lt;="&amp;Parameter!$B$5))</f>
        <v/>
      </c>
      <c r="H13" s="13">
        <f>IF($A13="","",IFERROR(SUMIFS(Verfügbarkeit!$I$5:$I$104,Verfügbarkeit!$C$5:$C$104,$A13,Verfügbarkeit!$F$5:$F$104,"Verfügbar",Verfügbarkeit!$B$5:$B$104,"&gt;="&amp;Parameter!$B$4,Verfügbarkeit!$B$5:$B$104,"&lt;="&amp;Parameter!$B$5),0))</f>
        <v/>
      </c>
      <c r="I13" s="13">
        <f>IF($A13="","",IFERROR(SUMIFS(Verfügbarkeit!$I$5:$I$104,Verfügbarkeit!$C$5:$C$104,$A13,Verfügbarkeit!$F$5:$F$104,"Eingeschränkt",Verfügbarkeit!$B$5:$B$104,"&gt;="&amp;Parameter!$B$4,Verfügbarkeit!$B$5:$B$104,"&lt;="&amp;Parameter!$B$5),0))</f>
        <v/>
      </c>
      <c r="J13" s="13">
        <f>IF($A13="","",IFERROR(SUMIFS(Verfügbarkeit!$I$5:$I$104,Verfügbarkeit!$C$5:$C$104,$A13,Verfügbarkeit!$F$5:$F$104,"Nicht verfügbar",Verfügbarkeit!$B$5:$B$104,"&gt;="&amp;Parameter!$B$4,Verfügbarkeit!$B$5:$B$104,"&lt;="&amp;Parameter!$B$5),0))</f>
        <v/>
      </c>
      <c r="K13" s="21">
        <f>IF(OR($A13="",$E13="",$E13=0),"",IFERROR($H13/($E13*((Parameter!$B$5-Parameter!$B$4+1)/7)),""))</f>
        <v/>
      </c>
      <c r="L13" s="12">
        <f>IF($A13="","",IF(OR($B13="",$C13="",$D13="",$F13=""),"Stammdaten fehlen",IF($F13&lt;&gt;"Ja","",IF($G13=0,"Meldung fehlt",IF(AND($E13&gt;0,$K13&lt;Parameter!$B$7),"Unter Schwelle","")))))</f>
        <v/>
      </c>
    </row>
    <row r="14" ht="20" customHeight="1">
      <c r="A14" s="19" t="inlineStr">
        <is>
          <t>FIK-010</t>
        </is>
      </c>
      <c r="B14" s="19" t="inlineStr">
        <is>
          <t>Kunstfigur Jade</t>
        </is>
      </c>
      <c r="C14" s="19" t="inlineStr">
        <is>
          <t>Verwaltung</t>
        </is>
      </c>
      <c r="D14" s="19" t="inlineStr">
        <is>
          <t>Bürohilfe</t>
        </is>
      </c>
      <c r="E14" s="20" t="n">
        <v>12</v>
      </c>
      <c r="F14" s="19" t="inlineStr">
        <is>
          <t>Nein</t>
        </is>
      </c>
      <c r="G14" s="16">
        <f>IF($A14="","",COUNTIFS(Verfügbarkeit!$C$5:$C$104,$A14,Verfügbarkeit!$B$5:$B$104,"&gt;="&amp;Parameter!$B$4,Verfügbarkeit!$B$5:$B$104,"&lt;="&amp;Parameter!$B$5))</f>
        <v/>
      </c>
      <c r="H14" s="15">
        <f>IF($A14="","",IFERROR(SUMIFS(Verfügbarkeit!$I$5:$I$104,Verfügbarkeit!$C$5:$C$104,$A14,Verfügbarkeit!$F$5:$F$104,"Verfügbar",Verfügbarkeit!$B$5:$B$104,"&gt;="&amp;Parameter!$B$4,Verfügbarkeit!$B$5:$B$104,"&lt;="&amp;Parameter!$B$5),0))</f>
        <v/>
      </c>
      <c r="I14" s="15">
        <f>IF($A14="","",IFERROR(SUMIFS(Verfügbarkeit!$I$5:$I$104,Verfügbarkeit!$C$5:$C$104,$A14,Verfügbarkeit!$F$5:$F$104,"Eingeschränkt",Verfügbarkeit!$B$5:$B$104,"&gt;="&amp;Parameter!$B$4,Verfügbarkeit!$B$5:$B$104,"&lt;="&amp;Parameter!$B$5),0))</f>
        <v/>
      </c>
      <c r="J14" s="15">
        <f>IF($A14="","",IFERROR(SUMIFS(Verfügbarkeit!$I$5:$I$104,Verfügbarkeit!$C$5:$C$104,$A14,Verfügbarkeit!$F$5:$F$104,"Nicht verfügbar",Verfügbarkeit!$B$5:$B$104,"&gt;="&amp;Parameter!$B$4,Verfügbarkeit!$B$5:$B$104,"&lt;="&amp;Parameter!$B$5),0))</f>
        <v/>
      </c>
      <c r="K14" s="22">
        <f>IF(OR($A14="",$E14="",$E14=0),"",IFERROR($H14/($E14*((Parameter!$B$5-Parameter!$B$4+1)/7)),""))</f>
        <v/>
      </c>
      <c r="L14" s="10">
        <f>IF($A14="","",IF(OR($B14="",$C14="",$D14="",$F14=""),"Stammdaten fehlen",IF($F14&lt;&gt;"Ja","",IF($G14=0,"Meldung fehlt",IF(AND($E14&gt;0,$K14&lt;Parameter!$B$7),"Unter Schwelle","")))))</f>
        <v/>
      </c>
    </row>
    <row r="15" ht="20" customHeight="1">
      <c r="A15" s="19" t="n"/>
      <c r="B15" s="19" t="n"/>
      <c r="C15" s="19" t="n"/>
      <c r="D15" s="19" t="n"/>
      <c r="E15" s="20" t="n"/>
      <c r="F15" s="19" t="n"/>
      <c r="G15" s="14">
        <f>IF($A15="","",COUNTIFS(Verfügbarkeit!$C$5:$C$104,$A15,Verfügbarkeit!$B$5:$B$104,"&gt;="&amp;Parameter!$B$4,Verfügbarkeit!$B$5:$B$104,"&lt;="&amp;Parameter!$B$5))</f>
        <v/>
      </c>
      <c r="H15" s="13">
        <f>IF($A15="","",IFERROR(SUMIFS(Verfügbarkeit!$I$5:$I$104,Verfügbarkeit!$C$5:$C$104,$A15,Verfügbarkeit!$F$5:$F$104,"Verfügbar",Verfügbarkeit!$B$5:$B$104,"&gt;="&amp;Parameter!$B$4,Verfügbarkeit!$B$5:$B$104,"&lt;="&amp;Parameter!$B$5),0))</f>
        <v/>
      </c>
      <c r="I15" s="13">
        <f>IF($A15="","",IFERROR(SUMIFS(Verfügbarkeit!$I$5:$I$104,Verfügbarkeit!$C$5:$C$104,$A15,Verfügbarkeit!$F$5:$F$104,"Eingeschränkt",Verfügbarkeit!$B$5:$B$104,"&gt;="&amp;Parameter!$B$4,Verfügbarkeit!$B$5:$B$104,"&lt;="&amp;Parameter!$B$5),0))</f>
        <v/>
      </c>
      <c r="J15" s="13">
        <f>IF($A15="","",IFERROR(SUMIFS(Verfügbarkeit!$I$5:$I$104,Verfügbarkeit!$C$5:$C$104,$A15,Verfügbarkeit!$F$5:$F$104,"Nicht verfügbar",Verfügbarkeit!$B$5:$B$104,"&gt;="&amp;Parameter!$B$4,Verfügbarkeit!$B$5:$B$104,"&lt;="&amp;Parameter!$B$5),0))</f>
        <v/>
      </c>
      <c r="K15" s="21">
        <f>IF(OR($A15="",$E15="",$E15=0),"",IFERROR($H15/($E15*((Parameter!$B$5-Parameter!$B$4+1)/7)),""))</f>
        <v/>
      </c>
      <c r="L15" s="12">
        <f>IF($A15="","",IF(OR($B15="",$C15="",$D15="",$F15=""),"Stammdaten fehlen",IF($F15&lt;&gt;"Ja","",IF($G15=0,"Meldung fehlt",IF(AND($E15&gt;0,$K15&lt;Parameter!$B$7),"Unter Schwelle","")))))</f>
        <v/>
      </c>
    </row>
    <row r="16" ht="20" customHeight="1">
      <c r="A16" s="19" t="n"/>
      <c r="B16" s="19" t="n"/>
      <c r="C16" s="19" t="n"/>
      <c r="D16" s="19" t="n"/>
      <c r="E16" s="20" t="n"/>
      <c r="F16" s="19" t="n"/>
      <c r="G16" s="16">
        <f>IF($A16="","",COUNTIFS(Verfügbarkeit!$C$5:$C$104,$A16,Verfügbarkeit!$B$5:$B$104,"&gt;="&amp;Parameter!$B$4,Verfügbarkeit!$B$5:$B$104,"&lt;="&amp;Parameter!$B$5))</f>
        <v/>
      </c>
      <c r="H16" s="15">
        <f>IF($A16="","",IFERROR(SUMIFS(Verfügbarkeit!$I$5:$I$104,Verfügbarkeit!$C$5:$C$104,$A16,Verfügbarkeit!$F$5:$F$104,"Verfügbar",Verfügbarkeit!$B$5:$B$104,"&gt;="&amp;Parameter!$B$4,Verfügbarkeit!$B$5:$B$104,"&lt;="&amp;Parameter!$B$5),0))</f>
        <v/>
      </c>
      <c r="I16" s="15">
        <f>IF($A16="","",IFERROR(SUMIFS(Verfügbarkeit!$I$5:$I$104,Verfügbarkeit!$C$5:$C$104,$A16,Verfügbarkeit!$F$5:$F$104,"Eingeschränkt",Verfügbarkeit!$B$5:$B$104,"&gt;="&amp;Parameter!$B$4,Verfügbarkeit!$B$5:$B$104,"&lt;="&amp;Parameter!$B$5),0))</f>
        <v/>
      </c>
      <c r="J16" s="15">
        <f>IF($A16="","",IFERROR(SUMIFS(Verfügbarkeit!$I$5:$I$104,Verfügbarkeit!$C$5:$C$104,$A16,Verfügbarkeit!$F$5:$F$104,"Nicht verfügbar",Verfügbarkeit!$B$5:$B$104,"&gt;="&amp;Parameter!$B$4,Verfügbarkeit!$B$5:$B$104,"&lt;="&amp;Parameter!$B$5),0))</f>
        <v/>
      </c>
      <c r="K16" s="22">
        <f>IF(OR($A16="",$E16="",$E16=0),"",IFERROR($H16/($E16*((Parameter!$B$5-Parameter!$B$4+1)/7)),""))</f>
        <v/>
      </c>
      <c r="L16" s="10">
        <f>IF($A16="","",IF(OR($B16="",$C16="",$D16="",$F16=""),"Stammdaten fehlen",IF($F16&lt;&gt;"Ja","",IF($G16=0,"Meldung fehlt",IF(AND($E16&gt;0,$K16&lt;Parameter!$B$7),"Unter Schwelle","")))))</f>
        <v/>
      </c>
    </row>
    <row r="17" ht="20" customHeight="1">
      <c r="A17" s="19" t="n"/>
      <c r="B17" s="19" t="n"/>
      <c r="C17" s="19" t="n"/>
      <c r="D17" s="19" t="n"/>
      <c r="E17" s="20" t="n"/>
      <c r="F17" s="19" t="n"/>
      <c r="G17" s="14">
        <f>IF($A17="","",COUNTIFS(Verfügbarkeit!$C$5:$C$104,$A17,Verfügbarkeit!$B$5:$B$104,"&gt;="&amp;Parameter!$B$4,Verfügbarkeit!$B$5:$B$104,"&lt;="&amp;Parameter!$B$5))</f>
        <v/>
      </c>
      <c r="H17" s="13">
        <f>IF($A17="","",IFERROR(SUMIFS(Verfügbarkeit!$I$5:$I$104,Verfügbarkeit!$C$5:$C$104,$A17,Verfügbarkeit!$F$5:$F$104,"Verfügbar",Verfügbarkeit!$B$5:$B$104,"&gt;="&amp;Parameter!$B$4,Verfügbarkeit!$B$5:$B$104,"&lt;="&amp;Parameter!$B$5),0))</f>
        <v/>
      </c>
      <c r="I17" s="13">
        <f>IF($A17="","",IFERROR(SUMIFS(Verfügbarkeit!$I$5:$I$104,Verfügbarkeit!$C$5:$C$104,$A17,Verfügbarkeit!$F$5:$F$104,"Eingeschränkt",Verfügbarkeit!$B$5:$B$104,"&gt;="&amp;Parameter!$B$4,Verfügbarkeit!$B$5:$B$104,"&lt;="&amp;Parameter!$B$5),0))</f>
        <v/>
      </c>
      <c r="J17" s="13">
        <f>IF($A17="","",IFERROR(SUMIFS(Verfügbarkeit!$I$5:$I$104,Verfügbarkeit!$C$5:$C$104,$A17,Verfügbarkeit!$F$5:$F$104,"Nicht verfügbar",Verfügbarkeit!$B$5:$B$104,"&gt;="&amp;Parameter!$B$4,Verfügbarkeit!$B$5:$B$104,"&lt;="&amp;Parameter!$B$5),0))</f>
        <v/>
      </c>
      <c r="K17" s="21">
        <f>IF(OR($A17="",$E17="",$E17=0),"",IFERROR($H17/($E17*((Parameter!$B$5-Parameter!$B$4+1)/7)),""))</f>
        <v/>
      </c>
      <c r="L17" s="12">
        <f>IF($A17="","",IF(OR($B17="",$C17="",$D17="",$F17=""),"Stammdaten fehlen",IF($F17&lt;&gt;"Ja","",IF($G17=0,"Meldung fehlt",IF(AND($E17&gt;0,$K17&lt;Parameter!$B$7),"Unter Schwelle","")))))</f>
        <v/>
      </c>
    </row>
    <row r="18" ht="20" customHeight="1">
      <c r="A18" s="19" t="n"/>
      <c r="B18" s="19" t="n"/>
      <c r="C18" s="19" t="n"/>
      <c r="D18" s="19" t="n"/>
      <c r="E18" s="20" t="n"/>
      <c r="F18" s="19" t="n"/>
      <c r="G18" s="16">
        <f>IF($A18="","",COUNTIFS(Verfügbarkeit!$C$5:$C$104,$A18,Verfügbarkeit!$B$5:$B$104,"&gt;="&amp;Parameter!$B$4,Verfügbarkeit!$B$5:$B$104,"&lt;="&amp;Parameter!$B$5))</f>
        <v/>
      </c>
      <c r="H18" s="15">
        <f>IF($A18="","",IFERROR(SUMIFS(Verfügbarkeit!$I$5:$I$104,Verfügbarkeit!$C$5:$C$104,$A18,Verfügbarkeit!$F$5:$F$104,"Verfügbar",Verfügbarkeit!$B$5:$B$104,"&gt;="&amp;Parameter!$B$4,Verfügbarkeit!$B$5:$B$104,"&lt;="&amp;Parameter!$B$5),0))</f>
        <v/>
      </c>
      <c r="I18" s="15">
        <f>IF($A18="","",IFERROR(SUMIFS(Verfügbarkeit!$I$5:$I$104,Verfügbarkeit!$C$5:$C$104,$A18,Verfügbarkeit!$F$5:$F$104,"Eingeschränkt",Verfügbarkeit!$B$5:$B$104,"&gt;="&amp;Parameter!$B$4,Verfügbarkeit!$B$5:$B$104,"&lt;="&amp;Parameter!$B$5),0))</f>
        <v/>
      </c>
      <c r="J18" s="15">
        <f>IF($A18="","",IFERROR(SUMIFS(Verfügbarkeit!$I$5:$I$104,Verfügbarkeit!$C$5:$C$104,$A18,Verfügbarkeit!$F$5:$F$104,"Nicht verfügbar",Verfügbarkeit!$B$5:$B$104,"&gt;="&amp;Parameter!$B$4,Verfügbarkeit!$B$5:$B$104,"&lt;="&amp;Parameter!$B$5),0))</f>
        <v/>
      </c>
      <c r="K18" s="22">
        <f>IF(OR($A18="",$E18="",$E18=0),"",IFERROR($H18/($E18*((Parameter!$B$5-Parameter!$B$4+1)/7)),""))</f>
        <v/>
      </c>
      <c r="L18" s="10">
        <f>IF($A18="","",IF(OR($B18="",$C18="",$D18="",$F18=""),"Stammdaten fehlen",IF($F18&lt;&gt;"Ja","",IF($G18=0,"Meldung fehlt",IF(AND($E18&gt;0,$K18&lt;Parameter!$B$7),"Unter Schwelle","")))))</f>
        <v/>
      </c>
    </row>
    <row r="19" ht="20" customHeight="1">
      <c r="A19" s="19" t="n"/>
      <c r="B19" s="19" t="n"/>
      <c r="C19" s="19" t="n"/>
      <c r="D19" s="19" t="n"/>
      <c r="E19" s="20" t="n"/>
      <c r="F19" s="19" t="n"/>
      <c r="G19" s="14">
        <f>IF($A19="","",COUNTIFS(Verfügbarkeit!$C$5:$C$104,$A19,Verfügbarkeit!$B$5:$B$104,"&gt;="&amp;Parameter!$B$4,Verfügbarkeit!$B$5:$B$104,"&lt;="&amp;Parameter!$B$5))</f>
        <v/>
      </c>
      <c r="H19" s="13">
        <f>IF($A19="","",IFERROR(SUMIFS(Verfügbarkeit!$I$5:$I$104,Verfügbarkeit!$C$5:$C$104,$A19,Verfügbarkeit!$F$5:$F$104,"Verfügbar",Verfügbarkeit!$B$5:$B$104,"&gt;="&amp;Parameter!$B$4,Verfügbarkeit!$B$5:$B$104,"&lt;="&amp;Parameter!$B$5),0))</f>
        <v/>
      </c>
      <c r="I19" s="13">
        <f>IF($A19="","",IFERROR(SUMIFS(Verfügbarkeit!$I$5:$I$104,Verfügbarkeit!$C$5:$C$104,$A19,Verfügbarkeit!$F$5:$F$104,"Eingeschränkt",Verfügbarkeit!$B$5:$B$104,"&gt;="&amp;Parameter!$B$4,Verfügbarkeit!$B$5:$B$104,"&lt;="&amp;Parameter!$B$5),0))</f>
        <v/>
      </c>
      <c r="J19" s="13">
        <f>IF($A19="","",IFERROR(SUMIFS(Verfügbarkeit!$I$5:$I$104,Verfügbarkeit!$C$5:$C$104,$A19,Verfügbarkeit!$F$5:$F$104,"Nicht verfügbar",Verfügbarkeit!$B$5:$B$104,"&gt;="&amp;Parameter!$B$4,Verfügbarkeit!$B$5:$B$104,"&lt;="&amp;Parameter!$B$5),0))</f>
        <v/>
      </c>
      <c r="K19" s="21">
        <f>IF(OR($A19="",$E19="",$E19=0),"",IFERROR($H19/($E19*((Parameter!$B$5-Parameter!$B$4+1)/7)),""))</f>
        <v/>
      </c>
      <c r="L19" s="12">
        <f>IF($A19="","",IF(OR($B19="",$C19="",$D19="",$F19=""),"Stammdaten fehlen",IF($F19&lt;&gt;"Ja","",IF($G19=0,"Meldung fehlt",IF(AND($E19&gt;0,$K19&lt;Parameter!$B$7),"Unter Schwelle","")))))</f>
        <v/>
      </c>
    </row>
    <row r="20" ht="20" customHeight="1">
      <c r="A20" s="19" t="n"/>
      <c r="B20" s="19" t="n"/>
      <c r="C20" s="19" t="n"/>
      <c r="D20" s="19" t="n"/>
      <c r="E20" s="20" t="n"/>
      <c r="F20" s="19" t="n"/>
      <c r="G20" s="16">
        <f>IF($A20="","",COUNTIFS(Verfügbarkeit!$C$5:$C$104,$A20,Verfügbarkeit!$B$5:$B$104,"&gt;="&amp;Parameter!$B$4,Verfügbarkeit!$B$5:$B$104,"&lt;="&amp;Parameter!$B$5))</f>
        <v/>
      </c>
      <c r="H20" s="15">
        <f>IF($A20="","",IFERROR(SUMIFS(Verfügbarkeit!$I$5:$I$104,Verfügbarkeit!$C$5:$C$104,$A20,Verfügbarkeit!$F$5:$F$104,"Verfügbar",Verfügbarkeit!$B$5:$B$104,"&gt;="&amp;Parameter!$B$4,Verfügbarkeit!$B$5:$B$104,"&lt;="&amp;Parameter!$B$5),0))</f>
        <v/>
      </c>
      <c r="I20" s="15">
        <f>IF($A20="","",IFERROR(SUMIFS(Verfügbarkeit!$I$5:$I$104,Verfügbarkeit!$C$5:$C$104,$A20,Verfügbarkeit!$F$5:$F$104,"Eingeschränkt",Verfügbarkeit!$B$5:$B$104,"&gt;="&amp;Parameter!$B$4,Verfügbarkeit!$B$5:$B$104,"&lt;="&amp;Parameter!$B$5),0))</f>
        <v/>
      </c>
      <c r="J20" s="15">
        <f>IF($A20="","",IFERROR(SUMIFS(Verfügbarkeit!$I$5:$I$104,Verfügbarkeit!$C$5:$C$104,$A20,Verfügbarkeit!$F$5:$F$104,"Nicht verfügbar",Verfügbarkeit!$B$5:$B$104,"&gt;="&amp;Parameter!$B$4,Verfügbarkeit!$B$5:$B$104,"&lt;="&amp;Parameter!$B$5),0))</f>
        <v/>
      </c>
      <c r="K20" s="22">
        <f>IF(OR($A20="",$E20="",$E20=0),"",IFERROR($H20/($E20*((Parameter!$B$5-Parameter!$B$4+1)/7)),""))</f>
        <v/>
      </c>
      <c r="L20" s="10">
        <f>IF($A20="","",IF(OR($B20="",$C20="",$D20="",$F20=""),"Stammdaten fehlen",IF($F20&lt;&gt;"Ja","",IF($G20=0,"Meldung fehlt",IF(AND($E20&gt;0,$K20&lt;Parameter!$B$7),"Unter Schwelle","")))))</f>
        <v/>
      </c>
    </row>
    <row r="21" ht="20" customHeight="1">
      <c r="A21" s="19" t="n"/>
      <c r="B21" s="19" t="n"/>
      <c r="C21" s="19" t="n"/>
      <c r="D21" s="19" t="n"/>
      <c r="E21" s="20" t="n"/>
      <c r="F21" s="19" t="n"/>
      <c r="G21" s="14">
        <f>IF($A21="","",COUNTIFS(Verfügbarkeit!$C$5:$C$104,$A21,Verfügbarkeit!$B$5:$B$104,"&gt;="&amp;Parameter!$B$4,Verfügbarkeit!$B$5:$B$104,"&lt;="&amp;Parameter!$B$5))</f>
        <v/>
      </c>
      <c r="H21" s="13">
        <f>IF($A21="","",IFERROR(SUMIFS(Verfügbarkeit!$I$5:$I$104,Verfügbarkeit!$C$5:$C$104,$A21,Verfügbarkeit!$F$5:$F$104,"Verfügbar",Verfügbarkeit!$B$5:$B$104,"&gt;="&amp;Parameter!$B$4,Verfügbarkeit!$B$5:$B$104,"&lt;="&amp;Parameter!$B$5),0))</f>
        <v/>
      </c>
      <c r="I21" s="13">
        <f>IF($A21="","",IFERROR(SUMIFS(Verfügbarkeit!$I$5:$I$104,Verfügbarkeit!$C$5:$C$104,$A21,Verfügbarkeit!$F$5:$F$104,"Eingeschränkt",Verfügbarkeit!$B$5:$B$104,"&gt;="&amp;Parameter!$B$4,Verfügbarkeit!$B$5:$B$104,"&lt;="&amp;Parameter!$B$5),0))</f>
        <v/>
      </c>
      <c r="J21" s="13">
        <f>IF($A21="","",IFERROR(SUMIFS(Verfügbarkeit!$I$5:$I$104,Verfügbarkeit!$C$5:$C$104,$A21,Verfügbarkeit!$F$5:$F$104,"Nicht verfügbar",Verfügbarkeit!$B$5:$B$104,"&gt;="&amp;Parameter!$B$4,Verfügbarkeit!$B$5:$B$104,"&lt;="&amp;Parameter!$B$5),0))</f>
        <v/>
      </c>
      <c r="K21" s="21">
        <f>IF(OR($A21="",$E21="",$E21=0),"",IFERROR($H21/($E21*((Parameter!$B$5-Parameter!$B$4+1)/7)),""))</f>
        <v/>
      </c>
      <c r="L21" s="12">
        <f>IF($A21="","",IF(OR($B21="",$C21="",$D21="",$F21=""),"Stammdaten fehlen",IF($F21&lt;&gt;"Ja","",IF($G21=0,"Meldung fehlt",IF(AND($E21&gt;0,$K21&lt;Parameter!$B$7),"Unter Schwelle","")))))</f>
        <v/>
      </c>
    </row>
    <row r="22" ht="20" customHeight="1">
      <c r="A22" s="19" t="n"/>
      <c r="B22" s="19" t="n"/>
      <c r="C22" s="19" t="n"/>
      <c r="D22" s="19" t="n"/>
      <c r="E22" s="20" t="n"/>
      <c r="F22" s="19" t="n"/>
      <c r="G22" s="16">
        <f>IF($A22="","",COUNTIFS(Verfügbarkeit!$C$5:$C$104,$A22,Verfügbarkeit!$B$5:$B$104,"&gt;="&amp;Parameter!$B$4,Verfügbarkeit!$B$5:$B$104,"&lt;="&amp;Parameter!$B$5))</f>
        <v/>
      </c>
      <c r="H22" s="15">
        <f>IF($A22="","",IFERROR(SUMIFS(Verfügbarkeit!$I$5:$I$104,Verfügbarkeit!$C$5:$C$104,$A22,Verfügbarkeit!$F$5:$F$104,"Verfügbar",Verfügbarkeit!$B$5:$B$104,"&gt;="&amp;Parameter!$B$4,Verfügbarkeit!$B$5:$B$104,"&lt;="&amp;Parameter!$B$5),0))</f>
        <v/>
      </c>
      <c r="I22" s="15">
        <f>IF($A22="","",IFERROR(SUMIFS(Verfügbarkeit!$I$5:$I$104,Verfügbarkeit!$C$5:$C$104,$A22,Verfügbarkeit!$F$5:$F$104,"Eingeschränkt",Verfügbarkeit!$B$5:$B$104,"&gt;="&amp;Parameter!$B$4,Verfügbarkeit!$B$5:$B$104,"&lt;="&amp;Parameter!$B$5),0))</f>
        <v/>
      </c>
      <c r="J22" s="15">
        <f>IF($A22="","",IFERROR(SUMIFS(Verfügbarkeit!$I$5:$I$104,Verfügbarkeit!$C$5:$C$104,$A22,Verfügbarkeit!$F$5:$F$104,"Nicht verfügbar",Verfügbarkeit!$B$5:$B$104,"&gt;="&amp;Parameter!$B$4,Verfügbarkeit!$B$5:$B$104,"&lt;="&amp;Parameter!$B$5),0))</f>
        <v/>
      </c>
      <c r="K22" s="22">
        <f>IF(OR($A22="",$E22="",$E22=0),"",IFERROR($H22/($E22*((Parameter!$B$5-Parameter!$B$4+1)/7)),""))</f>
        <v/>
      </c>
      <c r="L22" s="10">
        <f>IF($A22="","",IF(OR($B22="",$C22="",$D22="",$F22=""),"Stammdaten fehlen",IF($F22&lt;&gt;"Ja","",IF($G22=0,"Meldung fehlt",IF(AND($E22&gt;0,$K22&lt;Parameter!$B$7),"Unter Schwelle","")))))</f>
        <v/>
      </c>
    </row>
    <row r="23" ht="20" customHeight="1">
      <c r="A23" s="19" t="n"/>
      <c r="B23" s="19" t="n"/>
      <c r="C23" s="19" t="n"/>
      <c r="D23" s="19" t="n"/>
      <c r="E23" s="20" t="n"/>
      <c r="F23" s="19" t="n"/>
      <c r="G23" s="14">
        <f>IF($A23="","",COUNTIFS(Verfügbarkeit!$C$5:$C$104,$A23,Verfügbarkeit!$B$5:$B$104,"&gt;="&amp;Parameter!$B$4,Verfügbarkeit!$B$5:$B$104,"&lt;="&amp;Parameter!$B$5))</f>
        <v/>
      </c>
      <c r="H23" s="13">
        <f>IF($A23="","",IFERROR(SUMIFS(Verfügbarkeit!$I$5:$I$104,Verfügbarkeit!$C$5:$C$104,$A23,Verfügbarkeit!$F$5:$F$104,"Verfügbar",Verfügbarkeit!$B$5:$B$104,"&gt;="&amp;Parameter!$B$4,Verfügbarkeit!$B$5:$B$104,"&lt;="&amp;Parameter!$B$5),0))</f>
        <v/>
      </c>
      <c r="I23" s="13">
        <f>IF($A23="","",IFERROR(SUMIFS(Verfügbarkeit!$I$5:$I$104,Verfügbarkeit!$C$5:$C$104,$A23,Verfügbarkeit!$F$5:$F$104,"Eingeschränkt",Verfügbarkeit!$B$5:$B$104,"&gt;="&amp;Parameter!$B$4,Verfügbarkeit!$B$5:$B$104,"&lt;="&amp;Parameter!$B$5),0))</f>
        <v/>
      </c>
      <c r="J23" s="13">
        <f>IF($A23="","",IFERROR(SUMIFS(Verfügbarkeit!$I$5:$I$104,Verfügbarkeit!$C$5:$C$104,$A23,Verfügbarkeit!$F$5:$F$104,"Nicht verfügbar",Verfügbarkeit!$B$5:$B$104,"&gt;="&amp;Parameter!$B$4,Verfügbarkeit!$B$5:$B$104,"&lt;="&amp;Parameter!$B$5),0))</f>
        <v/>
      </c>
      <c r="K23" s="21">
        <f>IF(OR($A23="",$E23="",$E23=0),"",IFERROR($H23/($E23*((Parameter!$B$5-Parameter!$B$4+1)/7)),""))</f>
        <v/>
      </c>
      <c r="L23" s="12">
        <f>IF($A23="","",IF(OR($B23="",$C23="",$D23="",$F23=""),"Stammdaten fehlen",IF($F23&lt;&gt;"Ja","",IF($G23=0,"Meldung fehlt",IF(AND($E23&gt;0,$K23&lt;Parameter!$B$7),"Unter Schwelle","")))))</f>
        <v/>
      </c>
    </row>
    <row r="24" ht="20" customHeight="1">
      <c r="A24" s="19" t="n"/>
      <c r="B24" s="19" t="n"/>
      <c r="C24" s="19" t="n"/>
      <c r="D24" s="19" t="n"/>
      <c r="E24" s="20" t="n"/>
      <c r="F24" s="19" t="n"/>
      <c r="G24" s="16">
        <f>IF($A24="","",COUNTIFS(Verfügbarkeit!$C$5:$C$104,$A24,Verfügbarkeit!$B$5:$B$104,"&gt;="&amp;Parameter!$B$4,Verfügbarkeit!$B$5:$B$104,"&lt;="&amp;Parameter!$B$5))</f>
        <v/>
      </c>
      <c r="H24" s="15">
        <f>IF($A24="","",IFERROR(SUMIFS(Verfügbarkeit!$I$5:$I$104,Verfügbarkeit!$C$5:$C$104,$A24,Verfügbarkeit!$F$5:$F$104,"Verfügbar",Verfügbarkeit!$B$5:$B$104,"&gt;="&amp;Parameter!$B$4,Verfügbarkeit!$B$5:$B$104,"&lt;="&amp;Parameter!$B$5),0))</f>
        <v/>
      </c>
      <c r="I24" s="15">
        <f>IF($A24="","",IFERROR(SUMIFS(Verfügbarkeit!$I$5:$I$104,Verfügbarkeit!$C$5:$C$104,$A24,Verfügbarkeit!$F$5:$F$104,"Eingeschränkt",Verfügbarkeit!$B$5:$B$104,"&gt;="&amp;Parameter!$B$4,Verfügbarkeit!$B$5:$B$104,"&lt;="&amp;Parameter!$B$5),0))</f>
        <v/>
      </c>
      <c r="J24" s="15">
        <f>IF($A24="","",IFERROR(SUMIFS(Verfügbarkeit!$I$5:$I$104,Verfügbarkeit!$C$5:$C$104,$A24,Verfügbarkeit!$F$5:$F$104,"Nicht verfügbar",Verfügbarkeit!$B$5:$B$104,"&gt;="&amp;Parameter!$B$4,Verfügbarkeit!$B$5:$B$104,"&lt;="&amp;Parameter!$B$5),0))</f>
        <v/>
      </c>
      <c r="K24" s="22">
        <f>IF(OR($A24="",$E24="",$E24=0),"",IFERROR($H24/($E24*((Parameter!$B$5-Parameter!$B$4+1)/7)),""))</f>
        <v/>
      </c>
      <c r="L24" s="10">
        <f>IF($A24="","",IF(OR($B24="",$C24="",$D24="",$F24=""),"Stammdaten fehlen",IF($F24&lt;&gt;"Ja","",IF($G24=0,"Meldung fehlt",IF(AND($E24&gt;0,$K24&lt;Parameter!$B$7),"Unter Schwelle","")))))</f>
        <v/>
      </c>
    </row>
    <row r="25" ht="20" customHeight="1">
      <c r="A25" s="19" t="n"/>
      <c r="B25" s="19" t="n"/>
      <c r="C25" s="19" t="n"/>
      <c r="D25" s="19" t="n"/>
      <c r="E25" s="20" t="n"/>
      <c r="F25" s="19" t="n"/>
      <c r="G25" s="14">
        <f>IF($A25="","",COUNTIFS(Verfügbarkeit!$C$5:$C$104,$A25,Verfügbarkeit!$B$5:$B$104,"&gt;="&amp;Parameter!$B$4,Verfügbarkeit!$B$5:$B$104,"&lt;="&amp;Parameter!$B$5))</f>
        <v/>
      </c>
      <c r="H25" s="13">
        <f>IF($A25="","",IFERROR(SUMIFS(Verfügbarkeit!$I$5:$I$104,Verfügbarkeit!$C$5:$C$104,$A25,Verfügbarkeit!$F$5:$F$104,"Verfügbar",Verfügbarkeit!$B$5:$B$104,"&gt;="&amp;Parameter!$B$4,Verfügbarkeit!$B$5:$B$104,"&lt;="&amp;Parameter!$B$5),0))</f>
        <v/>
      </c>
      <c r="I25" s="13">
        <f>IF($A25="","",IFERROR(SUMIFS(Verfügbarkeit!$I$5:$I$104,Verfügbarkeit!$C$5:$C$104,$A25,Verfügbarkeit!$F$5:$F$104,"Eingeschränkt",Verfügbarkeit!$B$5:$B$104,"&gt;="&amp;Parameter!$B$4,Verfügbarkeit!$B$5:$B$104,"&lt;="&amp;Parameter!$B$5),0))</f>
        <v/>
      </c>
      <c r="J25" s="13">
        <f>IF($A25="","",IFERROR(SUMIFS(Verfügbarkeit!$I$5:$I$104,Verfügbarkeit!$C$5:$C$104,$A25,Verfügbarkeit!$F$5:$F$104,"Nicht verfügbar",Verfügbarkeit!$B$5:$B$104,"&gt;="&amp;Parameter!$B$4,Verfügbarkeit!$B$5:$B$104,"&lt;="&amp;Parameter!$B$5),0))</f>
        <v/>
      </c>
      <c r="K25" s="21">
        <f>IF(OR($A25="",$E25="",$E25=0),"",IFERROR($H25/($E25*((Parameter!$B$5-Parameter!$B$4+1)/7)),""))</f>
        <v/>
      </c>
      <c r="L25" s="12">
        <f>IF($A25="","",IF(OR($B25="",$C25="",$D25="",$F25=""),"Stammdaten fehlen",IF($F25&lt;&gt;"Ja","",IF($G25=0,"Meldung fehlt",IF(AND($E25&gt;0,$K25&lt;Parameter!$B$7),"Unter Schwelle","")))))</f>
        <v/>
      </c>
    </row>
    <row r="26" ht="20" customHeight="1">
      <c r="A26" s="19" t="n"/>
      <c r="B26" s="19" t="n"/>
      <c r="C26" s="19" t="n"/>
      <c r="D26" s="19" t="n"/>
      <c r="E26" s="20" t="n"/>
      <c r="F26" s="19" t="n"/>
      <c r="G26" s="16">
        <f>IF($A26="","",COUNTIFS(Verfügbarkeit!$C$5:$C$104,$A26,Verfügbarkeit!$B$5:$B$104,"&gt;="&amp;Parameter!$B$4,Verfügbarkeit!$B$5:$B$104,"&lt;="&amp;Parameter!$B$5))</f>
        <v/>
      </c>
      <c r="H26" s="15">
        <f>IF($A26="","",IFERROR(SUMIFS(Verfügbarkeit!$I$5:$I$104,Verfügbarkeit!$C$5:$C$104,$A26,Verfügbarkeit!$F$5:$F$104,"Verfügbar",Verfügbarkeit!$B$5:$B$104,"&gt;="&amp;Parameter!$B$4,Verfügbarkeit!$B$5:$B$104,"&lt;="&amp;Parameter!$B$5),0))</f>
        <v/>
      </c>
      <c r="I26" s="15">
        <f>IF($A26="","",IFERROR(SUMIFS(Verfügbarkeit!$I$5:$I$104,Verfügbarkeit!$C$5:$C$104,$A26,Verfügbarkeit!$F$5:$F$104,"Eingeschränkt",Verfügbarkeit!$B$5:$B$104,"&gt;="&amp;Parameter!$B$4,Verfügbarkeit!$B$5:$B$104,"&lt;="&amp;Parameter!$B$5),0))</f>
        <v/>
      </c>
      <c r="J26" s="15">
        <f>IF($A26="","",IFERROR(SUMIFS(Verfügbarkeit!$I$5:$I$104,Verfügbarkeit!$C$5:$C$104,$A26,Verfügbarkeit!$F$5:$F$104,"Nicht verfügbar",Verfügbarkeit!$B$5:$B$104,"&gt;="&amp;Parameter!$B$4,Verfügbarkeit!$B$5:$B$104,"&lt;="&amp;Parameter!$B$5),0))</f>
        <v/>
      </c>
      <c r="K26" s="22">
        <f>IF(OR($A26="",$E26="",$E26=0),"",IFERROR($H26/($E26*((Parameter!$B$5-Parameter!$B$4+1)/7)),""))</f>
        <v/>
      </c>
      <c r="L26" s="10">
        <f>IF($A26="","",IF(OR($B26="",$C26="",$D26="",$F26=""),"Stammdaten fehlen",IF($F26&lt;&gt;"Ja","",IF($G26=0,"Meldung fehlt",IF(AND($E26&gt;0,$K26&lt;Parameter!$B$7),"Unter Schwelle","")))))</f>
        <v/>
      </c>
    </row>
    <row r="27" ht="20" customHeight="1">
      <c r="A27" s="19" t="n"/>
      <c r="B27" s="19" t="n"/>
      <c r="C27" s="19" t="n"/>
      <c r="D27" s="19" t="n"/>
      <c r="E27" s="20" t="n"/>
      <c r="F27" s="19" t="n"/>
      <c r="G27" s="14">
        <f>IF($A27="","",COUNTIFS(Verfügbarkeit!$C$5:$C$104,$A27,Verfügbarkeit!$B$5:$B$104,"&gt;="&amp;Parameter!$B$4,Verfügbarkeit!$B$5:$B$104,"&lt;="&amp;Parameter!$B$5))</f>
        <v/>
      </c>
      <c r="H27" s="13">
        <f>IF($A27="","",IFERROR(SUMIFS(Verfügbarkeit!$I$5:$I$104,Verfügbarkeit!$C$5:$C$104,$A27,Verfügbarkeit!$F$5:$F$104,"Verfügbar",Verfügbarkeit!$B$5:$B$104,"&gt;="&amp;Parameter!$B$4,Verfügbarkeit!$B$5:$B$104,"&lt;="&amp;Parameter!$B$5),0))</f>
        <v/>
      </c>
      <c r="I27" s="13">
        <f>IF($A27="","",IFERROR(SUMIFS(Verfügbarkeit!$I$5:$I$104,Verfügbarkeit!$C$5:$C$104,$A27,Verfügbarkeit!$F$5:$F$104,"Eingeschränkt",Verfügbarkeit!$B$5:$B$104,"&gt;="&amp;Parameter!$B$4,Verfügbarkeit!$B$5:$B$104,"&lt;="&amp;Parameter!$B$5),0))</f>
        <v/>
      </c>
      <c r="J27" s="13">
        <f>IF($A27="","",IFERROR(SUMIFS(Verfügbarkeit!$I$5:$I$104,Verfügbarkeit!$C$5:$C$104,$A27,Verfügbarkeit!$F$5:$F$104,"Nicht verfügbar",Verfügbarkeit!$B$5:$B$104,"&gt;="&amp;Parameter!$B$4,Verfügbarkeit!$B$5:$B$104,"&lt;="&amp;Parameter!$B$5),0))</f>
        <v/>
      </c>
      <c r="K27" s="21">
        <f>IF(OR($A27="",$E27="",$E27=0),"",IFERROR($H27/($E27*((Parameter!$B$5-Parameter!$B$4+1)/7)),""))</f>
        <v/>
      </c>
      <c r="L27" s="12">
        <f>IF($A27="","",IF(OR($B27="",$C27="",$D27="",$F27=""),"Stammdaten fehlen",IF($F27&lt;&gt;"Ja","",IF($G27=0,"Meldung fehlt",IF(AND($E27&gt;0,$K27&lt;Parameter!$B$7),"Unter Schwelle","")))))</f>
        <v/>
      </c>
    </row>
    <row r="28" ht="20" customHeight="1">
      <c r="A28" s="19" t="n"/>
      <c r="B28" s="19" t="n"/>
      <c r="C28" s="19" t="n"/>
      <c r="D28" s="19" t="n"/>
      <c r="E28" s="20" t="n"/>
      <c r="F28" s="19" t="n"/>
      <c r="G28" s="16">
        <f>IF($A28="","",COUNTIFS(Verfügbarkeit!$C$5:$C$104,$A28,Verfügbarkeit!$B$5:$B$104,"&gt;="&amp;Parameter!$B$4,Verfügbarkeit!$B$5:$B$104,"&lt;="&amp;Parameter!$B$5))</f>
        <v/>
      </c>
      <c r="H28" s="15">
        <f>IF($A28="","",IFERROR(SUMIFS(Verfügbarkeit!$I$5:$I$104,Verfügbarkeit!$C$5:$C$104,$A28,Verfügbarkeit!$F$5:$F$104,"Verfügbar",Verfügbarkeit!$B$5:$B$104,"&gt;="&amp;Parameter!$B$4,Verfügbarkeit!$B$5:$B$104,"&lt;="&amp;Parameter!$B$5),0))</f>
        <v/>
      </c>
      <c r="I28" s="15">
        <f>IF($A28="","",IFERROR(SUMIFS(Verfügbarkeit!$I$5:$I$104,Verfügbarkeit!$C$5:$C$104,$A28,Verfügbarkeit!$F$5:$F$104,"Eingeschränkt",Verfügbarkeit!$B$5:$B$104,"&gt;="&amp;Parameter!$B$4,Verfügbarkeit!$B$5:$B$104,"&lt;="&amp;Parameter!$B$5),0))</f>
        <v/>
      </c>
      <c r="J28" s="15">
        <f>IF($A28="","",IFERROR(SUMIFS(Verfügbarkeit!$I$5:$I$104,Verfügbarkeit!$C$5:$C$104,$A28,Verfügbarkeit!$F$5:$F$104,"Nicht verfügbar",Verfügbarkeit!$B$5:$B$104,"&gt;="&amp;Parameter!$B$4,Verfügbarkeit!$B$5:$B$104,"&lt;="&amp;Parameter!$B$5),0))</f>
        <v/>
      </c>
      <c r="K28" s="22">
        <f>IF(OR($A28="",$E28="",$E28=0),"",IFERROR($H28/($E28*((Parameter!$B$5-Parameter!$B$4+1)/7)),""))</f>
        <v/>
      </c>
      <c r="L28" s="10">
        <f>IF($A28="","",IF(OR($B28="",$C28="",$D28="",$F28=""),"Stammdaten fehlen",IF($F28&lt;&gt;"Ja","",IF($G28=0,"Meldung fehlt",IF(AND($E28&gt;0,$K28&lt;Parameter!$B$7),"Unter Schwelle","")))))</f>
        <v/>
      </c>
    </row>
    <row r="29" ht="20" customHeight="1">
      <c r="A29" s="19" t="n"/>
      <c r="B29" s="19" t="n"/>
      <c r="C29" s="19" t="n"/>
      <c r="D29" s="19" t="n"/>
      <c r="E29" s="20" t="n"/>
      <c r="F29" s="19" t="n"/>
      <c r="G29" s="14">
        <f>IF($A29="","",COUNTIFS(Verfügbarkeit!$C$5:$C$104,$A29,Verfügbarkeit!$B$5:$B$104,"&gt;="&amp;Parameter!$B$4,Verfügbarkeit!$B$5:$B$104,"&lt;="&amp;Parameter!$B$5))</f>
        <v/>
      </c>
      <c r="H29" s="13">
        <f>IF($A29="","",IFERROR(SUMIFS(Verfügbarkeit!$I$5:$I$104,Verfügbarkeit!$C$5:$C$104,$A29,Verfügbarkeit!$F$5:$F$104,"Verfügbar",Verfügbarkeit!$B$5:$B$104,"&gt;="&amp;Parameter!$B$4,Verfügbarkeit!$B$5:$B$104,"&lt;="&amp;Parameter!$B$5),0))</f>
        <v/>
      </c>
      <c r="I29" s="13">
        <f>IF($A29="","",IFERROR(SUMIFS(Verfügbarkeit!$I$5:$I$104,Verfügbarkeit!$C$5:$C$104,$A29,Verfügbarkeit!$F$5:$F$104,"Eingeschränkt",Verfügbarkeit!$B$5:$B$104,"&gt;="&amp;Parameter!$B$4,Verfügbarkeit!$B$5:$B$104,"&lt;="&amp;Parameter!$B$5),0))</f>
        <v/>
      </c>
      <c r="J29" s="13">
        <f>IF($A29="","",IFERROR(SUMIFS(Verfügbarkeit!$I$5:$I$104,Verfügbarkeit!$C$5:$C$104,$A29,Verfügbarkeit!$F$5:$F$104,"Nicht verfügbar",Verfügbarkeit!$B$5:$B$104,"&gt;="&amp;Parameter!$B$4,Verfügbarkeit!$B$5:$B$104,"&lt;="&amp;Parameter!$B$5),0))</f>
        <v/>
      </c>
      <c r="K29" s="21">
        <f>IF(OR($A29="",$E29="",$E29=0),"",IFERROR($H29/($E29*((Parameter!$B$5-Parameter!$B$4+1)/7)),""))</f>
        <v/>
      </c>
      <c r="L29" s="12">
        <f>IF($A29="","",IF(OR($B29="",$C29="",$D29="",$F29=""),"Stammdaten fehlen",IF($F29&lt;&gt;"Ja","",IF($G29=0,"Meldung fehlt",IF(AND($E29&gt;0,$K29&lt;Parameter!$B$7),"Unter Schwelle","")))))</f>
        <v/>
      </c>
    </row>
    <row r="30" ht="20" customHeight="1">
      <c r="A30" s="19" t="n"/>
      <c r="B30" s="19" t="n"/>
      <c r="C30" s="19" t="n"/>
      <c r="D30" s="19" t="n"/>
      <c r="E30" s="20" t="n"/>
      <c r="F30" s="19" t="n"/>
      <c r="G30" s="16">
        <f>IF($A30="","",COUNTIFS(Verfügbarkeit!$C$5:$C$104,$A30,Verfügbarkeit!$B$5:$B$104,"&gt;="&amp;Parameter!$B$4,Verfügbarkeit!$B$5:$B$104,"&lt;="&amp;Parameter!$B$5))</f>
        <v/>
      </c>
      <c r="H30" s="15">
        <f>IF($A30="","",IFERROR(SUMIFS(Verfügbarkeit!$I$5:$I$104,Verfügbarkeit!$C$5:$C$104,$A30,Verfügbarkeit!$F$5:$F$104,"Verfügbar",Verfügbarkeit!$B$5:$B$104,"&gt;="&amp;Parameter!$B$4,Verfügbarkeit!$B$5:$B$104,"&lt;="&amp;Parameter!$B$5),0))</f>
        <v/>
      </c>
      <c r="I30" s="15">
        <f>IF($A30="","",IFERROR(SUMIFS(Verfügbarkeit!$I$5:$I$104,Verfügbarkeit!$C$5:$C$104,$A30,Verfügbarkeit!$F$5:$F$104,"Eingeschränkt",Verfügbarkeit!$B$5:$B$104,"&gt;="&amp;Parameter!$B$4,Verfügbarkeit!$B$5:$B$104,"&lt;="&amp;Parameter!$B$5),0))</f>
        <v/>
      </c>
      <c r="J30" s="15">
        <f>IF($A30="","",IFERROR(SUMIFS(Verfügbarkeit!$I$5:$I$104,Verfügbarkeit!$C$5:$C$104,$A30,Verfügbarkeit!$F$5:$F$104,"Nicht verfügbar",Verfügbarkeit!$B$5:$B$104,"&gt;="&amp;Parameter!$B$4,Verfügbarkeit!$B$5:$B$104,"&lt;="&amp;Parameter!$B$5),0))</f>
        <v/>
      </c>
      <c r="K30" s="22">
        <f>IF(OR($A30="",$E30="",$E30=0),"",IFERROR($H30/($E30*((Parameter!$B$5-Parameter!$B$4+1)/7)),""))</f>
        <v/>
      </c>
      <c r="L30" s="10">
        <f>IF($A30="","",IF(OR($B30="",$C30="",$D30="",$F30=""),"Stammdaten fehlen",IF($F30&lt;&gt;"Ja","",IF($G30=0,"Meldung fehlt",IF(AND($E30&gt;0,$K30&lt;Parameter!$B$7),"Unter Schwelle","")))))</f>
        <v/>
      </c>
    </row>
    <row r="31" ht="20" customHeight="1">
      <c r="A31" s="19" t="n"/>
      <c r="B31" s="19" t="n"/>
      <c r="C31" s="19" t="n"/>
      <c r="D31" s="19" t="n"/>
      <c r="E31" s="20" t="n"/>
      <c r="F31" s="19" t="n"/>
      <c r="G31" s="14">
        <f>IF($A31="","",COUNTIFS(Verfügbarkeit!$C$5:$C$104,$A31,Verfügbarkeit!$B$5:$B$104,"&gt;="&amp;Parameter!$B$4,Verfügbarkeit!$B$5:$B$104,"&lt;="&amp;Parameter!$B$5))</f>
        <v/>
      </c>
      <c r="H31" s="13">
        <f>IF($A31="","",IFERROR(SUMIFS(Verfügbarkeit!$I$5:$I$104,Verfügbarkeit!$C$5:$C$104,$A31,Verfügbarkeit!$F$5:$F$104,"Verfügbar",Verfügbarkeit!$B$5:$B$104,"&gt;="&amp;Parameter!$B$4,Verfügbarkeit!$B$5:$B$104,"&lt;="&amp;Parameter!$B$5),0))</f>
        <v/>
      </c>
      <c r="I31" s="13">
        <f>IF($A31="","",IFERROR(SUMIFS(Verfügbarkeit!$I$5:$I$104,Verfügbarkeit!$C$5:$C$104,$A31,Verfügbarkeit!$F$5:$F$104,"Eingeschränkt",Verfügbarkeit!$B$5:$B$104,"&gt;="&amp;Parameter!$B$4,Verfügbarkeit!$B$5:$B$104,"&lt;="&amp;Parameter!$B$5),0))</f>
        <v/>
      </c>
      <c r="J31" s="13">
        <f>IF($A31="","",IFERROR(SUMIFS(Verfügbarkeit!$I$5:$I$104,Verfügbarkeit!$C$5:$C$104,$A31,Verfügbarkeit!$F$5:$F$104,"Nicht verfügbar",Verfügbarkeit!$B$5:$B$104,"&gt;="&amp;Parameter!$B$4,Verfügbarkeit!$B$5:$B$104,"&lt;="&amp;Parameter!$B$5),0))</f>
        <v/>
      </c>
      <c r="K31" s="21">
        <f>IF(OR($A31="",$E31="",$E31=0),"",IFERROR($H31/($E31*((Parameter!$B$5-Parameter!$B$4+1)/7)),""))</f>
        <v/>
      </c>
      <c r="L31" s="12">
        <f>IF($A31="","",IF(OR($B31="",$C31="",$D31="",$F31=""),"Stammdaten fehlen",IF($F31&lt;&gt;"Ja","",IF($G31=0,"Meldung fehlt",IF(AND($E31&gt;0,$K31&lt;Parameter!$B$7),"Unter Schwelle","")))))</f>
        <v/>
      </c>
    </row>
    <row r="32" ht="20" customHeight="1">
      <c r="A32" s="19" t="n"/>
      <c r="B32" s="19" t="n"/>
      <c r="C32" s="19" t="n"/>
      <c r="D32" s="19" t="n"/>
      <c r="E32" s="20" t="n"/>
      <c r="F32" s="19" t="n"/>
      <c r="G32" s="16">
        <f>IF($A32="","",COUNTIFS(Verfügbarkeit!$C$5:$C$104,$A32,Verfügbarkeit!$B$5:$B$104,"&gt;="&amp;Parameter!$B$4,Verfügbarkeit!$B$5:$B$104,"&lt;="&amp;Parameter!$B$5))</f>
        <v/>
      </c>
      <c r="H32" s="15">
        <f>IF($A32="","",IFERROR(SUMIFS(Verfügbarkeit!$I$5:$I$104,Verfügbarkeit!$C$5:$C$104,$A32,Verfügbarkeit!$F$5:$F$104,"Verfügbar",Verfügbarkeit!$B$5:$B$104,"&gt;="&amp;Parameter!$B$4,Verfügbarkeit!$B$5:$B$104,"&lt;="&amp;Parameter!$B$5),0))</f>
        <v/>
      </c>
      <c r="I32" s="15">
        <f>IF($A32="","",IFERROR(SUMIFS(Verfügbarkeit!$I$5:$I$104,Verfügbarkeit!$C$5:$C$104,$A32,Verfügbarkeit!$F$5:$F$104,"Eingeschränkt",Verfügbarkeit!$B$5:$B$104,"&gt;="&amp;Parameter!$B$4,Verfügbarkeit!$B$5:$B$104,"&lt;="&amp;Parameter!$B$5),0))</f>
        <v/>
      </c>
      <c r="J32" s="15">
        <f>IF($A32="","",IFERROR(SUMIFS(Verfügbarkeit!$I$5:$I$104,Verfügbarkeit!$C$5:$C$104,$A32,Verfügbarkeit!$F$5:$F$104,"Nicht verfügbar",Verfügbarkeit!$B$5:$B$104,"&gt;="&amp;Parameter!$B$4,Verfügbarkeit!$B$5:$B$104,"&lt;="&amp;Parameter!$B$5),0))</f>
        <v/>
      </c>
      <c r="K32" s="22">
        <f>IF(OR($A32="",$E32="",$E32=0),"",IFERROR($H32/($E32*((Parameter!$B$5-Parameter!$B$4+1)/7)),""))</f>
        <v/>
      </c>
      <c r="L32" s="10">
        <f>IF($A32="","",IF(OR($B32="",$C32="",$D32="",$F32=""),"Stammdaten fehlen",IF($F32&lt;&gt;"Ja","",IF($G32=0,"Meldung fehlt",IF(AND($E32&gt;0,$K32&lt;Parameter!$B$7),"Unter Schwelle","")))))</f>
        <v/>
      </c>
    </row>
    <row r="33" ht="20" customHeight="1">
      <c r="A33" s="19" t="n"/>
      <c r="B33" s="19" t="n"/>
      <c r="C33" s="19" t="n"/>
      <c r="D33" s="19" t="n"/>
      <c r="E33" s="20" t="n"/>
      <c r="F33" s="19" t="n"/>
      <c r="G33" s="14">
        <f>IF($A33="","",COUNTIFS(Verfügbarkeit!$C$5:$C$104,$A33,Verfügbarkeit!$B$5:$B$104,"&gt;="&amp;Parameter!$B$4,Verfügbarkeit!$B$5:$B$104,"&lt;="&amp;Parameter!$B$5))</f>
        <v/>
      </c>
      <c r="H33" s="13">
        <f>IF($A33="","",IFERROR(SUMIFS(Verfügbarkeit!$I$5:$I$104,Verfügbarkeit!$C$5:$C$104,$A33,Verfügbarkeit!$F$5:$F$104,"Verfügbar",Verfügbarkeit!$B$5:$B$104,"&gt;="&amp;Parameter!$B$4,Verfügbarkeit!$B$5:$B$104,"&lt;="&amp;Parameter!$B$5),0))</f>
        <v/>
      </c>
      <c r="I33" s="13">
        <f>IF($A33="","",IFERROR(SUMIFS(Verfügbarkeit!$I$5:$I$104,Verfügbarkeit!$C$5:$C$104,$A33,Verfügbarkeit!$F$5:$F$104,"Eingeschränkt",Verfügbarkeit!$B$5:$B$104,"&gt;="&amp;Parameter!$B$4,Verfügbarkeit!$B$5:$B$104,"&lt;="&amp;Parameter!$B$5),0))</f>
        <v/>
      </c>
      <c r="J33" s="13">
        <f>IF($A33="","",IFERROR(SUMIFS(Verfügbarkeit!$I$5:$I$104,Verfügbarkeit!$C$5:$C$104,$A33,Verfügbarkeit!$F$5:$F$104,"Nicht verfügbar",Verfügbarkeit!$B$5:$B$104,"&gt;="&amp;Parameter!$B$4,Verfügbarkeit!$B$5:$B$104,"&lt;="&amp;Parameter!$B$5),0))</f>
        <v/>
      </c>
      <c r="K33" s="21">
        <f>IF(OR($A33="",$E33="",$E33=0),"",IFERROR($H33/($E33*((Parameter!$B$5-Parameter!$B$4+1)/7)),""))</f>
        <v/>
      </c>
      <c r="L33" s="12">
        <f>IF($A33="","",IF(OR($B33="",$C33="",$D33="",$F33=""),"Stammdaten fehlen",IF($F33&lt;&gt;"Ja","",IF($G33=0,"Meldung fehlt",IF(AND($E33&gt;0,$K33&lt;Parameter!$B$7),"Unter Schwelle","")))))</f>
        <v/>
      </c>
    </row>
    <row r="34" ht="20" customHeight="1">
      <c r="A34" s="19" t="n"/>
      <c r="B34" s="19" t="n"/>
      <c r="C34" s="19" t="n"/>
      <c r="D34" s="19" t="n"/>
      <c r="E34" s="20" t="n"/>
      <c r="F34" s="19" t="n"/>
      <c r="G34" s="16">
        <f>IF($A34="","",COUNTIFS(Verfügbarkeit!$C$5:$C$104,$A34,Verfügbarkeit!$B$5:$B$104,"&gt;="&amp;Parameter!$B$4,Verfügbarkeit!$B$5:$B$104,"&lt;="&amp;Parameter!$B$5))</f>
        <v/>
      </c>
      <c r="H34" s="15">
        <f>IF($A34="","",IFERROR(SUMIFS(Verfügbarkeit!$I$5:$I$104,Verfügbarkeit!$C$5:$C$104,$A34,Verfügbarkeit!$F$5:$F$104,"Verfügbar",Verfügbarkeit!$B$5:$B$104,"&gt;="&amp;Parameter!$B$4,Verfügbarkeit!$B$5:$B$104,"&lt;="&amp;Parameter!$B$5),0))</f>
        <v/>
      </c>
      <c r="I34" s="15">
        <f>IF($A34="","",IFERROR(SUMIFS(Verfügbarkeit!$I$5:$I$104,Verfügbarkeit!$C$5:$C$104,$A34,Verfügbarkeit!$F$5:$F$104,"Eingeschränkt",Verfügbarkeit!$B$5:$B$104,"&gt;="&amp;Parameter!$B$4,Verfügbarkeit!$B$5:$B$104,"&lt;="&amp;Parameter!$B$5),0))</f>
        <v/>
      </c>
      <c r="J34" s="15">
        <f>IF($A34="","",IFERROR(SUMIFS(Verfügbarkeit!$I$5:$I$104,Verfügbarkeit!$C$5:$C$104,$A34,Verfügbarkeit!$F$5:$F$104,"Nicht verfügbar",Verfügbarkeit!$B$5:$B$104,"&gt;="&amp;Parameter!$B$4,Verfügbarkeit!$B$5:$B$104,"&lt;="&amp;Parameter!$B$5),0))</f>
        <v/>
      </c>
      <c r="K34" s="22">
        <f>IF(OR($A34="",$E34="",$E34=0),"",IFERROR($H34/($E34*((Parameter!$B$5-Parameter!$B$4+1)/7)),""))</f>
        <v/>
      </c>
      <c r="L34" s="10">
        <f>IF($A34="","",IF(OR($B34="",$C34="",$D34="",$F34=""),"Stammdaten fehlen",IF($F34&lt;&gt;"Ja","",IF($G34=0,"Meldung fehlt",IF(AND($E34&gt;0,$K34&lt;Parameter!$B$7),"Unter Schwelle","")))))</f>
        <v/>
      </c>
    </row>
    <row r="35" ht="20" customHeight="1">
      <c r="A35" s="19" t="n"/>
      <c r="B35" s="19" t="n"/>
      <c r="C35" s="19" t="n"/>
      <c r="D35" s="19" t="n"/>
      <c r="E35" s="20" t="n"/>
      <c r="F35" s="19" t="n"/>
      <c r="G35" s="14">
        <f>IF($A35="","",COUNTIFS(Verfügbarkeit!$C$5:$C$104,$A35,Verfügbarkeit!$B$5:$B$104,"&gt;="&amp;Parameter!$B$4,Verfügbarkeit!$B$5:$B$104,"&lt;="&amp;Parameter!$B$5))</f>
        <v/>
      </c>
      <c r="H35" s="13">
        <f>IF($A35="","",IFERROR(SUMIFS(Verfügbarkeit!$I$5:$I$104,Verfügbarkeit!$C$5:$C$104,$A35,Verfügbarkeit!$F$5:$F$104,"Verfügbar",Verfügbarkeit!$B$5:$B$104,"&gt;="&amp;Parameter!$B$4,Verfügbarkeit!$B$5:$B$104,"&lt;="&amp;Parameter!$B$5),0))</f>
        <v/>
      </c>
      <c r="I35" s="13">
        <f>IF($A35="","",IFERROR(SUMIFS(Verfügbarkeit!$I$5:$I$104,Verfügbarkeit!$C$5:$C$104,$A35,Verfügbarkeit!$F$5:$F$104,"Eingeschränkt",Verfügbarkeit!$B$5:$B$104,"&gt;="&amp;Parameter!$B$4,Verfügbarkeit!$B$5:$B$104,"&lt;="&amp;Parameter!$B$5),0))</f>
        <v/>
      </c>
      <c r="J35" s="13">
        <f>IF($A35="","",IFERROR(SUMIFS(Verfügbarkeit!$I$5:$I$104,Verfügbarkeit!$C$5:$C$104,$A35,Verfügbarkeit!$F$5:$F$104,"Nicht verfügbar",Verfügbarkeit!$B$5:$B$104,"&gt;="&amp;Parameter!$B$4,Verfügbarkeit!$B$5:$B$104,"&lt;="&amp;Parameter!$B$5),0))</f>
        <v/>
      </c>
      <c r="K35" s="21">
        <f>IF(OR($A35="",$E35="",$E35=0),"",IFERROR($H35/($E35*((Parameter!$B$5-Parameter!$B$4+1)/7)),""))</f>
        <v/>
      </c>
      <c r="L35" s="12">
        <f>IF($A35="","",IF(OR($B35="",$C35="",$D35="",$F35=""),"Stammdaten fehlen",IF($F35&lt;&gt;"Ja","",IF($G35=0,"Meldung fehlt",IF(AND($E35&gt;0,$K35&lt;Parameter!$B$7),"Unter Schwelle","")))))</f>
        <v/>
      </c>
    </row>
    <row r="36" ht="20" customHeight="1">
      <c r="A36" s="19" t="n"/>
      <c r="B36" s="19" t="n"/>
      <c r="C36" s="19" t="n"/>
      <c r="D36" s="19" t="n"/>
      <c r="E36" s="20" t="n"/>
      <c r="F36" s="19" t="n"/>
      <c r="G36" s="16">
        <f>IF($A36="","",COUNTIFS(Verfügbarkeit!$C$5:$C$104,$A36,Verfügbarkeit!$B$5:$B$104,"&gt;="&amp;Parameter!$B$4,Verfügbarkeit!$B$5:$B$104,"&lt;="&amp;Parameter!$B$5))</f>
        <v/>
      </c>
      <c r="H36" s="15">
        <f>IF($A36="","",IFERROR(SUMIFS(Verfügbarkeit!$I$5:$I$104,Verfügbarkeit!$C$5:$C$104,$A36,Verfügbarkeit!$F$5:$F$104,"Verfügbar",Verfügbarkeit!$B$5:$B$104,"&gt;="&amp;Parameter!$B$4,Verfügbarkeit!$B$5:$B$104,"&lt;="&amp;Parameter!$B$5),0))</f>
        <v/>
      </c>
      <c r="I36" s="15">
        <f>IF($A36="","",IFERROR(SUMIFS(Verfügbarkeit!$I$5:$I$104,Verfügbarkeit!$C$5:$C$104,$A36,Verfügbarkeit!$F$5:$F$104,"Eingeschränkt",Verfügbarkeit!$B$5:$B$104,"&gt;="&amp;Parameter!$B$4,Verfügbarkeit!$B$5:$B$104,"&lt;="&amp;Parameter!$B$5),0))</f>
        <v/>
      </c>
      <c r="J36" s="15">
        <f>IF($A36="","",IFERROR(SUMIFS(Verfügbarkeit!$I$5:$I$104,Verfügbarkeit!$C$5:$C$104,$A36,Verfügbarkeit!$F$5:$F$104,"Nicht verfügbar",Verfügbarkeit!$B$5:$B$104,"&gt;="&amp;Parameter!$B$4,Verfügbarkeit!$B$5:$B$104,"&lt;="&amp;Parameter!$B$5),0))</f>
        <v/>
      </c>
      <c r="K36" s="22">
        <f>IF(OR($A36="",$E36="",$E36=0),"",IFERROR($H36/($E36*((Parameter!$B$5-Parameter!$B$4+1)/7)),""))</f>
        <v/>
      </c>
      <c r="L36" s="10">
        <f>IF($A36="","",IF(OR($B36="",$C36="",$D36="",$F36=""),"Stammdaten fehlen",IF($F36&lt;&gt;"Ja","",IF($G36=0,"Meldung fehlt",IF(AND($E36&gt;0,$K36&lt;Parameter!$B$7),"Unter Schwelle","")))))</f>
        <v/>
      </c>
    </row>
    <row r="37" ht="20" customHeight="1">
      <c r="A37" s="19" t="n"/>
      <c r="B37" s="19" t="n"/>
      <c r="C37" s="19" t="n"/>
      <c r="D37" s="19" t="n"/>
      <c r="E37" s="20" t="n"/>
      <c r="F37" s="19" t="n"/>
      <c r="G37" s="14">
        <f>IF($A37="","",COUNTIFS(Verfügbarkeit!$C$5:$C$104,$A37,Verfügbarkeit!$B$5:$B$104,"&gt;="&amp;Parameter!$B$4,Verfügbarkeit!$B$5:$B$104,"&lt;="&amp;Parameter!$B$5))</f>
        <v/>
      </c>
      <c r="H37" s="13">
        <f>IF($A37="","",IFERROR(SUMIFS(Verfügbarkeit!$I$5:$I$104,Verfügbarkeit!$C$5:$C$104,$A37,Verfügbarkeit!$F$5:$F$104,"Verfügbar",Verfügbarkeit!$B$5:$B$104,"&gt;="&amp;Parameter!$B$4,Verfügbarkeit!$B$5:$B$104,"&lt;="&amp;Parameter!$B$5),0))</f>
        <v/>
      </c>
      <c r="I37" s="13">
        <f>IF($A37="","",IFERROR(SUMIFS(Verfügbarkeit!$I$5:$I$104,Verfügbarkeit!$C$5:$C$104,$A37,Verfügbarkeit!$F$5:$F$104,"Eingeschränkt",Verfügbarkeit!$B$5:$B$104,"&gt;="&amp;Parameter!$B$4,Verfügbarkeit!$B$5:$B$104,"&lt;="&amp;Parameter!$B$5),0))</f>
        <v/>
      </c>
      <c r="J37" s="13">
        <f>IF($A37="","",IFERROR(SUMIFS(Verfügbarkeit!$I$5:$I$104,Verfügbarkeit!$C$5:$C$104,$A37,Verfügbarkeit!$F$5:$F$104,"Nicht verfügbar",Verfügbarkeit!$B$5:$B$104,"&gt;="&amp;Parameter!$B$4,Verfügbarkeit!$B$5:$B$104,"&lt;="&amp;Parameter!$B$5),0))</f>
        <v/>
      </c>
      <c r="K37" s="21">
        <f>IF(OR($A37="",$E37="",$E37=0),"",IFERROR($H37/($E37*((Parameter!$B$5-Parameter!$B$4+1)/7)),""))</f>
        <v/>
      </c>
      <c r="L37" s="12">
        <f>IF($A37="","",IF(OR($B37="",$C37="",$D37="",$F37=""),"Stammdaten fehlen",IF($F37&lt;&gt;"Ja","",IF($G37=0,"Meldung fehlt",IF(AND($E37&gt;0,$K37&lt;Parameter!$B$7),"Unter Schwelle","")))))</f>
        <v/>
      </c>
    </row>
    <row r="38" ht="20" customHeight="1">
      <c r="A38" s="19" t="n"/>
      <c r="B38" s="19" t="n"/>
      <c r="C38" s="19" t="n"/>
      <c r="D38" s="19" t="n"/>
      <c r="E38" s="20" t="n"/>
      <c r="F38" s="19" t="n"/>
      <c r="G38" s="16">
        <f>IF($A38="","",COUNTIFS(Verfügbarkeit!$C$5:$C$104,$A38,Verfügbarkeit!$B$5:$B$104,"&gt;="&amp;Parameter!$B$4,Verfügbarkeit!$B$5:$B$104,"&lt;="&amp;Parameter!$B$5))</f>
        <v/>
      </c>
      <c r="H38" s="15">
        <f>IF($A38="","",IFERROR(SUMIFS(Verfügbarkeit!$I$5:$I$104,Verfügbarkeit!$C$5:$C$104,$A38,Verfügbarkeit!$F$5:$F$104,"Verfügbar",Verfügbarkeit!$B$5:$B$104,"&gt;="&amp;Parameter!$B$4,Verfügbarkeit!$B$5:$B$104,"&lt;="&amp;Parameter!$B$5),0))</f>
        <v/>
      </c>
      <c r="I38" s="15">
        <f>IF($A38="","",IFERROR(SUMIFS(Verfügbarkeit!$I$5:$I$104,Verfügbarkeit!$C$5:$C$104,$A38,Verfügbarkeit!$F$5:$F$104,"Eingeschränkt",Verfügbarkeit!$B$5:$B$104,"&gt;="&amp;Parameter!$B$4,Verfügbarkeit!$B$5:$B$104,"&lt;="&amp;Parameter!$B$5),0))</f>
        <v/>
      </c>
      <c r="J38" s="15">
        <f>IF($A38="","",IFERROR(SUMIFS(Verfügbarkeit!$I$5:$I$104,Verfügbarkeit!$C$5:$C$104,$A38,Verfügbarkeit!$F$5:$F$104,"Nicht verfügbar",Verfügbarkeit!$B$5:$B$104,"&gt;="&amp;Parameter!$B$4,Verfügbarkeit!$B$5:$B$104,"&lt;="&amp;Parameter!$B$5),0))</f>
        <v/>
      </c>
      <c r="K38" s="22">
        <f>IF(OR($A38="",$E38="",$E38=0),"",IFERROR($H38/($E38*((Parameter!$B$5-Parameter!$B$4+1)/7)),""))</f>
        <v/>
      </c>
      <c r="L38" s="10">
        <f>IF($A38="","",IF(OR($B38="",$C38="",$D38="",$F38=""),"Stammdaten fehlen",IF($F38&lt;&gt;"Ja","",IF($G38=0,"Meldung fehlt",IF(AND($E38&gt;0,$K38&lt;Parameter!$B$7),"Unter Schwelle","")))))</f>
        <v/>
      </c>
    </row>
    <row r="39" ht="20" customHeight="1">
      <c r="A39" s="19" t="n"/>
      <c r="B39" s="19" t="n"/>
      <c r="C39" s="19" t="n"/>
      <c r="D39" s="19" t="n"/>
      <c r="E39" s="20" t="n"/>
      <c r="F39" s="19" t="n"/>
      <c r="G39" s="14">
        <f>IF($A39="","",COUNTIFS(Verfügbarkeit!$C$5:$C$104,$A39,Verfügbarkeit!$B$5:$B$104,"&gt;="&amp;Parameter!$B$4,Verfügbarkeit!$B$5:$B$104,"&lt;="&amp;Parameter!$B$5))</f>
        <v/>
      </c>
      <c r="H39" s="13">
        <f>IF($A39="","",IFERROR(SUMIFS(Verfügbarkeit!$I$5:$I$104,Verfügbarkeit!$C$5:$C$104,$A39,Verfügbarkeit!$F$5:$F$104,"Verfügbar",Verfügbarkeit!$B$5:$B$104,"&gt;="&amp;Parameter!$B$4,Verfügbarkeit!$B$5:$B$104,"&lt;="&amp;Parameter!$B$5),0))</f>
        <v/>
      </c>
      <c r="I39" s="13">
        <f>IF($A39="","",IFERROR(SUMIFS(Verfügbarkeit!$I$5:$I$104,Verfügbarkeit!$C$5:$C$104,$A39,Verfügbarkeit!$F$5:$F$104,"Eingeschränkt",Verfügbarkeit!$B$5:$B$104,"&gt;="&amp;Parameter!$B$4,Verfügbarkeit!$B$5:$B$104,"&lt;="&amp;Parameter!$B$5),0))</f>
        <v/>
      </c>
      <c r="J39" s="13">
        <f>IF($A39="","",IFERROR(SUMIFS(Verfügbarkeit!$I$5:$I$104,Verfügbarkeit!$C$5:$C$104,$A39,Verfügbarkeit!$F$5:$F$104,"Nicht verfügbar",Verfügbarkeit!$B$5:$B$104,"&gt;="&amp;Parameter!$B$4,Verfügbarkeit!$B$5:$B$104,"&lt;="&amp;Parameter!$B$5),0))</f>
        <v/>
      </c>
      <c r="K39" s="21">
        <f>IF(OR($A39="",$E39="",$E39=0),"",IFERROR($H39/($E39*((Parameter!$B$5-Parameter!$B$4+1)/7)),""))</f>
        <v/>
      </c>
      <c r="L39" s="12">
        <f>IF($A39="","",IF(OR($B39="",$C39="",$D39="",$F39=""),"Stammdaten fehlen",IF($F39&lt;&gt;"Ja","",IF($G39=0,"Meldung fehlt",IF(AND($E39&gt;0,$K39&lt;Parameter!$B$7),"Unter Schwelle","")))))</f>
        <v/>
      </c>
    </row>
    <row r="40" ht="20" customHeight="1">
      <c r="A40" s="19" t="n"/>
      <c r="B40" s="19" t="n"/>
      <c r="C40" s="19" t="n"/>
      <c r="D40" s="19" t="n"/>
      <c r="E40" s="20" t="n"/>
      <c r="F40" s="19" t="n"/>
      <c r="G40" s="16">
        <f>IF($A40="","",COUNTIFS(Verfügbarkeit!$C$5:$C$104,$A40,Verfügbarkeit!$B$5:$B$104,"&gt;="&amp;Parameter!$B$4,Verfügbarkeit!$B$5:$B$104,"&lt;="&amp;Parameter!$B$5))</f>
        <v/>
      </c>
      <c r="H40" s="15">
        <f>IF($A40="","",IFERROR(SUMIFS(Verfügbarkeit!$I$5:$I$104,Verfügbarkeit!$C$5:$C$104,$A40,Verfügbarkeit!$F$5:$F$104,"Verfügbar",Verfügbarkeit!$B$5:$B$104,"&gt;="&amp;Parameter!$B$4,Verfügbarkeit!$B$5:$B$104,"&lt;="&amp;Parameter!$B$5),0))</f>
        <v/>
      </c>
      <c r="I40" s="15">
        <f>IF($A40="","",IFERROR(SUMIFS(Verfügbarkeit!$I$5:$I$104,Verfügbarkeit!$C$5:$C$104,$A40,Verfügbarkeit!$F$5:$F$104,"Eingeschränkt",Verfügbarkeit!$B$5:$B$104,"&gt;="&amp;Parameter!$B$4,Verfügbarkeit!$B$5:$B$104,"&lt;="&amp;Parameter!$B$5),0))</f>
        <v/>
      </c>
      <c r="J40" s="15">
        <f>IF($A40="","",IFERROR(SUMIFS(Verfügbarkeit!$I$5:$I$104,Verfügbarkeit!$C$5:$C$104,$A40,Verfügbarkeit!$F$5:$F$104,"Nicht verfügbar",Verfügbarkeit!$B$5:$B$104,"&gt;="&amp;Parameter!$B$4,Verfügbarkeit!$B$5:$B$104,"&lt;="&amp;Parameter!$B$5),0))</f>
        <v/>
      </c>
      <c r="K40" s="22">
        <f>IF(OR($A40="",$E40="",$E40=0),"",IFERROR($H40/($E40*((Parameter!$B$5-Parameter!$B$4+1)/7)),""))</f>
        <v/>
      </c>
      <c r="L40" s="10">
        <f>IF($A40="","",IF(OR($B40="",$C40="",$D40="",$F40=""),"Stammdaten fehlen",IF($F40&lt;&gt;"Ja","",IF($G40=0,"Meldung fehlt",IF(AND($E40&gt;0,$K40&lt;Parameter!$B$7),"Unter Schwelle","")))))</f>
        <v/>
      </c>
    </row>
    <row r="41" ht="20" customHeight="1">
      <c r="A41" s="19" t="n"/>
      <c r="B41" s="19" t="n"/>
      <c r="C41" s="19" t="n"/>
      <c r="D41" s="19" t="n"/>
      <c r="E41" s="20" t="n"/>
      <c r="F41" s="19" t="n"/>
      <c r="G41" s="14">
        <f>IF($A41="","",COUNTIFS(Verfügbarkeit!$C$5:$C$104,$A41,Verfügbarkeit!$B$5:$B$104,"&gt;="&amp;Parameter!$B$4,Verfügbarkeit!$B$5:$B$104,"&lt;="&amp;Parameter!$B$5))</f>
        <v/>
      </c>
      <c r="H41" s="13">
        <f>IF($A41="","",IFERROR(SUMIFS(Verfügbarkeit!$I$5:$I$104,Verfügbarkeit!$C$5:$C$104,$A41,Verfügbarkeit!$F$5:$F$104,"Verfügbar",Verfügbarkeit!$B$5:$B$104,"&gt;="&amp;Parameter!$B$4,Verfügbarkeit!$B$5:$B$104,"&lt;="&amp;Parameter!$B$5),0))</f>
        <v/>
      </c>
      <c r="I41" s="13">
        <f>IF($A41="","",IFERROR(SUMIFS(Verfügbarkeit!$I$5:$I$104,Verfügbarkeit!$C$5:$C$104,$A41,Verfügbarkeit!$F$5:$F$104,"Eingeschränkt",Verfügbarkeit!$B$5:$B$104,"&gt;="&amp;Parameter!$B$4,Verfügbarkeit!$B$5:$B$104,"&lt;="&amp;Parameter!$B$5),0))</f>
        <v/>
      </c>
      <c r="J41" s="13">
        <f>IF($A41="","",IFERROR(SUMIFS(Verfügbarkeit!$I$5:$I$104,Verfügbarkeit!$C$5:$C$104,$A41,Verfügbarkeit!$F$5:$F$104,"Nicht verfügbar",Verfügbarkeit!$B$5:$B$104,"&gt;="&amp;Parameter!$B$4,Verfügbarkeit!$B$5:$B$104,"&lt;="&amp;Parameter!$B$5),0))</f>
        <v/>
      </c>
      <c r="K41" s="21">
        <f>IF(OR($A41="",$E41="",$E41=0),"",IFERROR($H41/($E41*((Parameter!$B$5-Parameter!$B$4+1)/7)),""))</f>
        <v/>
      </c>
      <c r="L41" s="12">
        <f>IF($A41="","",IF(OR($B41="",$C41="",$D41="",$F41=""),"Stammdaten fehlen",IF($F41&lt;&gt;"Ja","",IF($G41=0,"Meldung fehlt",IF(AND($E41&gt;0,$K41&lt;Parameter!$B$7),"Unter Schwelle","")))))</f>
        <v/>
      </c>
    </row>
    <row r="42" ht="20" customHeight="1">
      <c r="A42" s="19" t="n"/>
      <c r="B42" s="19" t="n"/>
      <c r="C42" s="19" t="n"/>
      <c r="D42" s="19" t="n"/>
      <c r="E42" s="20" t="n"/>
      <c r="F42" s="19" t="n"/>
      <c r="G42" s="16">
        <f>IF($A42="","",COUNTIFS(Verfügbarkeit!$C$5:$C$104,$A42,Verfügbarkeit!$B$5:$B$104,"&gt;="&amp;Parameter!$B$4,Verfügbarkeit!$B$5:$B$104,"&lt;="&amp;Parameter!$B$5))</f>
        <v/>
      </c>
      <c r="H42" s="15">
        <f>IF($A42="","",IFERROR(SUMIFS(Verfügbarkeit!$I$5:$I$104,Verfügbarkeit!$C$5:$C$104,$A42,Verfügbarkeit!$F$5:$F$104,"Verfügbar",Verfügbarkeit!$B$5:$B$104,"&gt;="&amp;Parameter!$B$4,Verfügbarkeit!$B$5:$B$104,"&lt;="&amp;Parameter!$B$5),0))</f>
        <v/>
      </c>
      <c r="I42" s="15">
        <f>IF($A42="","",IFERROR(SUMIFS(Verfügbarkeit!$I$5:$I$104,Verfügbarkeit!$C$5:$C$104,$A42,Verfügbarkeit!$F$5:$F$104,"Eingeschränkt",Verfügbarkeit!$B$5:$B$104,"&gt;="&amp;Parameter!$B$4,Verfügbarkeit!$B$5:$B$104,"&lt;="&amp;Parameter!$B$5),0))</f>
        <v/>
      </c>
      <c r="J42" s="15">
        <f>IF($A42="","",IFERROR(SUMIFS(Verfügbarkeit!$I$5:$I$104,Verfügbarkeit!$C$5:$C$104,$A42,Verfügbarkeit!$F$5:$F$104,"Nicht verfügbar",Verfügbarkeit!$B$5:$B$104,"&gt;="&amp;Parameter!$B$4,Verfügbarkeit!$B$5:$B$104,"&lt;="&amp;Parameter!$B$5),0))</f>
        <v/>
      </c>
      <c r="K42" s="22">
        <f>IF(OR($A42="",$E42="",$E42=0),"",IFERROR($H42/($E42*((Parameter!$B$5-Parameter!$B$4+1)/7)),""))</f>
        <v/>
      </c>
      <c r="L42" s="10">
        <f>IF($A42="","",IF(OR($B42="",$C42="",$D42="",$F42=""),"Stammdaten fehlen",IF($F42&lt;&gt;"Ja","",IF($G42=0,"Meldung fehlt",IF(AND($E42&gt;0,$K42&lt;Parameter!$B$7),"Unter Schwelle","")))))</f>
        <v/>
      </c>
    </row>
    <row r="43" ht="20" customHeight="1">
      <c r="A43" s="19" t="n"/>
      <c r="B43" s="19" t="n"/>
      <c r="C43" s="19" t="n"/>
      <c r="D43" s="19" t="n"/>
      <c r="E43" s="20" t="n"/>
      <c r="F43" s="19" t="n"/>
      <c r="G43" s="14">
        <f>IF($A43="","",COUNTIFS(Verfügbarkeit!$C$5:$C$104,$A43,Verfügbarkeit!$B$5:$B$104,"&gt;="&amp;Parameter!$B$4,Verfügbarkeit!$B$5:$B$104,"&lt;="&amp;Parameter!$B$5))</f>
        <v/>
      </c>
      <c r="H43" s="13">
        <f>IF($A43="","",IFERROR(SUMIFS(Verfügbarkeit!$I$5:$I$104,Verfügbarkeit!$C$5:$C$104,$A43,Verfügbarkeit!$F$5:$F$104,"Verfügbar",Verfügbarkeit!$B$5:$B$104,"&gt;="&amp;Parameter!$B$4,Verfügbarkeit!$B$5:$B$104,"&lt;="&amp;Parameter!$B$5),0))</f>
        <v/>
      </c>
      <c r="I43" s="13">
        <f>IF($A43="","",IFERROR(SUMIFS(Verfügbarkeit!$I$5:$I$104,Verfügbarkeit!$C$5:$C$104,$A43,Verfügbarkeit!$F$5:$F$104,"Eingeschränkt",Verfügbarkeit!$B$5:$B$104,"&gt;="&amp;Parameter!$B$4,Verfügbarkeit!$B$5:$B$104,"&lt;="&amp;Parameter!$B$5),0))</f>
        <v/>
      </c>
      <c r="J43" s="13">
        <f>IF($A43="","",IFERROR(SUMIFS(Verfügbarkeit!$I$5:$I$104,Verfügbarkeit!$C$5:$C$104,$A43,Verfügbarkeit!$F$5:$F$104,"Nicht verfügbar",Verfügbarkeit!$B$5:$B$104,"&gt;="&amp;Parameter!$B$4,Verfügbarkeit!$B$5:$B$104,"&lt;="&amp;Parameter!$B$5),0))</f>
        <v/>
      </c>
      <c r="K43" s="21">
        <f>IF(OR($A43="",$E43="",$E43=0),"",IFERROR($H43/($E43*((Parameter!$B$5-Parameter!$B$4+1)/7)),""))</f>
        <v/>
      </c>
      <c r="L43" s="12">
        <f>IF($A43="","",IF(OR($B43="",$C43="",$D43="",$F43=""),"Stammdaten fehlen",IF($F43&lt;&gt;"Ja","",IF($G43=0,"Meldung fehlt",IF(AND($E43&gt;0,$K43&lt;Parameter!$B$7),"Unter Schwelle","")))))</f>
        <v/>
      </c>
    </row>
    <row r="44" ht="20" customHeight="1">
      <c r="A44" s="19" t="n"/>
      <c r="B44" s="19" t="n"/>
      <c r="C44" s="19" t="n"/>
      <c r="D44" s="19" t="n"/>
      <c r="E44" s="20" t="n"/>
      <c r="F44" s="19" t="n"/>
      <c r="G44" s="16">
        <f>IF($A44="","",COUNTIFS(Verfügbarkeit!$C$5:$C$104,$A44,Verfügbarkeit!$B$5:$B$104,"&gt;="&amp;Parameter!$B$4,Verfügbarkeit!$B$5:$B$104,"&lt;="&amp;Parameter!$B$5))</f>
        <v/>
      </c>
      <c r="H44" s="15">
        <f>IF($A44="","",IFERROR(SUMIFS(Verfügbarkeit!$I$5:$I$104,Verfügbarkeit!$C$5:$C$104,$A44,Verfügbarkeit!$F$5:$F$104,"Verfügbar",Verfügbarkeit!$B$5:$B$104,"&gt;="&amp;Parameter!$B$4,Verfügbarkeit!$B$5:$B$104,"&lt;="&amp;Parameter!$B$5),0))</f>
        <v/>
      </c>
      <c r="I44" s="15">
        <f>IF($A44="","",IFERROR(SUMIFS(Verfügbarkeit!$I$5:$I$104,Verfügbarkeit!$C$5:$C$104,$A44,Verfügbarkeit!$F$5:$F$104,"Eingeschränkt",Verfügbarkeit!$B$5:$B$104,"&gt;="&amp;Parameter!$B$4,Verfügbarkeit!$B$5:$B$104,"&lt;="&amp;Parameter!$B$5),0))</f>
        <v/>
      </c>
      <c r="J44" s="15">
        <f>IF($A44="","",IFERROR(SUMIFS(Verfügbarkeit!$I$5:$I$104,Verfügbarkeit!$C$5:$C$104,$A44,Verfügbarkeit!$F$5:$F$104,"Nicht verfügbar",Verfügbarkeit!$B$5:$B$104,"&gt;="&amp;Parameter!$B$4,Verfügbarkeit!$B$5:$B$104,"&lt;="&amp;Parameter!$B$5),0))</f>
        <v/>
      </c>
      <c r="K44" s="22">
        <f>IF(OR($A44="",$E44="",$E44=0),"",IFERROR($H44/($E44*((Parameter!$B$5-Parameter!$B$4+1)/7)),""))</f>
        <v/>
      </c>
      <c r="L44" s="10">
        <f>IF($A44="","",IF(OR($B44="",$C44="",$D44="",$F44=""),"Stammdaten fehlen",IF($F44&lt;&gt;"Ja","",IF($G44=0,"Meldung fehlt",IF(AND($E44&gt;0,$K44&lt;Parameter!$B$7),"Unter Schwelle","")))))</f>
        <v/>
      </c>
    </row>
    <row r="45" ht="20" customHeight="1">
      <c r="A45" s="19" t="n"/>
      <c r="B45" s="19" t="n"/>
      <c r="C45" s="19" t="n"/>
      <c r="D45" s="19" t="n"/>
      <c r="E45" s="20" t="n"/>
      <c r="F45" s="19" t="n"/>
      <c r="G45" s="14">
        <f>IF($A45="","",COUNTIFS(Verfügbarkeit!$C$5:$C$104,$A45,Verfügbarkeit!$B$5:$B$104,"&gt;="&amp;Parameter!$B$4,Verfügbarkeit!$B$5:$B$104,"&lt;="&amp;Parameter!$B$5))</f>
        <v/>
      </c>
      <c r="H45" s="13">
        <f>IF($A45="","",IFERROR(SUMIFS(Verfügbarkeit!$I$5:$I$104,Verfügbarkeit!$C$5:$C$104,$A45,Verfügbarkeit!$F$5:$F$104,"Verfügbar",Verfügbarkeit!$B$5:$B$104,"&gt;="&amp;Parameter!$B$4,Verfügbarkeit!$B$5:$B$104,"&lt;="&amp;Parameter!$B$5),0))</f>
        <v/>
      </c>
      <c r="I45" s="13">
        <f>IF($A45="","",IFERROR(SUMIFS(Verfügbarkeit!$I$5:$I$104,Verfügbarkeit!$C$5:$C$104,$A45,Verfügbarkeit!$F$5:$F$104,"Eingeschränkt",Verfügbarkeit!$B$5:$B$104,"&gt;="&amp;Parameter!$B$4,Verfügbarkeit!$B$5:$B$104,"&lt;="&amp;Parameter!$B$5),0))</f>
        <v/>
      </c>
      <c r="J45" s="13">
        <f>IF($A45="","",IFERROR(SUMIFS(Verfügbarkeit!$I$5:$I$104,Verfügbarkeit!$C$5:$C$104,$A45,Verfügbarkeit!$F$5:$F$104,"Nicht verfügbar",Verfügbarkeit!$B$5:$B$104,"&gt;="&amp;Parameter!$B$4,Verfügbarkeit!$B$5:$B$104,"&lt;="&amp;Parameter!$B$5),0))</f>
        <v/>
      </c>
      <c r="K45" s="21">
        <f>IF(OR($A45="",$E45="",$E45=0),"",IFERROR($H45/($E45*((Parameter!$B$5-Parameter!$B$4+1)/7)),""))</f>
        <v/>
      </c>
      <c r="L45" s="12">
        <f>IF($A45="","",IF(OR($B45="",$C45="",$D45="",$F45=""),"Stammdaten fehlen",IF($F45&lt;&gt;"Ja","",IF($G45=0,"Meldung fehlt",IF(AND($E45&gt;0,$K45&lt;Parameter!$B$7),"Unter Schwelle","")))))</f>
        <v/>
      </c>
    </row>
    <row r="46" ht="20" customHeight="1">
      <c r="A46" s="19" t="n"/>
      <c r="B46" s="19" t="n"/>
      <c r="C46" s="19" t="n"/>
      <c r="D46" s="19" t="n"/>
      <c r="E46" s="20" t="n"/>
      <c r="F46" s="19" t="n"/>
      <c r="G46" s="16">
        <f>IF($A46="","",COUNTIFS(Verfügbarkeit!$C$5:$C$104,$A46,Verfügbarkeit!$B$5:$B$104,"&gt;="&amp;Parameter!$B$4,Verfügbarkeit!$B$5:$B$104,"&lt;="&amp;Parameter!$B$5))</f>
        <v/>
      </c>
      <c r="H46" s="15">
        <f>IF($A46="","",IFERROR(SUMIFS(Verfügbarkeit!$I$5:$I$104,Verfügbarkeit!$C$5:$C$104,$A46,Verfügbarkeit!$F$5:$F$104,"Verfügbar",Verfügbarkeit!$B$5:$B$104,"&gt;="&amp;Parameter!$B$4,Verfügbarkeit!$B$5:$B$104,"&lt;="&amp;Parameter!$B$5),0))</f>
        <v/>
      </c>
      <c r="I46" s="15">
        <f>IF($A46="","",IFERROR(SUMIFS(Verfügbarkeit!$I$5:$I$104,Verfügbarkeit!$C$5:$C$104,$A46,Verfügbarkeit!$F$5:$F$104,"Eingeschränkt",Verfügbarkeit!$B$5:$B$104,"&gt;="&amp;Parameter!$B$4,Verfügbarkeit!$B$5:$B$104,"&lt;="&amp;Parameter!$B$5),0))</f>
        <v/>
      </c>
      <c r="J46" s="15">
        <f>IF($A46="","",IFERROR(SUMIFS(Verfügbarkeit!$I$5:$I$104,Verfügbarkeit!$C$5:$C$104,$A46,Verfügbarkeit!$F$5:$F$104,"Nicht verfügbar",Verfügbarkeit!$B$5:$B$104,"&gt;="&amp;Parameter!$B$4,Verfügbarkeit!$B$5:$B$104,"&lt;="&amp;Parameter!$B$5),0))</f>
        <v/>
      </c>
      <c r="K46" s="22">
        <f>IF(OR($A46="",$E46="",$E46=0),"",IFERROR($H46/($E46*((Parameter!$B$5-Parameter!$B$4+1)/7)),""))</f>
        <v/>
      </c>
      <c r="L46" s="10">
        <f>IF($A46="","",IF(OR($B46="",$C46="",$D46="",$F46=""),"Stammdaten fehlen",IF($F46&lt;&gt;"Ja","",IF($G46=0,"Meldung fehlt",IF(AND($E46&gt;0,$K46&lt;Parameter!$B$7),"Unter Schwelle","")))))</f>
        <v/>
      </c>
    </row>
    <row r="47" ht="20" customHeight="1">
      <c r="A47" s="19" t="n"/>
      <c r="B47" s="19" t="n"/>
      <c r="C47" s="19" t="n"/>
      <c r="D47" s="19" t="n"/>
      <c r="E47" s="20" t="n"/>
      <c r="F47" s="19" t="n"/>
      <c r="G47" s="14">
        <f>IF($A47="","",COUNTIFS(Verfügbarkeit!$C$5:$C$104,$A47,Verfügbarkeit!$B$5:$B$104,"&gt;="&amp;Parameter!$B$4,Verfügbarkeit!$B$5:$B$104,"&lt;="&amp;Parameter!$B$5))</f>
        <v/>
      </c>
      <c r="H47" s="13">
        <f>IF($A47="","",IFERROR(SUMIFS(Verfügbarkeit!$I$5:$I$104,Verfügbarkeit!$C$5:$C$104,$A47,Verfügbarkeit!$F$5:$F$104,"Verfügbar",Verfügbarkeit!$B$5:$B$104,"&gt;="&amp;Parameter!$B$4,Verfügbarkeit!$B$5:$B$104,"&lt;="&amp;Parameter!$B$5),0))</f>
        <v/>
      </c>
      <c r="I47" s="13">
        <f>IF($A47="","",IFERROR(SUMIFS(Verfügbarkeit!$I$5:$I$104,Verfügbarkeit!$C$5:$C$104,$A47,Verfügbarkeit!$F$5:$F$104,"Eingeschränkt",Verfügbarkeit!$B$5:$B$104,"&gt;="&amp;Parameter!$B$4,Verfügbarkeit!$B$5:$B$104,"&lt;="&amp;Parameter!$B$5),0))</f>
        <v/>
      </c>
      <c r="J47" s="13">
        <f>IF($A47="","",IFERROR(SUMIFS(Verfügbarkeit!$I$5:$I$104,Verfügbarkeit!$C$5:$C$104,$A47,Verfügbarkeit!$F$5:$F$104,"Nicht verfügbar",Verfügbarkeit!$B$5:$B$104,"&gt;="&amp;Parameter!$B$4,Verfügbarkeit!$B$5:$B$104,"&lt;="&amp;Parameter!$B$5),0))</f>
        <v/>
      </c>
      <c r="K47" s="21">
        <f>IF(OR($A47="",$E47="",$E47=0),"",IFERROR($H47/($E47*((Parameter!$B$5-Parameter!$B$4+1)/7)),""))</f>
        <v/>
      </c>
      <c r="L47" s="12">
        <f>IF($A47="","",IF(OR($B47="",$C47="",$D47="",$F47=""),"Stammdaten fehlen",IF($F47&lt;&gt;"Ja","",IF($G47=0,"Meldung fehlt",IF(AND($E47&gt;0,$K47&lt;Parameter!$B$7),"Unter Schwelle","")))))</f>
        <v/>
      </c>
    </row>
    <row r="48" ht="20" customHeight="1">
      <c r="A48" s="19" t="n"/>
      <c r="B48" s="19" t="n"/>
      <c r="C48" s="19" t="n"/>
      <c r="D48" s="19" t="n"/>
      <c r="E48" s="20" t="n"/>
      <c r="F48" s="19" t="n"/>
      <c r="G48" s="16">
        <f>IF($A48="","",COUNTIFS(Verfügbarkeit!$C$5:$C$104,$A48,Verfügbarkeit!$B$5:$B$104,"&gt;="&amp;Parameter!$B$4,Verfügbarkeit!$B$5:$B$104,"&lt;="&amp;Parameter!$B$5))</f>
        <v/>
      </c>
      <c r="H48" s="15">
        <f>IF($A48="","",IFERROR(SUMIFS(Verfügbarkeit!$I$5:$I$104,Verfügbarkeit!$C$5:$C$104,$A48,Verfügbarkeit!$F$5:$F$104,"Verfügbar",Verfügbarkeit!$B$5:$B$104,"&gt;="&amp;Parameter!$B$4,Verfügbarkeit!$B$5:$B$104,"&lt;="&amp;Parameter!$B$5),0))</f>
        <v/>
      </c>
      <c r="I48" s="15">
        <f>IF($A48="","",IFERROR(SUMIFS(Verfügbarkeit!$I$5:$I$104,Verfügbarkeit!$C$5:$C$104,$A48,Verfügbarkeit!$F$5:$F$104,"Eingeschränkt",Verfügbarkeit!$B$5:$B$104,"&gt;="&amp;Parameter!$B$4,Verfügbarkeit!$B$5:$B$104,"&lt;="&amp;Parameter!$B$5),0))</f>
        <v/>
      </c>
      <c r="J48" s="15">
        <f>IF($A48="","",IFERROR(SUMIFS(Verfügbarkeit!$I$5:$I$104,Verfügbarkeit!$C$5:$C$104,$A48,Verfügbarkeit!$F$5:$F$104,"Nicht verfügbar",Verfügbarkeit!$B$5:$B$104,"&gt;="&amp;Parameter!$B$4,Verfügbarkeit!$B$5:$B$104,"&lt;="&amp;Parameter!$B$5),0))</f>
        <v/>
      </c>
      <c r="K48" s="22">
        <f>IF(OR($A48="",$E48="",$E48=0),"",IFERROR($H48/($E48*((Parameter!$B$5-Parameter!$B$4+1)/7)),""))</f>
        <v/>
      </c>
      <c r="L48" s="10">
        <f>IF($A48="","",IF(OR($B48="",$C48="",$D48="",$F48=""),"Stammdaten fehlen",IF($F48&lt;&gt;"Ja","",IF($G48=0,"Meldung fehlt",IF(AND($E48&gt;0,$K48&lt;Parameter!$B$7),"Unter Schwelle","")))))</f>
        <v/>
      </c>
    </row>
    <row r="49" ht="20" customHeight="1">
      <c r="A49" s="19" t="n"/>
      <c r="B49" s="19" t="n"/>
      <c r="C49" s="19" t="n"/>
      <c r="D49" s="19" t="n"/>
      <c r="E49" s="20" t="n"/>
      <c r="F49" s="19" t="n"/>
      <c r="G49" s="14">
        <f>IF($A49="","",COUNTIFS(Verfügbarkeit!$C$5:$C$104,$A49,Verfügbarkeit!$B$5:$B$104,"&gt;="&amp;Parameter!$B$4,Verfügbarkeit!$B$5:$B$104,"&lt;="&amp;Parameter!$B$5))</f>
        <v/>
      </c>
      <c r="H49" s="13">
        <f>IF($A49="","",IFERROR(SUMIFS(Verfügbarkeit!$I$5:$I$104,Verfügbarkeit!$C$5:$C$104,$A49,Verfügbarkeit!$F$5:$F$104,"Verfügbar",Verfügbarkeit!$B$5:$B$104,"&gt;="&amp;Parameter!$B$4,Verfügbarkeit!$B$5:$B$104,"&lt;="&amp;Parameter!$B$5),0))</f>
        <v/>
      </c>
      <c r="I49" s="13">
        <f>IF($A49="","",IFERROR(SUMIFS(Verfügbarkeit!$I$5:$I$104,Verfügbarkeit!$C$5:$C$104,$A49,Verfügbarkeit!$F$5:$F$104,"Eingeschränkt",Verfügbarkeit!$B$5:$B$104,"&gt;="&amp;Parameter!$B$4,Verfügbarkeit!$B$5:$B$104,"&lt;="&amp;Parameter!$B$5),0))</f>
        <v/>
      </c>
      <c r="J49" s="13">
        <f>IF($A49="","",IFERROR(SUMIFS(Verfügbarkeit!$I$5:$I$104,Verfügbarkeit!$C$5:$C$104,$A49,Verfügbarkeit!$F$5:$F$104,"Nicht verfügbar",Verfügbarkeit!$B$5:$B$104,"&gt;="&amp;Parameter!$B$4,Verfügbarkeit!$B$5:$B$104,"&lt;="&amp;Parameter!$B$5),0))</f>
        <v/>
      </c>
      <c r="K49" s="21">
        <f>IF(OR($A49="",$E49="",$E49=0),"",IFERROR($H49/($E49*((Parameter!$B$5-Parameter!$B$4+1)/7)),""))</f>
        <v/>
      </c>
      <c r="L49" s="12">
        <f>IF($A49="","",IF(OR($B49="",$C49="",$D49="",$F49=""),"Stammdaten fehlen",IF($F49&lt;&gt;"Ja","",IF($G49=0,"Meldung fehlt",IF(AND($E49&gt;0,$K49&lt;Parameter!$B$7),"Unter Schwelle","")))))</f>
        <v/>
      </c>
    </row>
    <row r="50" ht="20" customHeight="1">
      <c r="A50" s="19" t="n"/>
      <c r="B50" s="19" t="n"/>
      <c r="C50" s="19" t="n"/>
      <c r="D50" s="19" t="n"/>
      <c r="E50" s="20" t="n"/>
      <c r="F50" s="19" t="n"/>
      <c r="G50" s="16">
        <f>IF($A50="","",COUNTIFS(Verfügbarkeit!$C$5:$C$104,$A50,Verfügbarkeit!$B$5:$B$104,"&gt;="&amp;Parameter!$B$4,Verfügbarkeit!$B$5:$B$104,"&lt;="&amp;Parameter!$B$5))</f>
        <v/>
      </c>
      <c r="H50" s="15">
        <f>IF($A50="","",IFERROR(SUMIFS(Verfügbarkeit!$I$5:$I$104,Verfügbarkeit!$C$5:$C$104,$A50,Verfügbarkeit!$F$5:$F$104,"Verfügbar",Verfügbarkeit!$B$5:$B$104,"&gt;="&amp;Parameter!$B$4,Verfügbarkeit!$B$5:$B$104,"&lt;="&amp;Parameter!$B$5),0))</f>
        <v/>
      </c>
      <c r="I50" s="15">
        <f>IF($A50="","",IFERROR(SUMIFS(Verfügbarkeit!$I$5:$I$104,Verfügbarkeit!$C$5:$C$104,$A50,Verfügbarkeit!$F$5:$F$104,"Eingeschränkt",Verfügbarkeit!$B$5:$B$104,"&gt;="&amp;Parameter!$B$4,Verfügbarkeit!$B$5:$B$104,"&lt;="&amp;Parameter!$B$5),0))</f>
        <v/>
      </c>
      <c r="J50" s="15">
        <f>IF($A50="","",IFERROR(SUMIFS(Verfügbarkeit!$I$5:$I$104,Verfügbarkeit!$C$5:$C$104,$A50,Verfügbarkeit!$F$5:$F$104,"Nicht verfügbar",Verfügbarkeit!$B$5:$B$104,"&gt;="&amp;Parameter!$B$4,Verfügbarkeit!$B$5:$B$104,"&lt;="&amp;Parameter!$B$5),0))</f>
        <v/>
      </c>
      <c r="K50" s="22">
        <f>IF(OR($A50="",$E50="",$E50=0),"",IFERROR($H50/($E50*((Parameter!$B$5-Parameter!$B$4+1)/7)),""))</f>
        <v/>
      </c>
      <c r="L50" s="10">
        <f>IF($A50="","",IF(OR($B50="",$C50="",$D50="",$F50=""),"Stammdaten fehlen",IF($F50&lt;&gt;"Ja","",IF($G50=0,"Meldung fehlt",IF(AND($E50&gt;0,$K50&lt;Parameter!$B$7),"Unter Schwelle","")))))</f>
        <v/>
      </c>
    </row>
    <row r="51" ht="20" customHeight="1">
      <c r="A51" s="19" t="n"/>
      <c r="B51" s="19" t="n"/>
      <c r="C51" s="19" t="n"/>
      <c r="D51" s="19" t="n"/>
      <c r="E51" s="20" t="n"/>
      <c r="F51" s="19" t="n"/>
      <c r="G51" s="14">
        <f>IF($A51="","",COUNTIFS(Verfügbarkeit!$C$5:$C$104,$A51,Verfügbarkeit!$B$5:$B$104,"&gt;="&amp;Parameter!$B$4,Verfügbarkeit!$B$5:$B$104,"&lt;="&amp;Parameter!$B$5))</f>
        <v/>
      </c>
      <c r="H51" s="13">
        <f>IF($A51="","",IFERROR(SUMIFS(Verfügbarkeit!$I$5:$I$104,Verfügbarkeit!$C$5:$C$104,$A51,Verfügbarkeit!$F$5:$F$104,"Verfügbar",Verfügbarkeit!$B$5:$B$104,"&gt;="&amp;Parameter!$B$4,Verfügbarkeit!$B$5:$B$104,"&lt;="&amp;Parameter!$B$5),0))</f>
        <v/>
      </c>
      <c r="I51" s="13">
        <f>IF($A51="","",IFERROR(SUMIFS(Verfügbarkeit!$I$5:$I$104,Verfügbarkeit!$C$5:$C$104,$A51,Verfügbarkeit!$F$5:$F$104,"Eingeschränkt",Verfügbarkeit!$B$5:$B$104,"&gt;="&amp;Parameter!$B$4,Verfügbarkeit!$B$5:$B$104,"&lt;="&amp;Parameter!$B$5),0))</f>
        <v/>
      </c>
      <c r="J51" s="13">
        <f>IF($A51="","",IFERROR(SUMIFS(Verfügbarkeit!$I$5:$I$104,Verfügbarkeit!$C$5:$C$104,$A51,Verfügbarkeit!$F$5:$F$104,"Nicht verfügbar",Verfügbarkeit!$B$5:$B$104,"&gt;="&amp;Parameter!$B$4,Verfügbarkeit!$B$5:$B$104,"&lt;="&amp;Parameter!$B$5),0))</f>
        <v/>
      </c>
      <c r="K51" s="21">
        <f>IF(OR($A51="",$E51="",$E51=0),"",IFERROR($H51/($E51*((Parameter!$B$5-Parameter!$B$4+1)/7)),""))</f>
        <v/>
      </c>
      <c r="L51" s="12">
        <f>IF($A51="","",IF(OR($B51="",$C51="",$D51="",$F51=""),"Stammdaten fehlen",IF($F51&lt;&gt;"Ja","",IF($G51=0,"Meldung fehlt",IF(AND($E51&gt;0,$K51&lt;Parameter!$B$7),"Unter Schwelle","")))))</f>
        <v/>
      </c>
    </row>
    <row r="52" ht="20" customHeight="1">
      <c r="A52" s="19" t="n"/>
      <c r="B52" s="19" t="n"/>
      <c r="C52" s="19" t="n"/>
      <c r="D52" s="19" t="n"/>
      <c r="E52" s="20" t="n"/>
      <c r="F52" s="19" t="n"/>
      <c r="G52" s="16">
        <f>IF($A52="","",COUNTIFS(Verfügbarkeit!$C$5:$C$104,$A52,Verfügbarkeit!$B$5:$B$104,"&gt;="&amp;Parameter!$B$4,Verfügbarkeit!$B$5:$B$104,"&lt;="&amp;Parameter!$B$5))</f>
        <v/>
      </c>
      <c r="H52" s="15">
        <f>IF($A52="","",IFERROR(SUMIFS(Verfügbarkeit!$I$5:$I$104,Verfügbarkeit!$C$5:$C$104,$A52,Verfügbarkeit!$F$5:$F$104,"Verfügbar",Verfügbarkeit!$B$5:$B$104,"&gt;="&amp;Parameter!$B$4,Verfügbarkeit!$B$5:$B$104,"&lt;="&amp;Parameter!$B$5),0))</f>
        <v/>
      </c>
      <c r="I52" s="15">
        <f>IF($A52="","",IFERROR(SUMIFS(Verfügbarkeit!$I$5:$I$104,Verfügbarkeit!$C$5:$C$104,$A52,Verfügbarkeit!$F$5:$F$104,"Eingeschränkt",Verfügbarkeit!$B$5:$B$104,"&gt;="&amp;Parameter!$B$4,Verfügbarkeit!$B$5:$B$104,"&lt;="&amp;Parameter!$B$5),0))</f>
        <v/>
      </c>
      <c r="J52" s="15">
        <f>IF($A52="","",IFERROR(SUMIFS(Verfügbarkeit!$I$5:$I$104,Verfügbarkeit!$C$5:$C$104,$A52,Verfügbarkeit!$F$5:$F$104,"Nicht verfügbar",Verfügbarkeit!$B$5:$B$104,"&gt;="&amp;Parameter!$B$4,Verfügbarkeit!$B$5:$B$104,"&lt;="&amp;Parameter!$B$5),0))</f>
        <v/>
      </c>
      <c r="K52" s="22">
        <f>IF(OR($A52="",$E52="",$E52=0),"",IFERROR($H52/($E52*((Parameter!$B$5-Parameter!$B$4+1)/7)),""))</f>
        <v/>
      </c>
      <c r="L52" s="10">
        <f>IF($A52="","",IF(OR($B52="",$C52="",$D52="",$F52=""),"Stammdaten fehlen",IF($F52&lt;&gt;"Ja","",IF($G52=0,"Meldung fehlt",IF(AND($E52&gt;0,$K52&lt;Parameter!$B$7),"Unter Schwelle","")))))</f>
        <v/>
      </c>
    </row>
    <row r="53" ht="20" customHeight="1">
      <c r="A53" s="19" t="n"/>
      <c r="B53" s="19" t="n"/>
      <c r="C53" s="19" t="n"/>
      <c r="D53" s="19" t="n"/>
      <c r="E53" s="20" t="n"/>
      <c r="F53" s="19" t="n"/>
      <c r="G53" s="14">
        <f>IF($A53="","",COUNTIFS(Verfügbarkeit!$C$5:$C$104,$A53,Verfügbarkeit!$B$5:$B$104,"&gt;="&amp;Parameter!$B$4,Verfügbarkeit!$B$5:$B$104,"&lt;="&amp;Parameter!$B$5))</f>
        <v/>
      </c>
      <c r="H53" s="13">
        <f>IF($A53="","",IFERROR(SUMIFS(Verfügbarkeit!$I$5:$I$104,Verfügbarkeit!$C$5:$C$104,$A53,Verfügbarkeit!$F$5:$F$104,"Verfügbar",Verfügbarkeit!$B$5:$B$104,"&gt;="&amp;Parameter!$B$4,Verfügbarkeit!$B$5:$B$104,"&lt;="&amp;Parameter!$B$5),0))</f>
        <v/>
      </c>
      <c r="I53" s="13">
        <f>IF($A53="","",IFERROR(SUMIFS(Verfügbarkeit!$I$5:$I$104,Verfügbarkeit!$C$5:$C$104,$A53,Verfügbarkeit!$F$5:$F$104,"Eingeschränkt",Verfügbarkeit!$B$5:$B$104,"&gt;="&amp;Parameter!$B$4,Verfügbarkeit!$B$5:$B$104,"&lt;="&amp;Parameter!$B$5),0))</f>
        <v/>
      </c>
      <c r="J53" s="13">
        <f>IF($A53="","",IFERROR(SUMIFS(Verfügbarkeit!$I$5:$I$104,Verfügbarkeit!$C$5:$C$104,$A53,Verfügbarkeit!$F$5:$F$104,"Nicht verfügbar",Verfügbarkeit!$B$5:$B$104,"&gt;="&amp;Parameter!$B$4,Verfügbarkeit!$B$5:$B$104,"&lt;="&amp;Parameter!$B$5),0))</f>
        <v/>
      </c>
      <c r="K53" s="21">
        <f>IF(OR($A53="",$E53="",$E53=0),"",IFERROR($H53/($E53*((Parameter!$B$5-Parameter!$B$4+1)/7)),""))</f>
        <v/>
      </c>
      <c r="L53" s="12">
        <f>IF($A53="","",IF(OR($B53="",$C53="",$D53="",$F53=""),"Stammdaten fehlen",IF($F53&lt;&gt;"Ja","",IF($G53=0,"Meldung fehlt",IF(AND($E53&gt;0,$K53&lt;Parameter!$B$7),"Unter Schwelle","")))))</f>
        <v/>
      </c>
    </row>
    <row r="54" ht="20" customHeight="1">
      <c r="A54" s="19" t="n"/>
      <c r="B54" s="19" t="n"/>
      <c r="C54" s="19" t="n"/>
      <c r="D54" s="19" t="n"/>
      <c r="E54" s="20" t="n"/>
      <c r="F54" s="19" t="n"/>
      <c r="G54" s="16">
        <f>IF($A54="","",COUNTIFS(Verfügbarkeit!$C$5:$C$104,$A54,Verfügbarkeit!$B$5:$B$104,"&gt;="&amp;Parameter!$B$4,Verfügbarkeit!$B$5:$B$104,"&lt;="&amp;Parameter!$B$5))</f>
        <v/>
      </c>
      <c r="H54" s="15">
        <f>IF($A54="","",IFERROR(SUMIFS(Verfügbarkeit!$I$5:$I$104,Verfügbarkeit!$C$5:$C$104,$A54,Verfügbarkeit!$F$5:$F$104,"Verfügbar",Verfügbarkeit!$B$5:$B$104,"&gt;="&amp;Parameter!$B$4,Verfügbarkeit!$B$5:$B$104,"&lt;="&amp;Parameter!$B$5),0))</f>
        <v/>
      </c>
      <c r="I54" s="15">
        <f>IF($A54="","",IFERROR(SUMIFS(Verfügbarkeit!$I$5:$I$104,Verfügbarkeit!$C$5:$C$104,$A54,Verfügbarkeit!$F$5:$F$104,"Eingeschränkt",Verfügbarkeit!$B$5:$B$104,"&gt;="&amp;Parameter!$B$4,Verfügbarkeit!$B$5:$B$104,"&lt;="&amp;Parameter!$B$5),0))</f>
        <v/>
      </c>
      <c r="J54" s="15">
        <f>IF($A54="","",IFERROR(SUMIFS(Verfügbarkeit!$I$5:$I$104,Verfügbarkeit!$C$5:$C$104,$A54,Verfügbarkeit!$F$5:$F$104,"Nicht verfügbar",Verfügbarkeit!$B$5:$B$104,"&gt;="&amp;Parameter!$B$4,Verfügbarkeit!$B$5:$B$104,"&lt;="&amp;Parameter!$B$5),0))</f>
        <v/>
      </c>
      <c r="K54" s="22">
        <f>IF(OR($A54="",$E54="",$E54=0),"",IFERROR($H54/($E54*((Parameter!$B$5-Parameter!$B$4+1)/7)),""))</f>
        <v/>
      </c>
      <c r="L54" s="10">
        <f>IF($A54="","",IF(OR($B54="",$C54="",$D54="",$F54=""),"Stammdaten fehlen",IF($F54&lt;&gt;"Ja","",IF($G54=0,"Meldung fehlt",IF(AND($E54&gt;0,$K54&lt;Parameter!$B$7),"Unter Schwelle","")))))</f>
        <v/>
      </c>
    </row>
    <row r="55" ht="20" customHeight="1">
      <c r="A55" s="19" t="n"/>
      <c r="B55" s="19" t="n"/>
      <c r="C55" s="19" t="n"/>
      <c r="D55" s="19" t="n"/>
      <c r="E55" s="20" t="n"/>
      <c r="F55" s="19" t="n"/>
      <c r="G55" s="14">
        <f>IF($A55="","",COUNTIFS(Verfügbarkeit!$C$5:$C$104,$A55,Verfügbarkeit!$B$5:$B$104,"&gt;="&amp;Parameter!$B$4,Verfügbarkeit!$B$5:$B$104,"&lt;="&amp;Parameter!$B$5))</f>
        <v/>
      </c>
      <c r="H55" s="13">
        <f>IF($A55="","",IFERROR(SUMIFS(Verfügbarkeit!$I$5:$I$104,Verfügbarkeit!$C$5:$C$104,$A55,Verfügbarkeit!$F$5:$F$104,"Verfügbar",Verfügbarkeit!$B$5:$B$104,"&gt;="&amp;Parameter!$B$4,Verfügbarkeit!$B$5:$B$104,"&lt;="&amp;Parameter!$B$5),0))</f>
        <v/>
      </c>
      <c r="I55" s="13">
        <f>IF($A55="","",IFERROR(SUMIFS(Verfügbarkeit!$I$5:$I$104,Verfügbarkeit!$C$5:$C$104,$A55,Verfügbarkeit!$F$5:$F$104,"Eingeschränkt",Verfügbarkeit!$B$5:$B$104,"&gt;="&amp;Parameter!$B$4,Verfügbarkeit!$B$5:$B$104,"&lt;="&amp;Parameter!$B$5),0))</f>
        <v/>
      </c>
      <c r="J55" s="13">
        <f>IF($A55="","",IFERROR(SUMIFS(Verfügbarkeit!$I$5:$I$104,Verfügbarkeit!$C$5:$C$104,$A55,Verfügbarkeit!$F$5:$F$104,"Nicht verfügbar",Verfügbarkeit!$B$5:$B$104,"&gt;="&amp;Parameter!$B$4,Verfügbarkeit!$B$5:$B$104,"&lt;="&amp;Parameter!$B$5),0))</f>
        <v/>
      </c>
      <c r="K55" s="21">
        <f>IF(OR($A55="",$E55="",$E55=0),"",IFERROR($H55/($E55*((Parameter!$B$5-Parameter!$B$4+1)/7)),""))</f>
        <v/>
      </c>
      <c r="L55" s="12">
        <f>IF($A55="","",IF(OR($B55="",$C55="",$D55="",$F55=""),"Stammdaten fehlen",IF($F55&lt;&gt;"Ja","",IF($G55=0,"Meldung fehlt",IF(AND($E55&gt;0,$K55&lt;Parameter!$B$7),"Unter Schwelle","")))))</f>
        <v/>
      </c>
    </row>
    <row r="56" ht="20" customHeight="1">
      <c r="A56" s="19" t="n"/>
      <c r="B56" s="19" t="n"/>
      <c r="C56" s="19" t="n"/>
      <c r="D56" s="19" t="n"/>
      <c r="E56" s="20" t="n"/>
      <c r="F56" s="19" t="n"/>
      <c r="G56" s="16">
        <f>IF($A56="","",COUNTIFS(Verfügbarkeit!$C$5:$C$104,$A56,Verfügbarkeit!$B$5:$B$104,"&gt;="&amp;Parameter!$B$4,Verfügbarkeit!$B$5:$B$104,"&lt;="&amp;Parameter!$B$5))</f>
        <v/>
      </c>
      <c r="H56" s="15">
        <f>IF($A56="","",IFERROR(SUMIFS(Verfügbarkeit!$I$5:$I$104,Verfügbarkeit!$C$5:$C$104,$A56,Verfügbarkeit!$F$5:$F$104,"Verfügbar",Verfügbarkeit!$B$5:$B$104,"&gt;="&amp;Parameter!$B$4,Verfügbarkeit!$B$5:$B$104,"&lt;="&amp;Parameter!$B$5),0))</f>
        <v/>
      </c>
      <c r="I56" s="15">
        <f>IF($A56="","",IFERROR(SUMIFS(Verfügbarkeit!$I$5:$I$104,Verfügbarkeit!$C$5:$C$104,$A56,Verfügbarkeit!$F$5:$F$104,"Eingeschränkt",Verfügbarkeit!$B$5:$B$104,"&gt;="&amp;Parameter!$B$4,Verfügbarkeit!$B$5:$B$104,"&lt;="&amp;Parameter!$B$5),0))</f>
        <v/>
      </c>
      <c r="J56" s="15">
        <f>IF($A56="","",IFERROR(SUMIFS(Verfügbarkeit!$I$5:$I$104,Verfügbarkeit!$C$5:$C$104,$A56,Verfügbarkeit!$F$5:$F$104,"Nicht verfügbar",Verfügbarkeit!$B$5:$B$104,"&gt;="&amp;Parameter!$B$4,Verfügbarkeit!$B$5:$B$104,"&lt;="&amp;Parameter!$B$5),0))</f>
        <v/>
      </c>
      <c r="K56" s="22">
        <f>IF(OR($A56="",$E56="",$E56=0),"",IFERROR($H56/($E56*((Parameter!$B$5-Parameter!$B$4+1)/7)),""))</f>
        <v/>
      </c>
      <c r="L56" s="10">
        <f>IF($A56="","",IF(OR($B56="",$C56="",$D56="",$F56=""),"Stammdaten fehlen",IF($F56&lt;&gt;"Ja","",IF($G56=0,"Meldung fehlt",IF(AND($E56&gt;0,$K56&lt;Parameter!$B$7),"Unter Schwelle","")))))</f>
        <v/>
      </c>
    </row>
    <row r="57" ht="20" customHeight="1">
      <c r="A57" s="19" t="n"/>
      <c r="B57" s="19" t="n"/>
      <c r="C57" s="19" t="n"/>
      <c r="D57" s="19" t="n"/>
      <c r="E57" s="20" t="n"/>
      <c r="F57" s="19" t="n"/>
      <c r="G57" s="14">
        <f>IF($A57="","",COUNTIFS(Verfügbarkeit!$C$5:$C$104,$A57,Verfügbarkeit!$B$5:$B$104,"&gt;="&amp;Parameter!$B$4,Verfügbarkeit!$B$5:$B$104,"&lt;="&amp;Parameter!$B$5))</f>
        <v/>
      </c>
      <c r="H57" s="13">
        <f>IF($A57="","",IFERROR(SUMIFS(Verfügbarkeit!$I$5:$I$104,Verfügbarkeit!$C$5:$C$104,$A57,Verfügbarkeit!$F$5:$F$104,"Verfügbar",Verfügbarkeit!$B$5:$B$104,"&gt;="&amp;Parameter!$B$4,Verfügbarkeit!$B$5:$B$104,"&lt;="&amp;Parameter!$B$5),0))</f>
        <v/>
      </c>
      <c r="I57" s="13">
        <f>IF($A57="","",IFERROR(SUMIFS(Verfügbarkeit!$I$5:$I$104,Verfügbarkeit!$C$5:$C$104,$A57,Verfügbarkeit!$F$5:$F$104,"Eingeschränkt",Verfügbarkeit!$B$5:$B$104,"&gt;="&amp;Parameter!$B$4,Verfügbarkeit!$B$5:$B$104,"&lt;="&amp;Parameter!$B$5),0))</f>
        <v/>
      </c>
      <c r="J57" s="13">
        <f>IF($A57="","",IFERROR(SUMIFS(Verfügbarkeit!$I$5:$I$104,Verfügbarkeit!$C$5:$C$104,$A57,Verfügbarkeit!$F$5:$F$104,"Nicht verfügbar",Verfügbarkeit!$B$5:$B$104,"&gt;="&amp;Parameter!$B$4,Verfügbarkeit!$B$5:$B$104,"&lt;="&amp;Parameter!$B$5),0))</f>
        <v/>
      </c>
      <c r="K57" s="21">
        <f>IF(OR($A57="",$E57="",$E57=0),"",IFERROR($H57/($E57*((Parameter!$B$5-Parameter!$B$4+1)/7)),""))</f>
        <v/>
      </c>
      <c r="L57" s="12">
        <f>IF($A57="","",IF(OR($B57="",$C57="",$D57="",$F57=""),"Stammdaten fehlen",IF($F57&lt;&gt;"Ja","",IF($G57=0,"Meldung fehlt",IF(AND($E57&gt;0,$K57&lt;Parameter!$B$7),"Unter Schwelle","")))))</f>
        <v/>
      </c>
    </row>
    <row r="58" ht="20" customHeight="1">
      <c r="A58" s="19" t="n"/>
      <c r="B58" s="19" t="n"/>
      <c r="C58" s="19" t="n"/>
      <c r="D58" s="19" t="n"/>
      <c r="E58" s="20" t="n"/>
      <c r="F58" s="19" t="n"/>
      <c r="G58" s="16">
        <f>IF($A58="","",COUNTIFS(Verfügbarkeit!$C$5:$C$104,$A58,Verfügbarkeit!$B$5:$B$104,"&gt;="&amp;Parameter!$B$4,Verfügbarkeit!$B$5:$B$104,"&lt;="&amp;Parameter!$B$5))</f>
        <v/>
      </c>
      <c r="H58" s="15">
        <f>IF($A58="","",IFERROR(SUMIFS(Verfügbarkeit!$I$5:$I$104,Verfügbarkeit!$C$5:$C$104,$A58,Verfügbarkeit!$F$5:$F$104,"Verfügbar",Verfügbarkeit!$B$5:$B$104,"&gt;="&amp;Parameter!$B$4,Verfügbarkeit!$B$5:$B$104,"&lt;="&amp;Parameter!$B$5),0))</f>
        <v/>
      </c>
      <c r="I58" s="15">
        <f>IF($A58="","",IFERROR(SUMIFS(Verfügbarkeit!$I$5:$I$104,Verfügbarkeit!$C$5:$C$104,$A58,Verfügbarkeit!$F$5:$F$104,"Eingeschränkt",Verfügbarkeit!$B$5:$B$104,"&gt;="&amp;Parameter!$B$4,Verfügbarkeit!$B$5:$B$104,"&lt;="&amp;Parameter!$B$5),0))</f>
        <v/>
      </c>
      <c r="J58" s="15">
        <f>IF($A58="","",IFERROR(SUMIFS(Verfügbarkeit!$I$5:$I$104,Verfügbarkeit!$C$5:$C$104,$A58,Verfügbarkeit!$F$5:$F$104,"Nicht verfügbar",Verfügbarkeit!$B$5:$B$104,"&gt;="&amp;Parameter!$B$4,Verfügbarkeit!$B$5:$B$104,"&lt;="&amp;Parameter!$B$5),0))</f>
        <v/>
      </c>
      <c r="K58" s="22">
        <f>IF(OR($A58="",$E58="",$E58=0),"",IFERROR($H58/($E58*((Parameter!$B$5-Parameter!$B$4+1)/7)),""))</f>
        <v/>
      </c>
      <c r="L58" s="10">
        <f>IF($A58="","",IF(OR($B58="",$C58="",$D58="",$F58=""),"Stammdaten fehlen",IF($F58&lt;&gt;"Ja","",IF($G58=0,"Meldung fehlt",IF(AND($E58&gt;0,$K58&lt;Parameter!$B$7),"Unter Schwelle","")))))</f>
        <v/>
      </c>
    </row>
    <row r="59" ht="20" customHeight="1">
      <c r="A59" s="19" t="n"/>
      <c r="B59" s="19" t="n"/>
      <c r="C59" s="19" t="n"/>
      <c r="D59" s="19" t="n"/>
      <c r="E59" s="20" t="n"/>
      <c r="F59" s="19" t="n"/>
      <c r="G59" s="14">
        <f>IF($A59="","",COUNTIFS(Verfügbarkeit!$C$5:$C$104,$A59,Verfügbarkeit!$B$5:$B$104,"&gt;="&amp;Parameter!$B$4,Verfügbarkeit!$B$5:$B$104,"&lt;="&amp;Parameter!$B$5))</f>
        <v/>
      </c>
      <c r="H59" s="13">
        <f>IF($A59="","",IFERROR(SUMIFS(Verfügbarkeit!$I$5:$I$104,Verfügbarkeit!$C$5:$C$104,$A59,Verfügbarkeit!$F$5:$F$104,"Verfügbar",Verfügbarkeit!$B$5:$B$104,"&gt;="&amp;Parameter!$B$4,Verfügbarkeit!$B$5:$B$104,"&lt;="&amp;Parameter!$B$5),0))</f>
        <v/>
      </c>
      <c r="I59" s="13">
        <f>IF($A59="","",IFERROR(SUMIFS(Verfügbarkeit!$I$5:$I$104,Verfügbarkeit!$C$5:$C$104,$A59,Verfügbarkeit!$F$5:$F$104,"Eingeschränkt",Verfügbarkeit!$B$5:$B$104,"&gt;="&amp;Parameter!$B$4,Verfügbarkeit!$B$5:$B$104,"&lt;="&amp;Parameter!$B$5),0))</f>
        <v/>
      </c>
      <c r="J59" s="13">
        <f>IF($A59="","",IFERROR(SUMIFS(Verfügbarkeit!$I$5:$I$104,Verfügbarkeit!$C$5:$C$104,$A59,Verfügbarkeit!$F$5:$F$104,"Nicht verfügbar",Verfügbarkeit!$B$5:$B$104,"&gt;="&amp;Parameter!$B$4,Verfügbarkeit!$B$5:$B$104,"&lt;="&amp;Parameter!$B$5),0))</f>
        <v/>
      </c>
      <c r="K59" s="21">
        <f>IF(OR($A59="",$E59="",$E59=0),"",IFERROR($H59/($E59*((Parameter!$B$5-Parameter!$B$4+1)/7)),""))</f>
        <v/>
      </c>
      <c r="L59" s="12">
        <f>IF($A59="","",IF(OR($B59="",$C59="",$D59="",$F59=""),"Stammdaten fehlen",IF($F59&lt;&gt;"Ja","",IF($G59=0,"Meldung fehlt",IF(AND($E59&gt;0,$K59&lt;Parameter!$B$7),"Unter Schwelle","")))))</f>
        <v/>
      </c>
    </row>
    <row r="60" ht="20" customHeight="1">
      <c r="A60" s="19" t="n"/>
      <c r="B60" s="19" t="n"/>
      <c r="C60" s="19" t="n"/>
      <c r="D60" s="19" t="n"/>
      <c r="E60" s="20" t="n"/>
      <c r="F60" s="19" t="n"/>
      <c r="G60" s="16">
        <f>IF($A60="","",COUNTIFS(Verfügbarkeit!$C$5:$C$104,$A60,Verfügbarkeit!$B$5:$B$104,"&gt;="&amp;Parameter!$B$4,Verfügbarkeit!$B$5:$B$104,"&lt;="&amp;Parameter!$B$5))</f>
        <v/>
      </c>
      <c r="H60" s="15">
        <f>IF($A60="","",IFERROR(SUMIFS(Verfügbarkeit!$I$5:$I$104,Verfügbarkeit!$C$5:$C$104,$A60,Verfügbarkeit!$F$5:$F$104,"Verfügbar",Verfügbarkeit!$B$5:$B$104,"&gt;="&amp;Parameter!$B$4,Verfügbarkeit!$B$5:$B$104,"&lt;="&amp;Parameter!$B$5),0))</f>
        <v/>
      </c>
      <c r="I60" s="15">
        <f>IF($A60="","",IFERROR(SUMIFS(Verfügbarkeit!$I$5:$I$104,Verfügbarkeit!$C$5:$C$104,$A60,Verfügbarkeit!$F$5:$F$104,"Eingeschränkt",Verfügbarkeit!$B$5:$B$104,"&gt;="&amp;Parameter!$B$4,Verfügbarkeit!$B$5:$B$104,"&lt;="&amp;Parameter!$B$5),0))</f>
        <v/>
      </c>
      <c r="J60" s="15">
        <f>IF($A60="","",IFERROR(SUMIFS(Verfügbarkeit!$I$5:$I$104,Verfügbarkeit!$C$5:$C$104,$A60,Verfügbarkeit!$F$5:$F$104,"Nicht verfügbar",Verfügbarkeit!$B$5:$B$104,"&gt;="&amp;Parameter!$B$4,Verfügbarkeit!$B$5:$B$104,"&lt;="&amp;Parameter!$B$5),0))</f>
        <v/>
      </c>
      <c r="K60" s="22">
        <f>IF(OR($A60="",$E60="",$E60=0),"",IFERROR($H60/($E60*((Parameter!$B$5-Parameter!$B$4+1)/7)),""))</f>
        <v/>
      </c>
      <c r="L60" s="10">
        <f>IF($A60="","",IF(OR($B60="",$C60="",$D60="",$F60=""),"Stammdaten fehlen",IF($F60&lt;&gt;"Ja","",IF($G60=0,"Meldung fehlt",IF(AND($E60&gt;0,$K60&lt;Parameter!$B$7),"Unter Schwelle","")))))</f>
        <v/>
      </c>
    </row>
    <row r="61" ht="20" customHeight="1">
      <c r="A61" s="19" t="n"/>
      <c r="B61" s="19" t="n"/>
      <c r="C61" s="19" t="n"/>
      <c r="D61" s="19" t="n"/>
      <c r="E61" s="20" t="n"/>
      <c r="F61" s="19" t="n"/>
      <c r="G61" s="14">
        <f>IF($A61="","",COUNTIFS(Verfügbarkeit!$C$5:$C$104,$A61,Verfügbarkeit!$B$5:$B$104,"&gt;="&amp;Parameter!$B$4,Verfügbarkeit!$B$5:$B$104,"&lt;="&amp;Parameter!$B$5))</f>
        <v/>
      </c>
      <c r="H61" s="13">
        <f>IF($A61="","",IFERROR(SUMIFS(Verfügbarkeit!$I$5:$I$104,Verfügbarkeit!$C$5:$C$104,$A61,Verfügbarkeit!$F$5:$F$104,"Verfügbar",Verfügbarkeit!$B$5:$B$104,"&gt;="&amp;Parameter!$B$4,Verfügbarkeit!$B$5:$B$104,"&lt;="&amp;Parameter!$B$5),0))</f>
        <v/>
      </c>
      <c r="I61" s="13">
        <f>IF($A61="","",IFERROR(SUMIFS(Verfügbarkeit!$I$5:$I$104,Verfügbarkeit!$C$5:$C$104,$A61,Verfügbarkeit!$F$5:$F$104,"Eingeschränkt",Verfügbarkeit!$B$5:$B$104,"&gt;="&amp;Parameter!$B$4,Verfügbarkeit!$B$5:$B$104,"&lt;="&amp;Parameter!$B$5),0))</f>
        <v/>
      </c>
      <c r="J61" s="13">
        <f>IF($A61="","",IFERROR(SUMIFS(Verfügbarkeit!$I$5:$I$104,Verfügbarkeit!$C$5:$C$104,$A61,Verfügbarkeit!$F$5:$F$104,"Nicht verfügbar",Verfügbarkeit!$B$5:$B$104,"&gt;="&amp;Parameter!$B$4,Verfügbarkeit!$B$5:$B$104,"&lt;="&amp;Parameter!$B$5),0))</f>
        <v/>
      </c>
      <c r="K61" s="21">
        <f>IF(OR($A61="",$E61="",$E61=0),"",IFERROR($H61/($E61*((Parameter!$B$5-Parameter!$B$4+1)/7)),""))</f>
        <v/>
      </c>
      <c r="L61" s="12">
        <f>IF($A61="","",IF(OR($B61="",$C61="",$D61="",$F61=""),"Stammdaten fehlen",IF($F61&lt;&gt;"Ja","",IF($G61=0,"Meldung fehlt",IF(AND($E61&gt;0,$K61&lt;Parameter!$B$7),"Unter Schwelle","")))))</f>
        <v/>
      </c>
    </row>
    <row r="62" ht="20" customHeight="1">
      <c r="A62" s="19" t="n"/>
      <c r="B62" s="19" t="n"/>
      <c r="C62" s="19" t="n"/>
      <c r="D62" s="19" t="n"/>
      <c r="E62" s="20" t="n"/>
      <c r="F62" s="19" t="n"/>
      <c r="G62" s="16">
        <f>IF($A62="","",COUNTIFS(Verfügbarkeit!$C$5:$C$104,$A62,Verfügbarkeit!$B$5:$B$104,"&gt;="&amp;Parameter!$B$4,Verfügbarkeit!$B$5:$B$104,"&lt;="&amp;Parameter!$B$5))</f>
        <v/>
      </c>
      <c r="H62" s="15">
        <f>IF($A62="","",IFERROR(SUMIFS(Verfügbarkeit!$I$5:$I$104,Verfügbarkeit!$C$5:$C$104,$A62,Verfügbarkeit!$F$5:$F$104,"Verfügbar",Verfügbarkeit!$B$5:$B$104,"&gt;="&amp;Parameter!$B$4,Verfügbarkeit!$B$5:$B$104,"&lt;="&amp;Parameter!$B$5),0))</f>
        <v/>
      </c>
      <c r="I62" s="15">
        <f>IF($A62="","",IFERROR(SUMIFS(Verfügbarkeit!$I$5:$I$104,Verfügbarkeit!$C$5:$C$104,$A62,Verfügbarkeit!$F$5:$F$104,"Eingeschränkt",Verfügbarkeit!$B$5:$B$104,"&gt;="&amp;Parameter!$B$4,Verfügbarkeit!$B$5:$B$104,"&lt;="&amp;Parameter!$B$5),0))</f>
        <v/>
      </c>
      <c r="J62" s="15">
        <f>IF($A62="","",IFERROR(SUMIFS(Verfügbarkeit!$I$5:$I$104,Verfügbarkeit!$C$5:$C$104,$A62,Verfügbarkeit!$F$5:$F$104,"Nicht verfügbar",Verfügbarkeit!$B$5:$B$104,"&gt;="&amp;Parameter!$B$4,Verfügbarkeit!$B$5:$B$104,"&lt;="&amp;Parameter!$B$5),0))</f>
        <v/>
      </c>
      <c r="K62" s="22">
        <f>IF(OR($A62="",$E62="",$E62=0),"",IFERROR($H62/($E62*((Parameter!$B$5-Parameter!$B$4+1)/7)),""))</f>
        <v/>
      </c>
      <c r="L62" s="10">
        <f>IF($A62="","",IF(OR($B62="",$C62="",$D62="",$F62=""),"Stammdaten fehlen",IF($F62&lt;&gt;"Ja","",IF($G62=0,"Meldung fehlt",IF(AND($E62&gt;0,$K62&lt;Parameter!$B$7),"Unter Schwelle","")))))</f>
        <v/>
      </c>
    </row>
    <row r="63" ht="20" customHeight="1">
      <c r="A63" s="19" t="n"/>
      <c r="B63" s="19" t="n"/>
      <c r="C63" s="19" t="n"/>
      <c r="D63" s="19" t="n"/>
      <c r="E63" s="20" t="n"/>
      <c r="F63" s="19" t="n"/>
      <c r="G63" s="14">
        <f>IF($A63="","",COUNTIFS(Verfügbarkeit!$C$5:$C$104,$A63,Verfügbarkeit!$B$5:$B$104,"&gt;="&amp;Parameter!$B$4,Verfügbarkeit!$B$5:$B$104,"&lt;="&amp;Parameter!$B$5))</f>
        <v/>
      </c>
      <c r="H63" s="13">
        <f>IF($A63="","",IFERROR(SUMIFS(Verfügbarkeit!$I$5:$I$104,Verfügbarkeit!$C$5:$C$104,$A63,Verfügbarkeit!$F$5:$F$104,"Verfügbar",Verfügbarkeit!$B$5:$B$104,"&gt;="&amp;Parameter!$B$4,Verfügbarkeit!$B$5:$B$104,"&lt;="&amp;Parameter!$B$5),0))</f>
        <v/>
      </c>
      <c r="I63" s="13">
        <f>IF($A63="","",IFERROR(SUMIFS(Verfügbarkeit!$I$5:$I$104,Verfügbarkeit!$C$5:$C$104,$A63,Verfügbarkeit!$F$5:$F$104,"Eingeschränkt",Verfügbarkeit!$B$5:$B$104,"&gt;="&amp;Parameter!$B$4,Verfügbarkeit!$B$5:$B$104,"&lt;="&amp;Parameter!$B$5),0))</f>
        <v/>
      </c>
      <c r="J63" s="13">
        <f>IF($A63="","",IFERROR(SUMIFS(Verfügbarkeit!$I$5:$I$104,Verfügbarkeit!$C$5:$C$104,$A63,Verfügbarkeit!$F$5:$F$104,"Nicht verfügbar",Verfügbarkeit!$B$5:$B$104,"&gt;="&amp;Parameter!$B$4,Verfügbarkeit!$B$5:$B$104,"&lt;="&amp;Parameter!$B$5),0))</f>
        <v/>
      </c>
      <c r="K63" s="21">
        <f>IF(OR($A63="",$E63="",$E63=0),"",IFERROR($H63/($E63*((Parameter!$B$5-Parameter!$B$4+1)/7)),""))</f>
        <v/>
      </c>
      <c r="L63" s="12">
        <f>IF($A63="","",IF(OR($B63="",$C63="",$D63="",$F63=""),"Stammdaten fehlen",IF($F63&lt;&gt;"Ja","",IF($G63=0,"Meldung fehlt",IF(AND($E63&gt;0,$K63&lt;Parameter!$B$7),"Unter Schwelle","")))))</f>
        <v/>
      </c>
    </row>
    <row r="64" ht="20" customHeight="1">
      <c r="A64" s="19" t="n"/>
      <c r="B64" s="19" t="n"/>
      <c r="C64" s="19" t="n"/>
      <c r="D64" s="19" t="n"/>
      <c r="E64" s="20" t="n"/>
      <c r="F64" s="19" t="n"/>
      <c r="G64" s="16">
        <f>IF($A64="","",COUNTIFS(Verfügbarkeit!$C$5:$C$104,$A64,Verfügbarkeit!$B$5:$B$104,"&gt;="&amp;Parameter!$B$4,Verfügbarkeit!$B$5:$B$104,"&lt;="&amp;Parameter!$B$5))</f>
        <v/>
      </c>
      <c r="H64" s="15">
        <f>IF($A64="","",IFERROR(SUMIFS(Verfügbarkeit!$I$5:$I$104,Verfügbarkeit!$C$5:$C$104,$A64,Verfügbarkeit!$F$5:$F$104,"Verfügbar",Verfügbarkeit!$B$5:$B$104,"&gt;="&amp;Parameter!$B$4,Verfügbarkeit!$B$5:$B$104,"&lt;="&amp;Parameter!$B$5),0))</f>
        <v/>
      </c>
      <c r="I64" s="15">
        <f>IF($A64="","",IFERROR(SUMIFS(Verfügbarkeit!$I$5:$I$104,Verfügbarkeit!$C$5:$C$104,$A64,Verfügbarkeit!$F$5:$F$104,"Eingeschränkt",Verfügbarkeit!$B$5:$B$104,"&gt;="&amp;Parameter!$B$4,Verfügbarkeit!$B$5:$B$104,"&lt;="&amp;Parameter!$B$5),0))</f>
        <v/>
      </c>
      <c r="J64" s="15">
        <f>IF($A64="","",IFERROR(SUMIFS(Verfügbarkeit!$I$5:$I$104,Verfügbarkeit!$C$5:$C$104,$A64,Verfügbarkeit!$F$5:$F$104,"Nicht verfügbar",Verfügbarkeit!$B$5:$B$104,"&gt;="&amp;Parameter!$B$4,Verfügbarkeit!$B$5:$B$104,"&lt;="&amp;Parameter!$B$5),0))</f>
        <v/>
      </c>
      <c r="K64" s="22">
        <f>IF(OR($A64="",$E64="",$E64=0),"",IFERROR($H64/($E64*((Parameter!$B$5-Parameter!$B$4+1)/7)),""))</f>
        <v/>
      </c>
      <c r="L64" s="10">
        <f>IF($A64="","",IF(OR($B64="",$C64="",$D64="",$F64=""),"Stammdaten fehlen",IF($F64&lt;&gt;"Ja","",IF($G64=0,"Meldung fehlt",IF(AND($E64&gt;0,$K64&lt;Parameter!$B$7),"Unter Schwelle","")))))</f>
        <v/>
      </c>
    </row>
    <row r="65" ht="20" customHeight="1">
      <c r="A65" s="19" t="n"/>
      <c r="B65" s="19" t="n"/>
      <c r="C65" s="19" t="n"/>
      <c r="D65" s="19" t="n"/>
      <c r="E65" s="20" t="n"/>
      <c r="F65" s="19" t="n"/>
      <c r="G65" s="14">
        <f>IF($A65="","",COUNTIFS(Verfügbarkeit!$C$5:$C$104,$A65,Verfügbarkeit!$B$5:$B$104,"&gt;="&amp;Parameter!$B$4,Verfügbarkeit!$B$5:$B$104,"&lt;="&amp;Parameter!$B$5))</f>
        <v/>
      </c>
      <c r="H65" s="13">
        <f>IF($A65="","",IFERROR(SUMIFS(Verfügbarkeit!$I$5:$I$104,Verfügbarkeit!$C$5:$C$104,$A65,Verfügbarkeit!$F$5:$F$104,"Verfügbar",Verfügbarkeit!$B$5:$B$104,"&gt;="&amp;Parameter!$B$4,Verfügbarkeit!$B$5:$B$104,"&lt;="&amp;Parameter!$B$5),0))</f>
        <v/>
      </c>
      <c r="I65" s="13">
        <f>IF($A65="","",IFERROR(SUMIFS(Verfügbarkeit!$I$5:$I$104,Verfügbarkeit!$C$5:$C$104,$A65,Verfügbarkeit!$F$5:$F$104,"Eingeschränkt",Verfügbarkeit!$B$5:$B$104,"&gt;="&amp;Parameter!$B$4,Verfügbarkeit!$B$5:$B$104,"&lt;="&amp;Parameter!$B$5),0))</f>
        <v/>
      </c>
      <c r="J65" s="13">
        <f>IF($A65="","",IFERROR(SUMIFS(Verfügbarkeit!$I$5:$I$104,Verfügbarkeit!$C$5:$C$104,$A65,Verfügbarkeit!$F$5:$F$104,"Nicht verfügbar",Verfügbarkeit!$B$5:$B$104,"&gt;="&amp;Parameter!$B$4,Verfügbarkeit!$B$5:$B$104,"&lt;="&amp;Parameter!$B$5),0))</f>
        <v/>
      </c>
      <c r="K65" s="21">
        <f>IF(OR($A65="",$E65="",$E65=0),"",IFERROR($H65/($E65*((Parameter!$B$5-Parameter!$B$4+1)/7)),""))</f>
        <v/>
      </c>
      <c r="L65" s="12">
        <f>IF($A65="","",IF(OR($B65="",$C65="",$D65="",$F65=""),"Stammdaten fehlen",IF($F65&lt;&gt;"Ja","",IF($G65=0,"Meldung fehlt",IF(AND($E65&gt;0,$K65&lt;Parameter!$B$7),"Unter Schwelle","")))))</f>
        <v/>
      </c>
    </row>
    <row r="66" ht="20" customHeight="1">
      <c r="A66" s="19" t="n"/>
      <c r="B66" s="19" t="n"/>
      <c r="C66" s="19" t="n"/>
      <c r="D66" s="19" t="n"/>
      <c r="E66" s="20" t="n"/>
      <c r="F66" s="19" t="n"/>
      <c r="G66" s="16">
        <f>IF($A66="","",COUNTIFS(Verfügbarkeit!$C$5:$C$104,$A66,Verfügbarkeit!$B$5:$B$104,"&gt;="&amp;Parameter!$B$4,Verfügbarkeit!$B$5:$B$104,"&lt;="&amp;Parameter!$B$5))</f>
        <v/>
      </c>
      <c r="H66" s="15">
        <f>IF($A66="","",IFERROR(SUMIFS(Verfügbarkeit!$I$5:$I$104,Verfügbarkeit!$C$5:$C$104,$A66,Verfügbarkeit!$F$5:$F$104,"Verfügbar",Verfügbarkeit!$B$5:$B$104,"&gt;="&amp;Parameter!$B$4,Verfügbarkeit!$B$5:$B$104,"&lt;="&amp;Parameter!$B$5),0))</f>
        <v/>
      </c>
      <c r="I66" s="15">
        <f>IF($A66="","",IFERROR(SUMIFS(Verfügbarkeit!$I$5:$I$104,Verfügbarkeit!$C$5:$C$104,$A66,Verfügbarkeit!$F$5:$F$104,"Eingeschränkt",Verfügbarkeit!$B$5:$B$104,"&gt;="&amp;Parameter!$B$4,Verfügbarkeit!$B$5:$B$104,"&lt;="&amp;Parameter!$B$5),0))</f>
        <v/>
      </c>
      <c r="J66" s="15">
        <f>IF($A66="","",IFERROR(SUMIFS(Verfügbarkeit!$I$5:$I$104,Verfügbarkeit!$C$5:$C$104,$A66,Verfügbarkeit!$F$5:$F$104,"Nicht verfügbar",Verfügbarkeit!$B$5:$B$104,"&gt;="&amp;Parameter!$B$4,Verfügbarkeit!$B$5:$B$104,"&lt;="&amp;Parameter!$B$5),0))</f>
        <v/>
      </c>
      <c r="K66" s="22">
        <f>IF(OR($A66="",$E66="",$E66=0),"",IFERROR($H66/($E66*((Parameter!$B$5-Parameter!$B$4+1)/7)),""))</f>
        <v/>
      </c>
      <c r="L66" s="10">
        <f>IF($A66="","",IF(OR($B66="",$C66="",$D66="",$F66=""),"Stammdaten fehlen",IF($F66&lt;&gt;"Ja","",IF($G66=0,"Meldung fehlt",IF(AND($E66&gt;0,$K66&lt;Parameter!$B$7),"Unter Schwelle","")))))</f>
        <v/>
      </c>
    </row>
    <row r="67" ht="20" customHeight="1">
      <c r="A67" s="19" t="n"/>
      <c r="B67" s="19" t="n"/>
      <c r="C67" s="19" t="n"/>
      <c r="D67" s="19" t="n"/>
      <c r="E67" s="20" t="n"/>
      <c r="F67" s="19" t="n"/>
      <c r="G67" s="14">
        <f>IF($A67="","",COUNTIFS(Verfügbarkeit!$C$5:$C$104,$A67,Verfügbarkeit!$B$5:$B$104,"&gt;="&amp;Parameter!$B$4,Verfügbarkeit!$B$5:$B$104,"&lt;="&amp;Parameter!$B$5))</f>
        <v/>
      </c>
      <c r="H67" s="13">
        <f>IF($A67="","",IFERROR(SUMIFS(Verfügbarkeit!$I$5:$I$104,Verfügbarkeit!$C$5:$C$104,$A67,Verfügbarkeit!$F$5:$F$104,"Verfügbar",Verfügbarkeit!$B$5:$B$104,"&gt;="&amp;Parameter!$B$4,Verfügbarkeit!$B$5:$B$104,"&lt;="&amp;Parameter!$B$5),0))</f>
        <v/>
      </c>
      <c r="I67" s="13">
        <f>IF($A67="","",IFERROR(SUMIFS(Verfügbarkeit!$I$5:$I$104,Verfügbarkeit!$C$5:$C$104,$A67,Verfügbarkeit!$F$5:$F$104,"Eingeschränkt",Verfügbarkeit!$B$5:$B$104,"&gt;="&amp;Parameter!$B$4,Verfügbarkeit!$B$5:$B$104,"&lt;="&amp;Parameter!$B$5),0))</f>
        <v/>
      </c>
      <c r="J67" s="13">
        <f>IF($A67="","",IFERROR(SUMIFS(Verfügbarkeit!$I$5:$I$104,Verfügbarkeit!$C$5:$C$104,$A67,Verfügbarkeit!$F$5:$F$104,"Nicht verfügbar",Verfügbarkeit!$B$5:$B$104,"&gt;="&amp;Parameter!$B$4,Verfügbarkeit!$B$5:$B$104,"&lt;="&amp;Parameter!$B$5),0))</f>
        <v/>
      </c>
      <c r="K67" s="21">
        <f>IF(OR($A67="",$E67="",$E67=0),"",IFERROR($H67/($E67*((Parameter!$B$5-Parameter!$B$4+1)/7)),""))</f>
        <v/>
      </c>
      <c r="L67" s="12">
        <f>IF($A67="","",IF(OR($B67="",$C67="",$D67="",$F67=""),"Stammdaten fehlen",IF($F67&lt;&gt;"Ja","",IF($G67=0,"Meldung fehlt",IF(AND($E67&gt;0,$K67&lt;Parameter!$B$7),"Unter Schwelle","")))))</f>
        <v/>
      </c>
    </row>
    <row r="68" ht="20" customHeight="1">
      <c r="A68" s="19" t="n"/>
      <c r="B68" s="19" t="n"/>
      <c r="C68" s="19" t="n"/>
      <c r="D68" s="19" t="n"/>
      <c r="E68" s="20" t="n"/>
      <c r="F68" s="19" t="n"/>
      <c r="G68" s="16">
        <f>IF($A68="","",COUNTIFS(Verfügbarkeit!$C$5:$C$104,$A68,Verfügbarkeit!$B$5:$B$104,"&gt;="&amp;Parameter!$B$4,Verfügbarkeit!$B$5:$B$104,"&lt;="&amp;Parameter!$B$5))</f>
        <v/>
      </c>
      <c r="H68" s="15">
        <f>IF($A68="","",IFERROR(SUMIFS(Verfügbarkeit!$I$5:$I$104,Verfügbarkeit!$C$5:$C$104,$A68,Verfügbarkeit!$F$5:$F$104,"Verfügbar",Verfügbarkeit!$B$5:$B$104,"&gt;="&amp;Parameter!$B$4,Verfügbarkeit!$B$5:$B$104,"&lt;="&amp;Parameter!$B$5),0))</f>
        <v/>
      </c>
      <c r="I68" s="15">
        <f>IF($A68="","",IFERROR(SUMIFS(Verfügbarkeit!$I$5:$I$104,Verfügbarkeit!$C$5:$C$104,$A68,Verfügbarkeit!$F$5:$F$104,"Eingeschränkt",Verfügbarkeit!$B$5:$B$104,"&gt;="&amp;Parameter!$B$4,Verfügbarkeit!$B$5:$B$104,"&lt;="&amp;Parameter!$B$5),0))</f>
        <v/>
      </c>
      <c r="J68" s="15">
        <f>IF($A68="","",IFERROR(SUMIFS(Verfügbarkeit!$I$5:$I$104,Verfügbarkeit!$C$5:$C$104,$A68,Verfügbarkeit!$F$5:$F$104,"Nicht verfügbar",Verfügbarkeit!$B$5:$B$104,"&gt;="&amp;Parameter!$B$4,Verfügbarkeit!$B$5:$B$104,"&lt;="&amp;Parameter!$B$5),0))</f>
        <v/>
      </c>
      <c r="K68" s="22">
        <f>IF(OR($A68="",$E68="",$E68=0),"",IFERROR($H68/($E68*((Parameter!$B$5-Parameter!$B$4+1)/7)),""))</f>
        <v/>
      </c>
      <c r="L68" s="10">
        <f>IF($A68="","",IF(OR($B68="",$C68="",$D68="",$F68=""),"Stammdaten fehlen",IF($F68&lt;&gt;"Ja","",IF($G68=0,"Meldung fehlt",IF(AND($E68&gt;0,$K68&lt;Parameter!$B$7),"Unter Schwelle","")))))</f>
        <v/>
      </c>
    </row>
    <row r="69" ht="20" customHeight="1">
      <c r="A69" s="19" t="n"/>
      <c r="B69" s="19" t="n"/>
      <c r="C69" s="19" t="n"/>
      <c r="D69" s="19" t="n"/>
      <c r="E69" s="20" t="n"/>
      <c r="F69" s="19" t="n"/>
      <c r="G69" s="14">
        <f>IF($A69="","",COUNTIFS(Verfügbarkeit!$C$5:$C$104,$A69,Verfügbarkeit!$B$5:$B$104,"&gt;="&amp;Parameter!$B$4,Verfügbarkeit!$B$5:$B$104,"&lt;="&amp;Parameter!$B$5))</f>
        <v/>
      </c>
      <c r="H69" s="13">
        <f>IF($A69="","",IFERROR(SUMIFS(Verfügbarkeit!$I$5:$I$104,Verfügbarkeit!$C$5:$C$104,$A69,Verfügbarkeit!$F$5:$F$104,"Verfügbar",Verfügbarkeit!$B$5:$B$104,"&gt;="&amp;Parameter!$B$4,Verfügbarkeit!$B$5:$B$104,"&lt;="&amp;Parameter!$B$5),0))</f>
        <v/>
      </c>
      <c r="I69" s="13">
        <f>IF($A69="","",IFERROR(SUMIFS(Verfügbarkeit!$I$5:$I$104,Verfügbarkeit!$C$5:$C$104,$A69,Verfügbarkeit!$F$5:$F$104,"Eingeschränkt",Verfügbarkeit!$B$5:$B$104,"&gt;="&amp;Parameter!$B$4,Verfügbarkeit!$B$5:$B$104,"&lt;="&amp;Parameter!$B$5),0))</f>
        <v/>
      </c>
      <c r="J69" s="13">
        <f>IF($A69="","",IFERROR(SUMIFS(Verfügbarkeit!$I$5:$I$104,Verfügbarkeit!$C$5:$C$104,$A69,Verfügbarkeit!$F$5:$F$104,"Nicht verfügbar",Verfügbarkeit!$B$5:$B$104,"&gt;="&amp;Parameter!$B$4,Verfügbarkeit!$B$5:$B$104,"&lt;="&amp;Parameter!$B$5),0))</f>
        <v/>
      </c>
      <c r="K69" s="21">
        <f>IF(OR($A69="",$E69="",$E69=0),"",IFERROR($H69/($E69*((Parameter!$B$5-Parameter!$B$4+1)/7)),""))</f>
        <v/>
      </c>
      <c r="L69" s="12">
        <f>IF($A69="","",IF(OR($B69="",$C69="",$D69="",$F69=""),"Stammdaten fehlen",IF($F69&lt;&gt;"Ja","",IF($G69=0,"Meldung fehlt",IF(AND($E69&gt;0,$K69&lt;Parameter!$B$7),"Unter Schwelle","")))))</f>
        <v/>
      </c>
    </row>
    <row r="70" ht="20" customHeight="1">
      <c r="A70" s="19" t="n"/>
      <c r="B70" s="19" t="n"/>
      <c r="C70" s="19" t="n"/>
      <c r="D70" s="19" t="n"/>
      <c r="E70" s="20" t="n"/>
      <c r="F70" s="19" t="n"/>
      <c r="G70" s="16">
        <f>IF($A70="","",COUNTIFS(Verfügbarkeit!$C$5:$C$104,$A70,Verfügbarkeit!$B$5:$B$104,"&gt;="&amp;Parameter!$B$4,Verfügbarkeit!$B$5:$B$104,"&lt;="&amp;Parameter!$B$5))</f>
        <v/>
      </c>
      <c r="H70" s="15">
        <f>IF($A70="","",IFERROR(SUMIFS(Verfügbarkeit!$I$5:$I$104,Verfügbarkeit!$C$5:$C$104,$A70,Verfügbarkeit!$F$5:$F$104,"Verfügbar",Verfügbarkeit!$B$5:$B$104,"&gt;="&amp;Parameter!$B$4,Verfügbarkeit!$B$5:$B$104,"&lt;="&amp;Parameter!$B$5),0))</f>
        <v/>
      </c>
      <c r="I70" s="15">
        <f>IF($A70="","",IFERROR(SUMIFS(Verfügbarkeit!$I$5:$I$104,Verfügbarkeit!$C$5:$C$104,$A70,Verfügbarkeit!$F$5:$F$104,"Eingeschränkt",Verfügbarkeit!$B$5:$B$104,"&gt;="&amp;Parameter!$B$4,Verfügbarkeit!$B$5:$B$104,"&lt;="&amp;Parameter!$B$5),0))</f>
        <v/>
      </c>
      <c r="J70" s="15">
        <f>IF($A70="","",IFERROR(SUMIFS(Verfügbarkeit!$I$5:$I$104,Verfügbarkeit!$C$5:$C$104,$A70,Verfügbarkeit!$F$5:$F$104,"Nicht verfügbar",Verfügbarkeit!$B$5:$B$104,"&gt;="&amp;Parameter!$B$4,Verfügbarkeit!$B$5:$B$104,"&lt;="&amp;Parameter!$B$5),0))</f>
        <v/>
      </c>
      <c r="K70" s="22">
        <f>IF(OR($A70="",$E70="",$E70=0),"",IFERROR($H70/($E70*((Parameter!$B$5-Parameter!$B$4+1)/7)),""))</f>
        <v/>
      </c>
      <c r="L70" s="10">
        <f>IF($A70="","",IF(OR($B70="",$C70="",$D70="",$F70=""),"Stammdaten fehlen",IF($F70&lt;&gt;"Ja","",IF($G70=0,"Meldung fehlt",IF(AND($E70&gt;0,$K70&lt;Parameter!$B$7),"Unter Schwelle","")))))</f>
        <v/>
      </c>
    </row>
    <row r="71" ht="20" customHeight="1">
      <c r="A71" s="19" t="n"/>
      <c r="B71" s="19" t="n"/>
      <c r="C71" s="19" t="n"/>
      <c r="D71" s="19" t="n"/>
      <c r="E71" s="20" t="n"/>
      <c r="F71" s="19" t="n"/>
      <c r="G71" s="14">
        <f>IF($A71="","",COUNTIFS(Verfügbarkeit!$C$5:$C$104,$A71,Verfügbarkeit!$B$5:$B$104,"&gt;="&amp;Parameter!$B$4,Verfügbarkeit!$B$5:$B$104,"&lt;="&amp;Parameter!$B$5))</f>
        <v/>
      </c>
      <c r="H71" s="13">
        <f>IF($A71="","",IFERROR(SUMIFS(Verfügbarkeit!$I$5:$I$104,Verfügbarkeit!$C$5:$C$104,$A71,Verfügbarkeit!$F$5:$F$104,"Verfügbar",Verfügbarkeit!$B$5:$B$104,"&gt;="&amp;Parameter!$B$4,Verfügbarkeit!$B$5:$B$104,"&lt;="&amp;Parameter!$B$5),0))</f>
        <v/>
      </c>
      <c r="I71" s="13">
        <f>IF($A71="","",IFERROR(SUMIFS(Verfügbarkeit!$I$5:$I$104,Verfügbarkeit!$C$5:$C$104,$A71,Verfügbarkeit!$F$5:$F$104,"Eingeschränkt",Verfügbarkeit!$B$5:$B$104,"&gt;="&amp;Parameter!$B$4,Verfügbarkeit!$B$5:$B$104,"&lt;="&amp;Parameter!$B$5),0))</f>
        <v/>
      </c>
      <c r="J71" s="13">
        <f>IF($A71="","",IFERROR(SUMIFS(Verfügbarkeit!$I$5:$I$104,Verfügbarkeit!$C$5:$C$104,$A71,Verfügbarkeit!$F$5:$F$104,"Nicht verfügbar",Verfügbarkeit!$B$5:$B$104,"&gt;="&amp;Parameter!$B$4,Verfügbarkeit!$B$5:$B$104,"&lt;="&amp;Parameter!$B$5),0))</f>
        <v/>
      </c>
      <c r="K71" s="21">
        <f>IF(OR($A71="",$E71="",$E71=0),"",IFERROR($H71/($E71*((Parameter!$B$5-Parameter!$B$4+1)/7)),""))</f>
        <v/>
      </c>
      <c r="L71" s="12">
        <f>IF($A71="","",IF(OR($B71="",$C71="",$D71="",$F71=""),"Stammdaten fehlen",IF($F71&lt;&gt;"Ja","",IF($G71=0,"Meldung fehlt",IF(AND($E71&gt;0,$K71&lt;Parameter!$B$7),"Unter Schwelle","")))))</f>
        <v/>
      </c>
    </row>
    <row r="72" ht="20" customHeight="1">
      <c r="A72" s="19" t="n"/>
      <c r="B72" s="19" t="n"/>
      <c r="C72" s="19" t="n"/>
      <c r="D72" s="19" t="n"/>
      <c r="E72" s="20" t="n"/>
      <c r="F72" s="19" t="n"/>
      <c r="G72" s="16">
        <f>IF($A72="","",COUNTIFS(Verfügbarkeit!$C$5:$C$104,$A72,Verfügbarkeit!$B$5:$B$104,"&gt;="&amp;Parameter!$B$4,Verfügbarkeit!$B$5:$B$104,"&lt;="&amp;Parameter!$B$5))</f>
        <v/>
      </c>
      <c r="H72" s="15">
        <f>IF($A72="","",IFERROR(SUMIFS(Verfügbarkeit!$I$5:$I$104,Verfügbarkeit!$C$5:$C$104,$A72,Verfügbarkeit!$F$5:$F$104,"Verfügbar",Verfügbarkeit!$B$5:$B$104,"&gt;="&amp;Parameter!$B$4,Verfügbarkeit!$B$5:$B$104,"&lt;="&amp;Parameter!$B$5),0))</f>
        <v/>
      </c>
      <c r="I72" s="15">
        <f>IF($A72="","",IFERROR(SUMIFS(Verfügbarkeit!$I$5:$I$104,Verfügbarkeit!$C$5:$C$104,$A72,Verfügbarkeit!$F$5:$F$104,"Eingeschränkt",Verfügbarkeit!$B$5:$B$104,"&gt;="&amp;Parameter!$B$4,Verfügbarkeit!$B$5:$B$104,"&lt;="&amp;Parameter!$B$5),0))</f>
        <v/>
      </c>
      <c r="J72" s="15">
        <f>IF($A72="","",IFERROR(SUMIFS(Verfügbarkeit!$I$5:$I$104,Verfügbarkeit!$C$5:$C$104,$A72,Verfügbarkeit!$F$5:$F$104,"Nicht verfügbar",Verfügbarkeit!$B$5:$B$104,"&gt;="&amp;Parameter!$B$4,Verfügbarkeit!$B$5:$B$104,"&lt;="&amp;Parameter!$B$5),0))</f>
        <v/>
      </c>
      <c r="K72" s="22">
        <f>IF(OR($A72="",$E72="",$E72=0),"",IFERROR($H72/($E72*((Parameter!$B$5-Parameter!$B$4+1)/7)),""))</f>
        <v/>
      </c>
      <c r="L72" s="10">
        <f>IF($A72="","",IF(OR($B72="",$C72="",$D72="",$F72=""),"Stammdaten fehlen",IF($F72&lt;&gt;"Ja","",IF($G72=0,"Meldung fehlt",IF(AND($E72&gt;0,$K72&lt;Parameter!$B$7),"Unter Schwelle","")))))</f>
        <v/>
      </c>
    </row>
    <row r="73" ht="20" customHeight="1">
      <c r="A73" s="19" t="n"/>
      <c r="B73" s="19" t="n"/>
      <c r="C73" s="19" t="n"/>
      <c r="D73" s="19" t="n"/>
      <c r="E73" s="20" t="n"/>
      <c r="F73" s="19" t="n"/>
      <c r="G73" s="14">
        <f>IF($A73="","",COUNTIFS(Verfügbarkeit!$C$5:$C$104,$A73,Verfügbarkeit!$B$5:$B$104,"&gt;="&amp;Parameter!$B$4,Verfügbarkeit!$B$5:$B$104,"&lt;="&amp;Parameter!$B$5))</f>
        <v/>
      </c>
      <c r="H73" s="13">
        <f>IF($A73="","",IFERROR(SUMIFS(Verfügbarkeit!$I$5:$I$104,Verfügbarkeit!$C$5:$C$104,$A73,Verfügbarkeit!$F$5:$F$104,"Verfügbar",Verfügbarkeit!$B$5:$B$104,"&gt;="&amp;Parameter!$B$4,Verfügbarkeit!$B$5:$B$104,"&lt;="&amp;Parameter!$B$5),0))</f>
        <v/>
      </c>
      <c r="I73" s="13">
        <f>IF($A73="","",IFERROR(SUMIFS(Verfügbarkeit!$I$5:$I$104,Verfügbarkeit!$C$5:$C$104,$A73,Verfügbarkeit!$F$5:$F$104,"Eingeschränkt",Verfügbarkeit!$B$5:$B$104,"&gt;="&amp;Parameter!$B$4,Verfügbarkeit!$B$5:$B$104,"&lt;="&amp;Parameter!$B$5),0))</f>
        <v/>
      </c>
      <c r="J73" s="13">
        <f>IF($A73="","",IFERROR(SUMIFS(Verfügbarkeit!$I$5:$I$104,Verfügbarkeit!$C$5:$C$104,$A73,Verfügbarkeit!$F$5:$F$104,"Nicht verfügbar",Verfügbarkeit!$B$5:$B$104,"&gt;="&amp;Parameter!$B$4,Verfügbarkeit!$B$5:$B$104,"&lt;="&amp;Parameter!$B$5),0))</f>
        <v/>
      </c>
      <c r="K73" s="21">
        <f>IF(OR($A73="",$E73="",$E73=0),"",IFERROR($H73/($E73*((Parameter!$B$5-Parameter!$B$4+1)/7)),""))</f>
        <v/>
      </c>
      <c r="L73" s="12">
        <f>IF($A73="","",IF(OR($B73="",$C73="",$D73="",$F73=""),"Stammdaten fehlen",IF($F73&lt;&gt;"Ja","",IF($G73=0,"Meldung fehlt",IF(AND($E73&gt;0,$K73&lt;Parameter!$B$7),"Unter Schwelle","")))))</f>
        <v/>
      </c>
    </row>
    <row r="74" ht="20" customHeight="1">
      <c r="A74" s="19" t="n"/>
      <c r="B74" s="19" t="n"/>
      <c r="C74" s="19" t="n"/>
      <c r="D74" s="19" t="n"/>
      <c r="E74" s="20" t="n"/>
      <c r="F74" s="19" t="n"/>
      <c r="G74" s="16">
        <f>IF($A74="","",COUNTIFS(Verfügbarkeit!$C$5:$C$104,$A74,Verfügbarkeit!$B$5:$B$104,"&gt;="&amp;Parameter!$B$4,Verfügbarkeit!$B$5:$B$104,"&lt;="&amp;Parameter!$B$5))</f>
        <v/>
      </c>
      <c r="H74" s="15">
        <f>IF($A74="","",IFERROR(SUMIFS(Verfügbarkeit!$I$5:$I$104,Verfügbarkeit!$C$5:$C$104,$A74,Verfügbarkeit!$F$5:$F$104,"Verfügbar",Verfügbarkeit!$B$5:$B$104,"&gt;="&amp;Parameter!$B$4,Verfügbarkeit!$B$5:$B$104,"&lt;="&amp;Parameter!$B$5),0))</f>
        <v/>
      </c>
      <c r="I74" s="15">
        <f>IF($A74="","",IFERROR(SUMIFS(Verfügbarkeit!$I$5:$I$104,Verfügbarkeit!$C$5:$C$104,$A74,Verfügbarkeit!$F$5:$F$104,"Eingeschränkt",Verfügbarkeit!$B$5:$B$104,"&gt;="&amp;Parameter!$B$4,Verfügbarkeit!$B$5:$B$104,"&lt;="&amp;Parameter!$B$5),0))</f>
        <v/>
      </c>
      <c r="J74" s="15">
        <f>IF($A74="","",IFERROR(SUMIFS(Verfügbarkeit!$I$5:$I$104,Verfügbarkeit!$C$5:$C$104,$A74,Verfügbarkeit!$F$5:$F$104,"Nicht verfügbar",Verfügbarkeit!$B$5:$B$104,"&gt;="&amp;Parameter!$B$4,Verfügbarkeit!$B$5:$B$104,"&lt;="&amp;Parameter!$B$5),0))</f>
        <v/>
      </c>
      <c r="K74" s="22">
        <f>IF(OR($A74="",$E74="",$E74=0),"",IFERROR($H74/($E74*((Parameter!$B$5-Parameter!$B$4+1)/7)),""))</f>
        <v/>
      </c>
      <c r="L74" s="10">
        <f>IF($A74="","",IF(OR($B74="",$C74="",$D74="",$F74=""),"Stammdaten fehlen",IF($F74&lt;&gt;"Ja","",IF($G74=0,"Meldung fehlt",IF(AND($E74&gt;0,$K74&lt;Parameter!$B$7),"Unter Schwelle","")))))</f>
        <v/>
      </c>
    </row>
    <row r="75" ht="20" customHeight="1">
      <c r="A75" s="19" t="n"/>
      <c r="B75" s="19" t="n"/>
      <c r="C75" s="19" t="n"/>
      <c r="D75" s="19" t="n"/>
      <c r="E75" s="20" t="n"/>
      <c r="F75" s="19" t="n"/>
      <c r="G75" s="14">
        <f>IF($A75="","",COUNTIFS(Verfügbarkeit!$C$5:$C$104,$A75,Verfügbarkeit!$B$5:$B$104,"&gt;="&amp;Parameter!$B$4,Verfügbarkeit!$B$5:$B$104,"&lt;="&amp;Parameter!$B$5))</f>
        <v/>
      </c>
      <c r="H75" s="13">
        <f>IF($A75="","",IFERROR(SUMIFS(Verfügbarkeit!$I$5:$I$104,Verfügbarkeit!$C$5:$C$104,$A75,Verfügbarkeit!$F$5:$F$104,"Verfügbar",Verfügbarkeit!$B$5:$B$104,"&gt;="&amp;Parameter!$B$4,Verfügbarkeit!$B$5:$B$104,"&lt;="&amp;Parameter!$B$5),0))</f>
        <v/>
      </c>
      <c r="I75" s="13">
        <f>IF($A75="","",IFERROR(SUMIFS(Verfügbarkeit!$I$5:$I$104,Verfügbarkeit!$C$5:$C$104,$A75,Verfügbarkeit!$F$5:$F$104,"Eingeschränkt",Verfügbarkeit!$B$5:$B$104,"&gt;="&amp;Parameter!$B$4,Verfügbarkeit!$B$5:$B$104,"&lt;="&amp;Parameter!$B$5),0))</f>
        <v/>
      </c>
      <c r="J75" s="13">
        <f>IF($A75="","",IFERROR(SUMIFS(Verfügbarkeit!$I$5:$I$104,Verfügbarkeit!$C$5:$C$104,$A75,Verfügbarkeit!$F$5:$F$104,"Nicht verfügbar",Verfügbarkeit!$B$5:$B$104,"&gt;="&amp;Parameter!$B$4,Verfügbarkeit!$B$5:$B$104,"&lt;="&amp;Parameter!$B$5),0))</f>
        <v/>
      </c>
      <c r="K75" s="21">
        <f>IF(OR($A75="",$E75="",$E75=0),"",IFERROR($H75/($E75*((Parameter!$B$5-Parameter!$B$4+1)/7)),""))</f>
        <v/>
      </c>
      <c r="L75" s="12">
        <f>IF($A75="","",IF(OR($B75="",$C75="",$D75="",$F75=""),"Stammdaten fehlen",IF($F75&lt;&gt;"Ja","",IF($G75=0,"Meldung fehlt",IF(AND($E75&gt;0,$K75&lt;Parameter!$B$7),"Unter Schwelle","")))))</f>
        <v/>
      </c>
    </row>
    <row r="76" ht="20" customHeight="1">
      <c r="A76" s="19" t="n"/>
      <c r="B76" s="19" t="n"/>
      <c r="C76" s="19" t="n"/>
      <c r="D76" s="19" t="n"/>
      <c r="E76" s="20" t="n"/>
      <c r="F76" s="19" t="n"/>
      <c r="G76" s="16">
        <f>IF($A76="","",COUNTIFS(Verfügbarkeit!$C$5:$C$104,$A76,Verfügbarkeit!$B$5:$B$104,"&gt;="&amp;Parameter!$B$4,Verfügbarkeit!$B$5:$B$104,"&lt;="&amp;Parameter!$B$5))</f>
        <v/>
      </c>
      <c r="H76" s="15">
        <f>IF($A76="","",IFERROR(SUMIFS(Verfügbarkeit!$I$5:$I$104,Verfügbarkeit!$C$5:$C$104,$A76,Verfügbarkeit!$F$5:$F$104,"Verfügbar",Verfügbarkeit!$B$5:$B$104,"&gt;="&amp;Parameter!$B$4,Verfügbarkeit!$B$5:$B$104,"&lt;="&amp;Parameter!$B$5),0))</f>
        <v/>
      </c>
      <c r="I76" s="15">
        <f>IF($A76="","",IFERROR(SUMIFS(Verfügbarkeit!$I$5:$I$104,Verfügbarkeit!$C$5:$C$104,$A76,Verfügbarkeit!$F$5:$F$104,"Eingeschränkt",Verfügbarkeit!$B$5:$B$104,"&gt;="&amp;Parameter!$B$4,Verfügbarkeit!$B$5:$B$104,"&lt;="&amp;Parameter!$B$5),0))</f>
        <v/>
      </c>
      <c r="J76" s="15">
        <f>IF($A76="","",IFERROR(SUMIFS(Verfügbarkeit!$I$5:$I$104,Verfügbarkeit!$C$5:$C$104,$A76,Verfügbarkeit!$F$5:$F$104,"Nicht verfügbar",Verfügbarkeit!$B$5:$B$104,"&gt;="&amp;Parameter!$B$4,Verfügbarkeit!$B$5:$B$104,"&lt;="&amp;Parameter!$B$5),0))</f>
        <v/>
      </c>
      <c r="K76" s="22">
        <f>IF(OR($A76="",$E76="",$E76=0),"",IFERROR($H76/($E76*((Parameter!$B$5-Parameter!$B$4+1)/7)),""))</f>
        <v/>
      </c>
      <c r="L76" s="10">
        <f>IF($A76="","",IF(OR($B76="",$C76="",$D76="",$F76=""),"Stammdaten fehlen",IF($F76&lt;&gt;"Ja","",IF($G76=0,"Meldung fehlt",IF(AND($E76&gt;0,$K76&lt;Parameter!$B$7),"Unter Schwelle","")))))</f>
        <v/>
      </c>
    </row>
    <row r="77" ht="20" customHeight="1">
      <c r="A77" s="19" t="n"/>
      <c r="B77" s="19" t="n"/>
      <c r="C77" s="19" t="n"/>
      <c r="D77" s="19" t="n"/>
      <c r="E77" s="20" t="n"/>
      <c r="F77" s="19" t="n"/>
      <c r="G77" s="14">
        <f>IF($A77="","",COUNTIFS(Verfügbarkeit!$C$5:$C$104,$A77,Verfügbarkeit!$B$5:$B$104,"&gt;="&amp;Parameter!$B$4,Verfügbarkeit!$B$5:$B$104,"&lt;="&amp;Parameter!$B$5))</f>
        <v/>
      </c>
      <c r="H77" s="13">
        <f>IF($A77="","",IFERROR(SUMIFS(Verfügbarkeit!$I$5:$I$104,Verfügbarkeit!$C$5:$C$104,$A77,Verfügbarkeit!$F$5:$F$104,"Verfügbar",Verfügbarkeit!$B$5:$B$104,"&gt;="&amp;Parameter!$B$4,Verfügbarkeit!$B$5:$B$104,"&lt;="&amp;Parameter!$B$5),0))</f>
        <v/>
      </c>
      <c r="I77" s="13">
        <f>IF($A77="","",IFERROR(SUMIFS(Verfügbarkeit!$I$5:$I$104,Verfügbarkeit!$C$5:$C$104,$A77,Verfügbarkeit!$F$5:$F$104,"Eingeschränkt",Verfügbarkeit!$B$5:$B$104,"&gt;="&amp;Parameter!$B$4,Verfügbarkeit!$B$5:$B$104,"&lt;="&amp;Parameter!$B$5),0))</f>
        <v/>
      </c>
      <c r="J77" s="13">
        <f>IF($A77="","",IFERROR(SUMIFS(Verfügbarkeit!$I$5:$I$104,Verfügbarkeit!$C$5:$C$104,$A77,Verfügbarkeit!$F$5:$F$104,"Nicht verfügbar",Verfügbarkeit!$B$5:$B$104,"&gt;="&amp;Parameter!$B$4,Verfügbarkeit!$B$5:$B$104,"&lt;="&amp;Parameter!$B$5),0))</f>
        <v/>
      </c>
      <c r="K77" s="21">
        <f>IF(OR($A77="",$E77="",$E77=0),"",IFERROR($H77/($E77*((Parameter!$B$5-Parameter!$B$4+1)/7)),""))</f>
        <v/>
      </c>
      <c r="L77" s="12">
        <f>IF($A77="","",IF(OR($B77="",$C77="",$D77="",$F77=""),"Stammdaten fehlen",IF($F77&lt;&gt;"Ja","",IF($G77=0,"Meldung fehlt",IF(AND($E77&gt;0,$K77&lt;Parameter!$B$7),"Unter Schwelle","")))))</f>
        <v/>
      </c>
    </row>
    <row r="78" ht="20" customHeight="1">
      <c r="A78" s="19" t="n"/>
      <c r="B78" s="19" t="n"/>
      <c r="C78" s="19" t="n"/>
      <c r="D78" s="19" t="n"/>
      <c r="E78" s="20" t="n"/>
      <c r="F78" s="19" t="n"/>
      <c r="G78" s="16">
        <f>IF($A78="","",COUNTIFS(Verfügbarkeit!$C$5:$C$104,$A78,Verfügbarkeit!$B$5:$B$104,"&gt;="&amp;Parameter!$B$4,Verfügbarkeit!$B$5:$B$104,"&lt;="&amp;Parameter!$B$5))</f>
        <v/>
      </c>
      <c r="H78" s="15">
        <f>IF($A78="","",IFERROR(SUMIFS(Verfügbarkeit!$I$5:$I$104,Verfügbarkeit!$C$5:$C$104,$A78,Verfügbarkeit!$F$5:$F$104,"Verfügbar",Verfügbarkeit!$B$5:$B$104,"&gt;="&amp;Parameter!$B$4,Verfügbarkeit!$B$5:$B$104,"&lt;="&amp;Parameter!$B$5),0))</f>
        <v/>
      </c>
      <c r="I78" s="15">
        <f>IF($A78="","",IFERROR(SUMIFS(Verfügbarkeit!$I$5:$I$104,Verfügbarkeit!$C$5:$C$104,$A78,Verfügbarkeit!$F$5:$F$104,"Eingeschränkt",Verfügbarkeit!$B$5:$B$104,"&gt;="&amp;Parameter!$B$4,Verfügbarkeit!$B$5:$B$104,"&lt;="&amp;Parameter!$B$5),0))</f>
        <v/>
      </c>
      <c r="J78" s="15">
        <f>IF($A78="","",IFERROR(SUMIFS(Verfügbarkeit!$I$5:$I$104,Verfügbarkeit!$C$5:$C$104,$A78,Verfügbarkeit!$F$5:$F$104,"Nicht verfügbar",Verfügbarkeit!$B$5:$B$104,"&gt;="&amp;Parameter!$B$4,Verfügbarkeit!$B$5:$B$104,"&lt;="&amp;Parameter!$B$5),0))</f>
        <v/>
      </c>
      <c r="K78" s="22">
        <f>IF(OR($A78="",$E78="",$E78=0),"",IFERROR($H78/($E78*((Parameter!$B$5-Parameter!$B$4+1)/7)),""))</f>
        <v/>
      </c>
      <c r="L78" s="10">
        <f>IF($A78="","",IF(OR($B78="",$C78="",$D78="",$F78=""),"Stammdaten fehlen",IF($F78&lt;&gt;"Ja","",IF($G78=0,"Meldung fehlt",IF(AND($E78&gt;0,$K78&lt;Parameter!$B$7),"Unter Schwelle","")))))</f>
        <v/>
      </c>
    </row>
    <row r="79" ht="20" customHeight="1">
      <c r="A79" s="19" t="n"/>
      <c r="B79" s="19" t="n"/>
      <c r="C79" s="19" t="n"/>
      <c r="D79" s="19" t="n"/>
      <c r="E79" s="20" t="n"/>
      <c r="F79" s="19" t="n"/>
      <c r="G79" s="14">
        <f>IF($A79="","",COUNTIFS(Verfügbarkeit!$C$5:$C$104,$A79,Verfügbarkeit!$B$5:$B$104,"&gt;="&amp;Parameter!$B$4,Verfügbarkeit!$B$5:$B$104,"&lt;="&amp;Parameter!$B$5))</f>
        <v/>
      </c>
      <c r="H79" s="13">
        <f>IF($A79="","",IFERROR(SUMIFS(Verfügbarkeit!$I$5:$I$104,Verfügbarkeit!$C$5:$C$104,$A79,Verfügbarkeit!$F$5:$F$104,"Verfügbar",Verfügbarkeit!$B$5:$B$104,"&gt;="&amp;Parameter!$B$4,Verfügbarkeit!$B$5:$B$104,"&lt;="&amp;Parameter!$B$5),0))</f>
        <v/>
      </c>
      <c r="I79" s="13">
        <f>IF($A79="","",IFERROR(SUMIFS(Verfügbarkeit!$I$5:$I$104,Verfügbarkeit!$C$5:$C$104,$A79,Verfügbarkeit!$F$5:$F$104,"Eingeschränkt",Verfügbarkeit!$B$5:$B$104,"&gt;="&amp;Parameter!$B$4,Verfügbarkeit!$B$5:$B$104,"&lt;="&amp;Parameter!$B$5),0))</f>
        <v/>
      </c>
      <c r="J79" s="13">
        <f>IF($A79="","",IFERROR(SUMIFS(Verfügbarkeit!$I$5:$I$104,Verfügbarkeit!$C$5:$C$104,$A79,Verfügbarkeit!$F$5:$F$104,"Nicht verfügbar",Verfügbarkeit!$B$5:$B$104,"&gt;="&amp;Parameter!$B$4,Verfügbarkeit!$B$5:$B$104,"&lt;="&amp;Parameter!$B$5),0))</f>
        <v/>
      </c>
      <c r="K79" s="21">
        <f>IF(OR($A79="",$E79="",$E79=0),"",IFERROR($H79/($E79*((Parameter!$B$5-Parameter!$B$4+1)/7)),""))</f>
        <v/>
      </c>
      <c r="L79" s="12">
        <f>IF($A79="","",IF(OR($B79="",$C79="",$D79="",$F79=""),"Stammdaten fehlen",IF($F79&lt;&gt;"Ja","",IF($G79=0,"Meldung fehlt",IF(AND($E79&gt;0,$K79&lt;Parameter!$B$7),"Unter Schwelle","")))))</f>
        <v/>
      </c>
    </row>
    <row r="80" ht="20" customHeight="1">
      <c r="A80" s="19" t="n"/>
      <c r="B80" s="19" t="n"/>
      <c r="C80" s="19" t="n"/>
      <c r="D80" s="19" t="n"/>
      <c r="E80" s="20" t="n"/>
      <c r="F80" s="19" t="n"/>
      <c r="G80" s="16">
        <f>IF($A80="","",COUNTIFS(Verfügbarkeit!$C$5:$C$104,$A80,Verfügbarkeit!$B$5:$B$104,"&gt;="&amp;Parameter!$B$4,Verfügbarkeit!$B$5:$B$104,"&lt;="&amp;Parameter!$B$5))</f>
        <v/>
      </c>
      <c r="H80" s="15">
        <f>IF($A80="","",IFERROR(SUMIFS(Verfügbarkeit!$I$5:$I$104,Verfügbarkeit!$C$5:$C$104,$A80,Verfügbarkeit!$F$5:$F$104,"Verfügbar",Verfügbarkeit!$B$5:$B$104,"&gt;="&amp;Parameter!$B$4,Verfügbarkeit!$B$5:$B$104,"&lt;="&amp;Parameter!$B$5),0))</f>
        <v/>
      </c>
      <c r="I80" s="15">
        <f>IF($A80="","",IFERROR(SUMIFS(Verfügbarkeit!$I$5:$I$104,Verfügbarkeit!$C$5:$C$104,$A80,Verfügbarkeit!$F$5:$F$104,"Eingeschränkt",Verfügbarkeit!$B$5:$B$104,"&gt;="&amp;Parameter!$B$4,Verfügbarkeit!$B$5:$B$104,"&lt;="&amp;Parameter!$B$5),0))</f>
        <v/>
      </c>
      <c r="J80" s="15">
        <f>IF($A80="","",IFERROR(SUMIFS(Verfügbarkeit!$I$5:$I$104,Verfügbarkeit!$C$5:$C$104,$A80,Verfügbarkeit!$F$5:$F$104,"Nicht verfügbar",Verfügbarkeit!$B$5:$B$104,"&gt;="&amp;Parameter!$B$4,Verfügbarkeit!$B$5:$B$104,"&lt;="&amp;Parameter!$B$5),0))</f>
        <v/>
      </c>
      <c r="K80" s="22">
        <f>IF(OR($A80="",$E80="",$E80=0),"",IFERROR($H80/($E80*((Parameter!$B$5-Parameter!$B$4+1)/7)),""))</f>
        <v/>
      </c>
      <c r="L80" s="10">
        <f>IF($A80="","",IF(OR($B80="",$C80="",$D80="",$F80=""),"Stammdaten fehlen",IF($F80&lt;&gt;"Ja","",IF($G80=0,"Meldung fehlt",IF(AND($E80&gt;0,$K80&lt;Parameter!$B$7),"Unter Schwelle","")))))</f>
        <v/>
      </c>
    </row>
    <row r="81" ht="20" customHeight="1">
      <c r="A81" s="19" t="n"/>
      <c r="B81" s="19" t="n"/>
      <c r="C81" s="19" t="n"/>
      <c r="D81" s="19" t="n"/>
      <c r="E81" s="20" t="n"/>
      <c r="F81" s="19" t="n"/>
      <c r="G81" s="14">
        <f>IF($A81="","",COUNTIFS(Verfügbarkeit!$C$5:$C$104,$A81,Verfügbarkeit!$B$5:$B$104,"&gt;="&amp;Parameter!$B$4,Verfügbarkeit!$B$5:$B$104,"&lt;="&amp;Parameter!$B$5))</f>
        <v/>
      </c>
      <c r="H81" s="13">
        <f>IF($A81="","",IFERROR(SUMIFS(Verfügbarkeit!$I$5:$I$104,Verfügbarkeit!$C$5:$C$104,$A81,Verfügbarkeit!$F$5:$F$104,"Verfügbar",Verfügbarkeit!$B$5:$B$104,"&gt;="&amp;Parameter!$B$4,Verfügbarkeit!$B$5:$B$104,"&lt;="&amp;Parameter!$B$5),0))</f>
        <v/>
      </c>
      <c r="I81" s="13">
        <f>IF($A81="","",IFERROR(SUMIFS(Verfügbarkeit!$I$5:$I$104,Verfügbarkeit!$C$5:$C$104,$A81,Verfügbarkeit!$F$5:$F$104,"Eingeschränkt",Verfügbarkeit!$B$5:$B$104,"&gt;="&amp;Parameter!$B$4,Verfügbarkeit!$B$5:$B$104,"&lt;="&amp;Parameter!$B$5),0))</f>
        <v/>
      </c>
      <c r="J81" s="13">
        <f>IF($A81="","",IFERROR(SUMIFS(Verfügbarkeit!$I$5:$I$104,Verfügbarkeit!$C$5:$C$104,$A81,Verfügbarkeit!$F$5:$F$104,"Nicht verfügbar",Verfügbarkeit!$B$5:$B$104,"&gt;="&amp;Parameter!$B$4,Verfügbarkeit!$B$5:$B$104,"&lt;="&amp;Parameter!$B$5),0))</f>
        <v/>
      </c>
      <c r="K81" s="21">
        <f>IF(OR($A81="",$E81="",$E81=0),"",IFERROR($H81/($E81*((Parameter!$B$5-Parameter!$B$4+1)/7)),""))</f>
        <v/>
      </c>
      <c r="L81" s="12">
        <f>IF($A81="","",IF(OR($B81="",$C81="",$D81="",$F81=""),"Stammdaten fehlen",IF($F81&lt;&gt;"Ja","",IF($G81=0,"Meldung fehlt",IF(AND($E81&gt;0,$K81&lt;Parameter!$B$7),"Unter Schwelle","")))))</f>
        <v/>
      </c>
    </row>
    <row r="82" ht="20" customHeight="1">
      <c r="A82" s="19" t="n"/>
      <c r="B82" s="19" t="n"/>
      <c r="C82" s="19" t="n"/>
      <c r="D82" s="19" t="n"/>
      <c r="E82" s="20" t="n"/>
      <c r="F82" s="19" t="n"/>
      <c r="G82" s="16">
        <f>IF($A82="","",COUNTIFS(Verfügbarkeit!$C$5:$C$104,$A82,Verfügbarkeit!$B$5:$B$104,"&gt;="&amp;Parameter!$B$4,Verfügbarkeit!$B$5:$B$104,"&lt;="&amp;Parameter!$B$5))</f>
        <v/>
      </c>
      <c r="H82" s="15">
        <f>IF($A82="","",IFERROR(SUMIFS(Verfügbarkeit!$I$5:$I$104,Verfügbarkeit!$C$5:$C$104,$A82,Verfügbarkeit!$F$5:$F$104,"Verfügbar",Verfügbarkeit!$B$5:$B$104,"&gt;="&amp;Parameter!$B$4,Verfügbarkeit!$B$5:$B$104,"&lt;="&amp;Parameter!$B$5),0))</f>
        <v/>
      </c>
      <c r="I82" s="15">
        <f>IF($A82="","",IFERROR(SUMIFS(Verfügbarkeit!$I$5:$I$104,Verfügbarkeit!$C$5:$C$104,$A82,Verfügbarkeit!$F$5:$F$104,"Eingeschränkt",Verfügbarkeit!$B$5:$B$104,"&gt;="&amp;Parameter!$B$4,Verfügbarkeit!$B$5:$B$104,"&lt;="&amp;Parameter!$B$5),0))</f>
        <v/>
      </c>
      <c r="J82" s="15">
        <f>IF($A82="","",IFERROR(SUMIFS(Verfügbarkeit!$I$5:$I$104,Verfügbarkeit!$C$5:$C$104,$A82,Verfügbarkeit!$F$5:$F$104,"Nicht verfügbar",Verfügbarkeit!$B$5:$B$104,"&gt;="&amp;Parameter!$B$4,Verfügbarkeit!$B$5:$B$104,"&lt;="&amp;Parameter!$B$5),0))</f>
        <v/>
      </c>
      <c r="K82" s="22">
        <f>IF(OR($A82="",$E82="",$E82=0),"",IFERROR($H82/($E82*((Parameter!$B$5-Parameter!$B$4+1)/7)),""))</f>
        <v/>
      </c>
      <c r="L82" s="10">
        <f>IF($A82="","",IF(OR($B82="",$C82="",$D82="",$F82=""),"Stammdaten fehlen",IF($F82&lt;&gt;"Ja","",IF($G82=0,"Meldung fehlt",IF(AND($E82&gt;0,$K82&lt;Parameter!$B$7),"Unter Schwelle","")))))</f>
        <v/>
      </c>
    </row>
    <row r="83" ht="20" customHeight="1">
      <c r="A83" s="19" t="n"/>
      <c r="B83" s="19" t="n"/>
      <c r="C83" s="19" t="n"/>
      <c r="D83" s="19" t="n"/>
      <c r="E83" s="20" t="n"/>
      <c r="F83" s="19" t="n"/>
      <c r="G83" s="14">
        <f>IF($A83="","",COUNTIFS(Verfügbarkeit!$C$5:$C$104,$A83,Verfügbarkeit!$B$5:$B$104,"&gt;="&amp;Parameter!$B$4,Verfügbarkeit!$B$5:$B$104,"&lt;="&amp;Parameter!$B$5))</f>
        <v/>
      </c>
      <c r="H83" s="13">
        <f>IF($A83="","",IFERROR(SUMIFS(Verfügbarkeit!$I$5:$I$104,Verfügbarkeit!$C$5:$C$104,$A83,Verfügbarkeit!$F$5:$F$104,"Verfügbar",Verfügbarkeit!$B$5:$B$104,"&gt;="&amp;Parameter!$B$4,Verfügbarkeit!$B$5:$B$104,"&lt;="&amp;Parameter!$B$5),0))</f>
        <v/>
      </c>
      <c r="I83" s="13">
        <f>IF($A83="","",IFERROR(SUMIFS(Verfügbarkeit!$I$5:$I$104,Verfügbarkeit!$C$5:$C$104,$A83,Verfügbarkeit!$F$5:$F$104,"Eingeschränkt",Verfügbarkeit!$B$5:$B$104,"&gt;="&amp;Parameter!$B$4,Verfügbarkeit!$B$5:$B$104,"&lt;="&amp;Parameter!$B$5),0))</f>
        <v/>
      </c>
      <c r="J83" s="13">
        <f>IF($A83="","",IFERROR(SUMIFS(Verfügbarkeit!$I$5:$I$104,Verfügbarkeit!$C$5:$C$104,$A83,Verfügbarkeit!$F$5:$F$104,"Nicht verfügbar",Verfügbarkeit!$B$5:$B$104,"&gt;="&amp;Parameter!$B$4,Verfügbarkeit!$B$5:$B$104,"&lt;="&amp;Parameter!$B$5),0))</f>
        <v/>
      </c>
      <c r="K83" s="21">
        <f>IF(OR($A83="",$E83="",$E83=0),"",IFERROR($H83/($E83*((Parameter!$B$5-Parameter!$B$4+1)/7)),""))</f>
        <v/>
      </c>
      <c r="L83" s="12">
        <f>IF($A83="","",IF(OR($B83="",$C83="",$D83="",$F83=""),"Stammdaten fehlen",IF($F83&lt;&gt;"Ja","",IF($G83=0,"Meldung fehlt",IF(AND($E83&gt;0,$K83&lt;Parameter!$B$7),"Unter Schwelle","")))))</f>
        <v/>
      </c>
    </row>
    <row r="84" ht="20" customHeight="1">
      <c r="A84" s="19" t="n"/>
      <c r="B84" s="19" t="n"/>
      <c r="C84" s="19" t="n"/>
      <c r="D84" s="19" t="n"/>
      <c r="E84" s="20" t="n"/>
      <c r="F84" s="19" t="n"/>
      <c r="G84" s="16">
        <f>IF($A84="","",COUNTIFS(Verfügbarkeit!$C$5:$C$104,$A84,Verfügbarkeit!$B$5:$B$104,"&gt;="&amp;Parameter!$B$4,Verfügbarkeit!$B$5:$B$104,"&lt;="&amp;Parameter!$B$5))</f>
        <v/>
      </c>
      <c r="H84" s="15">
        <f>IF($A84="","",IFERROR(SUMIFS(Verfügbarkeit!$I$5:$I$104,Verfügbarkeit!$C$5:$C$104,$A84,Verfügbarkeit!$F$5:$F$104,"Verfügbar",Verfügbarkeit!$B$5:$B$104,"&gt;="&amp;Parameter!$B$4,Verfügbarkeit!$B$5:$B$104,"&lt;="&amp;Parameter!$B$5),0))</f>
        <v/>
      </c>
      <c r="I84" s="15">
        <f>IF($A84="","",IFERROR(SUMIFS(Verfügbarkeit!$I$5:$I$104,Verfügbarkeit!$C$5:$C$104,$A84,Verfügbarkeit!$F$5:$F$104,"Eingeschränkt",Verfügbarkeit!$B$5:$B$104,"&gt;="&amp;Parameter!$B$4,Verfügbarkeit!$B$5:$B$104,"&lt;="&amp;Parameter!$B$5),0))</f>
        <v/>
      </c>
      <c r="J84" s="15">
        <f>IF($A84="","",IFERROR(SUMIFS(Verfügbarkeit!$I$5:$I$104,Verfügbarkeit!$C$5:$C$104,$A84,Verfügbarkeit!$F$5:$F$104,"Nicht verfügbar",Verfügbarkeit!$B$5:$B$104,"&gt;="&amp;Parameter!$B$4,Verfügbarkeit!$B$5:$B$104,"&lt;="&amp;Parameter!$B$5),0))</f>
        <v/>
      </c>
      <c r="K84" s="22">
        <f>IF(OR($A84="",$E84="",$E84=0),"",IFERROR($H84/($E84*((Parameter!$B$5-Parameter!$B$4+1)/7)),""))</f>
        <v/>
      </c>
      <c r="L84" s="10">
        <f>IF($A84="","",IF(OR($B84="",$C84="",$D84="",$F84=""),"Stammdaten fehlen",IF($F84&lt;&gt;"Ja","",IF($G84=0,"Meldung fehlt",IF(AND($E84&gt;0,$K84&lt;Parameter!$B$7),"Unter Schwelle","")))))</f>
        <v/>
      </c>
    </row>
    <row r="85" ht="20" customHeight="1">
      <c r="A85" s="19" t="n"/>
      <c r="B85" s="19" t="n"/>
      <c r="C85" s="19" t="n"/>
      <c r="D85" s="19" t="n"/>
      <c r="E85" s="20" t="n"/>
      <c r="F85" s="19" t="n"/>
      <c r="G85" s="14">
        <f>IF($A85="","",COUNTIFS(Verfügbarkeit!$C$5:$C$104,$A85,Verfügbarkeit!$B$5:$B$104,"&gt;="&amp;Parameter!$B$4,Verfügbarkeit!$B$5:$B$104,"&lt;="&amp;Parameter!$B$5))</f>
        <v/>
      </c>
      <c r="H85" s="13">
        <f>IF($A85="","",IFERROR(SUMIFS(Verfügbarkeit!$I$5:$I$104,Verfügbarkeit!$C$5:$C$104,$A85,Verfügbarkeit!$F$5:$F$104,"Verfügbar",Verfügbarkeit!$B$5:$B$104,"&gt;="&amp;Parameter!$B$4,Verfügbarkeit!$B$5:$B$104,"&lt;="&amp;Parameter!$B$5),0))</f>
        <v/>
      </c>
      <c r="I85" s="13">
        <f>IF($A85="","",IFERROR(SUMIFS(Verfügbarkeit!$I$5:$I$104,Verfügbarkeit!$C$5:$C$104,$A85,Verfügbarkeit!$F$5:$F$104,"Eingeschränkt",Verfügbarkeit!$B$5:$B$104,"&gt;="&amp;Parameter!$B$4,Verfügbarkeit!$B$5:$B$104,"&lt;="&amp;Parameter!$B$5),0))</f>
        <v/>
      </c>
      <c r="J85" s="13">
        <f>IF($A85="","",IFERROR(SUMIFS(Verfügbarkeit!$I$5:$I$104,Verfügbarkeit!$C$5:$C$104,$A85,Verfügbarkeit!$F$5:$F$104,"Nicht verfügbar",Verfügbarkeit!$B$5:$B$104,"&gt;="&amp;Parameter!$B$4,Verfügbarkeit!$B$5:$B$104,"&lt;="&amp;Parameter!$B$5),0))</f>
        <v/>
      </c>
      <c r="K85" s="21">
        <f>IF(OR($A85="",$E85="",$E85=0),"",IFERROR($H85/($E85*((Parameter!$B$5-Parameter!$B$4+1)/7)),""))</f>
        <v/>
      </c>
      <c r="L85" s="12">
        <f>IF($A85="","",IF(OR($B85="",$C85="",$D85="",$F85=""),"Stammdaten fehlen",IF($F85&lt;&gt;"Ja","",IF($G85=0,"Meldung fehlt",IF(AND($E85&gt;0,$K85&lt;Parameter!$B$7),"Unter Schwelle","")))))</f>
        <v/>
      </c>
    </row>
    <row r="86" ht="20" customHeight="1">
      <c r="A86" s="19" t="n"/>
      <c r="B86" s="19" t="n"/>
      <c r="C86" s="19" t="n"/>
      <c r="D86" s="19" t="n"/>
      <c r="E86" s="20" t="n"/>
      <c r="F86" s="19" t="n"/>
      <c r="G86" s="16">
        <f>IF($A86="","",COUNTIFS(Verfügbarkeit!$C$5:$C$104,$A86,Verfügbarkeit!$B$5:$B$104,"&gt;="&amp;Parameter!$B$4,Verfügbarkeit!$B$5:$B$104,"&lt;="&amp;Parameter!$B$5))</f>
        <v/>
      </c>
      <c r="H86" s="15">
        <f>IF($A86="","",IFERROR(SUMIFS(Verfügbarkeit!$I$5:$I$104,Verfügbarkeit!$C$5:$C$104,$A86,Verfügbarkeit!$F$5:$F$104,"Verfügbar",Verfügbarkeit!$B$5:$B$104,"&gt;="&amp;Parameter!$B$4,Verfügbarkeit!$B$5:$B$104,"&lt;="&amp;Parameter!$B$5),0))</f>
        <v/>
      </c>
      <c r="I86" s="15">
        <f>IF($A86="","",IFERROR(SUMIFS(Verfügbarkeit!$I$5:$I$104,Verfügbarkeit!$C$5:$C$104,$A86,Verfügbarkeit!$F$5:$F$104,"Eingeschränkt",Verfügbarkeit!$B$5:$B$104,"&gt;="&amp;Parameter!$B$4,Verfügbarkeit!$B$5:$B$104,"&lt;="&amp;Parameter!$B$5),0))</f>
        <v/>
      </c>
      <c r="J86" s="15">
        <f>IF($A86="","",IFERROR(SUMIFS(Verfügbarkeit!$I$5:$I$104,Verfügbarkeit!$C$5:$C$104,$A86,Verfügbarkeit!$F$5:$F$104,"Nicht verfügbar",Verfügbarkeit!$B$5:$B$104,"&gt;="&amp;Parameter!$B$4,Verfügbarkeit!$B$5:$B$104,"&lt;="&amp;Parameter!$B$5),0))</f>
        <v/>
      </c>
      <c r="K86" s="22">
        <f>IF(OR($A86="",$E86="",$E86=0),"",IFERROR($H86/($E86*((Parameter!$B$5-Parameter!$B$4+1)/7)),""))</f>
        <v/>
      </c>
      <c r="L86" s="10">
        <f>IF($A86="","",IF(OR($B86="",$C86="",$D86="",$F86=""),"Stammdaten fehlen",IF($F86&lt;&gt;"Ja","",IF($G86=0,"Meldung fehlt",IF(AND($E86&gt;0,$K86&lt;Parameter!$B$7),"Unter Schwelle","")))))</f>
        <v/>
      </c>
    </row>
    <row r="87" ht="20" customHeight="1">
      <c r="A87" s="19" t="n"/>
      <c r="B87" s="19" t="n"/>
      <c r="C87" s="19" t="n"/>
      <c r="D87" s="19" t="n"/>
      <c r="E87" s="20" t="n"/>
      <c r="F87" s="19" t="n"/>
      <c r="G87" s="14">
        <f>IF($A87="","",COUNTIFS(Verfügbarkeit!$C$5:$C$104,$A87,Verfügbarkeit!$B$5:$B$104,"&gt;="&amp;Parameter!$B$4,Verfügbarkeit!$B$5:$B$104,"&lt;="&amp;Parameter!$B$5))</f>
        <v/>
      </c>
      <c r="H87" s="13">
        <f>IF($A87="","",IFERROR(SUMIFS(Verfügbarkeit!$I$5:$I$104,Verfügbarkeit!$C$5:$C$104,$A87,Verfügbarkeit!$F$5:$F$104,"Verfügbar",Verfügbarkeit!$B$5:$B$104,"&gt;="&amp;Parameter!$B$4,Verfügbarkeit!$B$5:$B$104,"&lt;="&amp;Parameter!$B$5),0))</f>
        <v/>
      </c>
      <c r="I87" s="13">
        <f>IF($A87="","",IFERROR(SUMIFS(Verfügbarkeit!$I$5:$I$104,Verfügbarkeit!$C$5:$C$104,$A87,Verfügbarkeit!$F$5:$F$104,"Eingeschränkt",Verfügbarkeit!$B$5:$B$104,"&gt;="&amp;Parameter!$B$4,Verfügbarkeit!$B$5:$B$104,"&lt;="&amp;Parameter!$B$5),0))</f>
        <v/>
      </c>
      <c r="J87" s="13">
        <f>IF($A87="","",IFERROR(SUMIFS(Verfügbarkeit!$I$5:$I$104,Verfügbarkeit!$C$5:$C$104,$A87,Verfügbarkeit!$F$5:$F$104,"Nicht verfügbar",Verfügbarkeit!$B$5:$B$104,"&gt;="&amp;Parameter!$B$4,Verfügbarkeit!$B$5:$B$104,"&lt;="&amp;Parameter!$B$5),0))</f>
        <v/>
      </c>
      <c r="K87" s="21">
        <f>IF(OR($A87="",$E87="",$E87=0),"",IFERROR($H87/($E87*((Parameter!$B$5-Parameter!$B$4+1)/7)),""))</f>
        <v/>
      </c>
      <c r="L87" s="12">
        <f>IF($A87="","",IF(OR($B87="",$C87="",$D87="",$F87=""),"Stammdaten fehlen",IF($F87&lt;&gt;"Ja","",IF($G87=0,"Meldung fehlt",IF(AND($E87&gt;0,$K87&lt;Parameter!$B$7),"Unter Schwelle","")))))</f>
        <v/>
      </c>
    </row>
    <row r="88" ht="20" customHeight="1">
      <c r="A88" s="19" t="n"/>
      <c r="B88" s="19" t="n"/>
      <c r="C88" s="19" t="n"/>
      <c r="D88" s="19" t="n"/>
      <c r="E88" s="20" t="n"/>
      <c r="F88" s="19" t="n"/>
      <c r="G88" s="16">
        <f>IF($A88="","",COUNTIFS(Verfügbarkeit!$C$5:$C$104,$A88,Verfügbarkeit!$B$5:$B$104,"&gt;="&amp;Parameter!$B$4,Verfügbarkeit!$B$5:$B$104,"&lt;="&amp;Parameter!$B$5))</f>
        <v/>
      </c>
      <c r="H88" s="15">
        <f>IF($A88="","",IFERROR(SUMIFS(Verfügbarkeit!$I$5:$I$104,Verfügbarkeit!$C$5:$C$104,$A88,Verfügbarkeit!$F$5:$F$104,"Verfügbar",Verfügbarkeit!$B$5:$B$104,"&gt;="&amp;Parameter!$B$4,Verfügbarkeit!$B$5:$B$104,"&lt;="&amp;Parameter!$B$5),0))</f>
        <v/>
      </c>
      <c r="I88" s="15">
        <f>IF($A88="","",IFERROR(SUMIFS(Verfügbarkeit!$I$5:$I$104,Verfügbarkeit!$C$5:$C$104,$A88,Verfügbarkeit!$F$5:$F$104,"Eingeschränkt",Verfügbarkeit!$B$5:$B$104,"&gt;="&amp;Parameter!$B$4,Verfügbarkeit!$B$5:$B$104,"&lt;="&amp;Parameter!$B$5),0))</f>
        <v/>
      </c>
      <c r="J88" s="15">
        <f>IF($A88="","",IFERROR(SUMIFS(Verfügbarkeit!$I$5:$I$104,Verfügbarkeit!$C$5:$C$104,$A88,Verfügbarkeit!$F$5:$F$104,"Nicht verfügbar",Verfügbarkeit!$B$5:$B$104,"&gt;="&amp;Parameter!$B$4,Verfügbarkeit!$B$5:$B$104,"&lt;="&amp;Parameter!$B$5),0))</f>
        <v/>
      </c>
      <c r="K88" s="22">
        <f>IF(OR($A88="",$E88="",$E88=0),"",IFERROR($H88/($E88*((Parameter!$B$5-Parameter!$B$4+1)/7)),""))</f>
        <v/>
      </c>
      <c r="L88" s="10">
        <f>IF($A88="","",IF(OR($B88="",$C88="",$D88="",$F88=""),"Stammdaten fehlen",IF($F88&lt;&gt;"Ja","",IF($G88=0,"Meldung fehlt",IF(AND($E88&gt;0,$K88&lt;Parameter!$B$7),"Unter Schwelle","")))))</f>
        <v/>
      </c>
    </row>
    <row r="89" ht="20" customHeight="1">
      <c r="A89" s="19" t="n"/>
      <c r="B89" s="19" t="n"/>
      <c r="C89" s="19" t="n"/>
      <c r="D89" s="19" t="n"/>
      <c r="E89" s="20" t="n"/>
      <c r="F89" s="19" t="n"/>
      <c r="G89" s="14">
        <f>IF($A89="","",COUNTIFS(Verfügbarkeit!$C$5:$C$104,$A89,Verfügbarkeit!$B$5:$B$104,"&gt;="&amp;Parameter!$B$4,Verfügbarkeit!$B$5:$B$104,"&lt;="&amp;Parameter!$B$5))</f>
        <v/>
      </c>
      <c r="H89" s="13">
        <f>IF($A89="","",IFERROR(SUMIFS(Verfügbarkeit!$I$5:$I$104,Verfügbarkeit!$C$5:$C$104,$A89,Verfügbarkeit!$F$5:$F$104,"Verfügbar",Verfügbarkeit!$B$5:$B$104,"&gt;="&amp;Parameter!$B$4,Verfügbarkeit!$B$5:$B$104,"&lt;="&amp;Parameter!$B$5),0))</f>
        <v/>
      </c>
      <c r="I89" s="13">
        <f>IF($A89="","",IFERROR(SUMIFS(Verfügbarkeit!$I$5:$I$104,Verfügbarkeit!$C$5:$C$104,$A89,Verfügbarkeit!$F$5:$F$104,"Eingeschränkt",Verfügbarkeit!$B$5:$B$104,"&gt;="&amp;Parameter!$B$4,Verfügbarkeit!$B$5:$B$104,"&lt;="&amp;Parameter!$B$5),0))</f>
        <v/>
      </c>
      <c r="J89" s="13">
        <f>IF($A89="","",IFERROR(SUMIFS(Verfügbarkeit!$I$5:$I$104,Verfügbarkeit!$C$5:$C$104,$A89,Verfügbarkeit!$F$5:$F$104,"Nicht verfügbar",Verfügbarkeit!$B$5:$B$104,"&gt;="&amp;Parameter!$B$4,Verfügbarkeit!$B$5:$B$104,"&lt;="&amp;Parameter!$B$5),0))</f>
        <v/>
      </c>
      <c r="K89" s="21">
        <f>IF(OR($A89="",$E89="",$E89=0),"",IFERROR($H89/($E89*((Parameter!$B$5-Parameter!$B$4+1)/7)),""))</f>
        <v/>
      </c>
      <c r="L89" s="12">
        <f>IF($A89="","",IF(OR($B89="",$C89="",$D89="",$F89=""),"Stammdaten fehlen",IF($F89&lt;&gt;"Ja","",IF($G89=0,"Meldung fehlt",IF(AND($E89&gt;0,$K89&lt;Parameter!$B$7),"Unter Schwelle","")))))</f>
        <v/>
      </c>
    </row>
    <row r="90" ht="20" customHeight="1">
      <c r="A90" s="19" t="n"/>
      <c r="B90" s="19" t="n"/>
      <c r="C90" s="19" t="n"/>
      <c r="D90" s="19" t="n"/>
      <c r="E90" s="20" t="n"/>
      <c r="F90" s="19" t="n"/>
      <c r="G90" s="16">
        <f>IF($A90="","",COUNTIFS(Verfügbarkeit!$C$5:$C$104,$A90,Verfügbarkeit!$B$5:$B$104,"&gt;="&amp;Parameter!$B$4,Verfügbarkeit!$B$5:$B$104,"&lt;="&amp;Parameter!$B$5))</f>
        <v/>
      </c>
      <c r="H90" s="15">
        <f>IF($A90="","",IFERROR(SUMIFS(Verfügbarkeit!$I$5:$I$104,Verfügbarkeit!$C$5:$C$104,$A90,Verfügbarkeit!$F$5:$F$104,"Verfügbar",Verfügbarkeit!$B$5:$B$104,"&gt;="&amp;Parameter!$B$4,Verfügbarkeit!$B$5:$B$104,"&lt;="&amp;Parameter!$B$5),0))</f>
        <v/>
      </c>
      <c r="I90" s="15">
        <f>IF($A90="","",IFERROR(SUMIFS(Verfügbarkeit!$I$5:$I$104,Verfügbarkeit!$C$5:$C$104,$A90,Verfügbarkeit!$F$5:$F$104,"Eingeschränkt",Verfügbarkeit!$B$5:$B$104,"&gt;="&amp;Parameter!$B$4,Verfügbarkeit!$B$5:$B$104,"&lt;="&amp;Parameter!$B$5),0))</f>
        <v/>
      </c>
      <c r="J90" s="15">
        <f>IF($A90="","",IFERROR(SUMIFS(Verfügbarkeit!$I$5:$I$104,Verfügbarkeit!$C$5:$C$104,$A90,Verfügbarkeit!$F$5:$F$104,"Nicht verfügbar",Verfügbarkeit!$B$5:$B$104,"&gt;="&amp;Parameter!$B$4,Verfügbarkeit!$B$5:$B$104,"&lt;="&amp;Parameter!$B$5),0))</f>
        <v/>
      </c>
      <c r="K90" s="22">
        <f>IF(OR($A90="",$E90="",$E90=0),"",IFERROR($H90/($E90*((Parameter!$B$5-Parameter!$B$4+1)/7)),""))</f>
        <v/>
      </c>
      <c r="L90" s="10">
        <f>IF($A90="","",IF(OR($B90="",$C90="",$D90="",$F90=""),"Stammdaten fehlen",IF($F90&lt;&gt;"Ja","",IF($G90=0,"Meldung fehlt",IF(AND($E90&gt;0,$K90&lt;Parameter!$B$7),"Unter Schwelle","")))))</f>
        <v/>
      </c>
    </row>
    <row r="91" ht="20" customHeight="1">
      <c r="A91" s="19" t="n"/>
      <c r="B91" s="19" t="n"/>
      <c r="C91" s="19" t="n"/>
      <c r="D91" s="19" t="n"/>
      <c r="E91" s="20" t="n"/>
      <c r="F91" s="19" t="n"/>
      <c r="G91" s="14">
        <f>IF($A91="","",COUNTIFS(Verfügbarkeit!$C$5:$C$104,$A91,Verfügbarkeit!$B$5:$B$104,"&gt;="&amp;Parameter!$B$4,Verfügbarkeit!$B$5:$B$104,"&lt;="&amp;Parameter!$B$5))</f>
        <v/>
      </c>
      <c r="H91" s="13">
        <f>IF($A91="","",IFERROR(SUMIFS(Verfügbarkeit!$I$5:$I$104,Verfügbarkeit!$C$5:$C$104,$A91,Verfügbarkeit!$F$5:$F$104,"Verfügbar",Verfügbarkeit!$B$5:$B$104,"&gt;="&amp;Parameter!$B$4,Verfügbarkeit!$B$5:$B$104,"&lt;="&amp;Parameter!$B$5),0))</f>
        <v/>
      </c>
      <c r="I91" s="13">
        <f>IF($A91="","",IFERROR(SUMIFS(Verfügbarkeit!$I$5:$I$104,Verfügbarkeit!$C$5:$C$104,$A91,Verfügbarkeit!$F$5:$F$104,"Eingeschränkt",Verfügbarkeit!$B$5:$B$104,"&gt;="&amp;Parameter!$B$4,Verfügbarkeit!$B$5:$B$104,"&lt;="&amp;Parameter!$B$5),0))</f>
        <v/>
      </c>
      <c r="J91" s="13">
        <f>IF($A91="","",IFERROR(SUMIFS(Verfügbarkeit!$I$5:$I$104,Verfügbarkeit!$C$5:$C$104,$A91,Verfügbarkeit!$F$5:$F$104,"Nicht verfügbar",Verfügbarkeit!$B$5:$B$104,"&gt;="&amp;Parameter!$B$4,Verfügbarkeit!$B$5:$B$104,"&lt;="&amp;Parameter!$B$5),0))</f>
        <v/>
      </c>
      <c r="K91" s="21">
        <f>IF(OR($A91="",$E91="",$E91=0),"",IFERROR($H91/($E91*((Parameter!$B$5-Parameter!$B$4+1)/7)),""))</f>
        <v/>
      </c>
      <c r="L91" s="12">
        <f>IF($A91="","",IF(OR($B91="",$C91="",$D91="",$F91=""),"Stammdaten fehlen",IF($F91&lt;&gt;"Ja","",IF($G91=0,"Meldung fehlt",IF(AND($E91&gt;0,$K91&lt;Parameter!$B$7),"Unter Schwelle","")))))</f>
        <v/>
      </c>
    </row>
    <row r="92" ht="20" customHeight="1">
      <c r="A92" s="19" t="n"/>
      <c r="B92" s="19" t="n"/>
      <c r="C92" s="19" t="n"/>
      <c r="D92" s="19" t="n"/>
      <c r="E92" s="20" t="n"/>
      <c r="F92" s="19" t="n"/>
      <c r="G92" s="16">
        <f>IF($A92="","",COUNTIFS(Verfügbarkeit!$C$5:$C$104,$A92,Verfügbarkeit!$B$5:$B$104,"&gt;="&amp;Parameter!$B$4,Verfügbarkeit!$B$5:$B$104,"&lt;="&amp;Parameter!$B$5))</f>
        <v/>
      </c>
      <c r="H92" s="15">
        <f>IF($A92="","",IFERROR(SUMIFS(Verfügbarkeit!$I$5:$I$104,Verfügbarkeit!$C$5:$C$104,$A92,Verfügbarkeit!$F$5:$F$104,"Verfügbar",Verfügbarkeit!$B$5:$B$104,"&gt;="&amp;Parameter!$B$4,Verfügbarkeit!$B$5:$B$104,"&lt;="&amp;Parameter!$B$5),0))</f>
        <v/>
      </c>
      <c r="I92" s="15">
        <f>IF($A92="","",IFERROR(SUMIFS(Verfügbarkeit!$I$5:$I$104,Verfügbarkeit!$C$5:$C$104,$A92,Verfügbarkeit!$F$5:$F$104,"Eingeschränkt",Verfügbarkeit!$B$5:$B$104,"&gt;="&amp;Parameter!$B$4,Verfügbarkeit!$B$5:$B$104,"&lt;="&amp;Parameter!$B$5),0))</f>
        <v/>
      </c>
      <c r="J92" s="15">
        <f>IF($A92="","",IFERROR(SUMIFS(Verfügbarkeit!$I$5:$I$104,Verfügbarkeit!$C$5:$C$104,$A92,Verfügbarkeit!$F$5:$F$104,"Nicht verfügbar",Verfügbarkeit!$B$5:$B$104,"&gt;="&amp;Parameter!$B$4,Verfügbarkeit!$B$5:$B$104,"&lt;="&amp;Parameter!$B$5),0))</f>
        <v/>
      </c>
      <c r="K92" s="22">
        <f>IF(OR($A92="",$E92="",$E92=0),"",IFERROR($H92/($E92*((Parameter!$B$5-Parameter!$B$4+1)/7)),""))</f>
        <v/>
      </c>
      <c r="L92" s="10">
        <f>IF($A92="","",IF(OR($B92="",$C92="",$D92="",$F92=""),"Stammdaten fehlen",IF($F92&lt;&gt;"Ja","",IF($G92=0,"Meldung fehlt",IF(AND($E92&gt;0,$K92&lt;Parameter!$B$7),"Unter Schwelle","")))))</f>
        <v/>
      </c>
    </row>
    <row r="93" ht="20" customHeight="1">
      <c r="A93" s="19" t="n"/>
      <c r="B93" s="19" t="n"/>
      <c r="C93" s="19" t="n"/>
      <c r="D93" s="19" t="n"/>
      <c r="E93" s="20" t="n"/>
      <c r="F93" s="19" t="n"/>
      <c r="G93" s="14">
        <f>IF($A93="","",COUNTIFS(Verfügbarkeit!$C$5:$C$104,$A93,Verfügbarkeit!$B$5:$B$104,"&gt;="&amp;Parameter!$B$4,Verfügbarkeit!$B$5:$B$104,"&lt;="&amp;Parameter!$B$5))</f>
        <v/>
      </c>
      <c r="H93" s="13">
        <f>IF($A93="","",IFERROR(SUMIFS(Verfügbarkeit!$I$5:$I$104,Verfügbarkeit!$C$5:$C$104,$A93,Verfügbarkeit!$F$5:$F$104,"Verfügbar",Verfügbarkeit!$B$5:$B$104,"&gt;="&amp;Parameter!$B$4,Verfügbarkeit!$B$5:$B$104,"&lt;="&amp;Parameter!$B$5),0))</f>
        <v/>
      </c>
      <c r="I93" s="13">
        <f>IF($A93="","",IFERROR(SUMIFS(Verfügbarkeit!$I$5:$I$104,Verfügbarkeit!$C$5:$C$104,$A93,Verfügbarkeit!$F$5:$F$104,"Eingeschränkt",Verfügbarkeit!$B$5:$B$104,"&gt;="&amp;Parameter!$B$4,Verfügbarkeit!$B$5:$B$104,"&lt;="&amp;Parameter!$B$5),0))</f>
        <v/>
      </c>
      <c r="J93" s="13">
        <f>IF($A93="","",IFERROR(SUMIFS(Verfügbarkeit!$I$5:$I$104,Verfügbarkeit!$C$5:$C$104,$A93,Verfügbarkeit!$F$5:$F$104,"Nicht verfügbar",Verfügbarkeit!$B$5:$B$104,"&gt;="&amp;Parameter!$B$4,Verfügbarkeit!$B$5:$B$104,"&lt;="&amp;Parameter!$B$5),0))</f>
        <v/>
      </c>
      <c r="K93" s="21">
        <f>IF(OR($A93="",$E93="",$E93=0),"",IFERROR($H93/($E93*((Parameter!$B$5-Parameter!$B$4+1)/7)),""))</f>
        <v/>
      </c>
      <c r="L93" s="12">
        <f>IF($A93="","",IF(OR($B93="",$C93="",$D93="",$F93=""),"Stammdaten fehlen",IF($F93&lt;&gt;"Ja","",IF($G93=0,"Meldung fehlt",IF(AND($E93&gt;0,$K93&lt;Parameter!$B$7),"Unter Schwelle","")))))</f>
        <v/>
      </c>
    </row>
    <row r="94" ht="20" customHeight="1">
      <c r="A94" s="19" t="n"/>
      <c r="B94" s="19" t="n"/>
      <c r="C94" s="19" t="n"/>
      <c r="D94" s="19" t="n"/>
      <c r="E94" s="20" t="n"/>
      <c r="F94" s="19" t="n"/>
      <c r="G94" s="16">
        <f>IF($A94="","",COUNTIFS(Verfügbarkeit!$C$5:$C$104,$A94,Verfügbarkeit!$B$5:$B$104,"&gt;="&amp;Parameter!$B$4,Verfügbarkeit!$B$5:$B$104,"&lt;="&amp;Parameter!$B$5))</f>
        <v/>
      </c>
      <c r="H94" s="15">
        <f>IF($A94="","",IFERROR(SUMIFS(Verfügbarkeit!$I$5:$I$104,Verfügbarkeit!$C$5:$C$104,$A94,Verfügbarkeit!$F$5:$F$104,"Verfügbar",Verfügbarkeit!$B$5:$B$104,"&gt;="&amp;Parameter!$B$4,Verfügbarkeit!$B$5:$B$104,"&lt;="&amp;Parameter!$B$5),0))</f>
        <v/>
      </c>
      <c r="I94" s="15">
        <f>IF($A94="","",IFERROR(SUMIFS(Verfügbarkeit!$I$5:$I$104,Verfügbarkeit!$C$5:$C$104,$A94,Verfügbarkeit!$F$5:$F$104,"Eingeschränkt",Verfügbarkeit!$B$5:$B$104,"&gt;="&amp;Parameter!$B$4,Verfügbarkeit!$B$5:$B$104,"&lt;="&amp;Parameter!$B$5),0))</f>
        <v/>
      </c>
      <c r="J94" s="15">
        <f>IF($A94="","",IFERROR(SUMIFS(Verfügbarkeit!$I$5:$I$104,Verfügbarkeit!$C$5:$C$104,$A94,Verfügbarkeit!$F$5:$F$104,"Nicht verfügbar",Verfügbarkeit!$B$5:$B$104,"&gt;="&amp;Parameter!$B$4,Verfügbarkeit!$B$5:$B$104,"&lt;="&amp;Parameter!$B$5),0))</f>
        <v/>
      </c>
      <c r="K94" s="22">
        <f>IF(OR($A94="",$E94="",$E94=0),"",IFERROR($H94/($E94*((Parameter!$B$5-Parameter!$B$4+1)/7)),""))</f>
        <v/>
      </c>
      <c r="L94" s="10">
        <f>IF($A94="","",IF(OR($B94="",$C94="",$D94="",$F94=""),"Stammdaten fehlen",IF($F94&lt;&gt;"Ja","",IF($G94=0,"Meldung fehlt",IF(AND($E94&gt;0,$K94&lt;Parameter!$B$7),"Unter Schwelle","")))))</f>
        <v/>
      </c>
    </row>
    <row r="95" ht="20" customHeight="1">
      <c r="A95" s="19" t="n"/>
      <c r="B95" s="19" t="n"/>
      <c r="C95" s="19" t="n"/>
      <c r="D95" s="19" t="n"/>
      <c r="E95" s="20" t="n"/>
      <c r="F95" s="19" t="n"/>
      <c r="G95" s="14">
        <f>IF($A95="","",COUNTIFS(Verfügbarkeit!$C$5:$C$104,$A95,Verfügbarkeit!$B$5:$B$104,"&gt;="&amp;Parameter!$B$4,Verfügbarkeit!$B$5:$B$104,"&lt;="&amp;Parameter!$B$5))</f>
        <v/>
      </c>
      <c r="H95" s="13">
        <f>IF($A95="","",IFERROR(SUMIFS(Verfügbarkeit!$I$5:$I$104,Verfügbarkeit!$C$5:$C$104,$A95,Verfügbarkeit!$F$5:$F$104,"Verfügbar",Verfügbarkeit!$B$5:$B$104,"&gt;="&amp;Parameter!$B$4,Verfügbarkeit!$B$5:$B$104,"&lt;="&amp;Parameter!$B$5),0))</f>
        <v/>
      </c>
      <c r="I95" s="13">
        <f>IF($A95="","",IFERROR(SUMIFS(Verfügbarkeit!$I$5:$I$104,Verfügbarkeit!$C$5:$C$104,$A95,Verfügbarkeit!$F$5:$F$104,"Eingeschränkt",Verfügbarkeit!$B$5:$B$104,"&gt;="&amp;Parameter!$B$4,Verfügbarkeit!$B$5:$B$104,"&lt;="&amp;Parameter!$B$5),0))</f>
        <v/>
      </c>
      <c r="J95" s="13">
        <f>IF($A95="","",IFERROR(SUMIFS(Verfügbarkeit!$I$5:$I$104,Verfügbarkeit!$C$5:$C$104,$A95,Verfügbarkeit!$F$5:$F$104,"Nicht verfügbar",Verfügbarkeit!$B$5:$B$104,"&gt;="&amp;Parameter!$B$4,Verfügbarkeit!$B$5:$B$104,"&lt;="&amp;Parameter!$B$5),0))</f>
        <v/>
      </c>
      <c r="K95" s="21">
        <f>IF(OR($A95="",$E95="",$E95=0),"",IFERROR($H95/($E95*((Parameter!$B$5-Parameter!$B$4+1)/7)),""))</f>
        <v/>
      </c>
      <c r="L95" s="12">
        <f>IF($A95="","",IF(OR($B95="",$C95="",$D95="",$F95=""),"Stammdaten fehlen",IF($F95&lt;&gt;"Ja","",IF($G95=0,"Meldung fehlt",IF(AND($E95&gt;0,$K95&lt;Parameter!$B$7),"Unter Schwelle","")))))</f>
        <v/>
      </c>
    </row>
    <row r="96" ht="20" customHeight="1">
      <c r="A96" s="19" t="n"/>
      <c r="B96" s="19" t="n"/>
      <c r="C96" s="19" t="n"/>
      <c r="D96" s="19" t="n"/>
      <c r="E96" s="20" t="n"/>
      <c r="F96" s="19" t="n"/>
      <c r="G96" s="16">
        <f>IF($A96="","",COUNTIFS(Verfügbarkeit!$C$5:$C$104,$A96,Verfügbarkeit!$B$5:$B$104,"&gt;="&amp;Parameter!$B$4,Verfügbarkeit!$B$5:$B$104,"&lt;="&amp;Parameter!$B$5))</f>
        <v/>
      </c>
      <c r="H96" s="15">
        <f>IF($A96="","",IFERROR(SUMIFS(Verfügbarkeit!$I$5:$I$104,Verfügbarkeit!$C$5:$C$104,$A96,Verfügbarkeit!$F$5:$F$104,"Verfügbar",Verfügbarkeit!$B$5:$B$104,"&gt;="&amp;Parameter!$B$4,Verfügbarkeit!$B$5:$B$104,"&lt;="&amp;Parameter!$B$5),0))</f>
        <v/>
      </c>
      <c r="I96" s="15">
        <f>IF($A96="","",IFERROR(SUMIFS(Verfügbarkeit!$I$5:$I$104,Verfügbarkeit!$C$5:$C$104,$A96,Verfügbarkeit!$F$5:$F$104,"Eingeschränkt",Verfügbarkeit!$B$5:$B$104,"&gt;="&amp;Parameter!$B$4,Verfügbarkeit!$B$5:$B$104,"&lt;="&amp;Parameter!$B$5),0))</f>
        <v/>
      </c>
      <c r="J96" s="15">
        <f>IF($A96="","",IFERROR(SUMIFS(Verfügbarkeit!$I$5:$I$104,Verfügbarkeit!$C$5:$C$104,$A96,Verfügbarkeit!$F$5:$F$104,"Nicht verfügbar",Verfügbarkeit!$B$5:$B$104,"&gt;="&amp;Parameter!$B$4,Verfügbarkeit!$B$5:$B$104,"&lt;="&amp;Parameter!$B$5),0))</f>
        <v/>
      </c>
      <c r="K96" s="22">
        <f>IF(OR($A96="",$E96="",$E96=0),"",IFERROR($H96/($E96*((Parameter!$B$5-Parameter!$B$4+1)/7)),""))</f>
        <v/>
      </c>
      <c r="L96" s="10">
        <f>IF($A96="","",IF(OR($B96="",$C96="",$D96="",$F96=""),"Stammdaten fehlen",IF($F96&lt;&gt;"Ja","",IF($G96=0,"Meldung fehlt",IF(AND($E96&gt;0,$K96&lt;Parameter!$B$7),"Unter Schwelle","")))))</f>
        <v/>
      </c>
    </row>
    <row r="97" ht="20" customHeight="1">
      <c r="A97" s="19" t="n"/>
      <c r="B97" s="19" t="n"/>
      <c r="C97" s="19" t="n"/>
      <c r="D97" s="19" t="n"/>
      <c r="E97" s="20" t="n"/>
      <c r="F97" s="19" t="n"/>
      <c r="G97" s="14">
        <f>IF($A97="","",COUNTIFS(Verfügbarkeit!$C$5:$C$104,$A97,Verfügbarkeit!$B$5:$B$104,"&gt;="&amp;Parameter!$B$4,Verfügbarkeit!$B$5:$B$104,"&lt;="&amp;Parameter!$B$5))</f>
        <v/>
      </c>
      <c r="H97" s="13">
        <f>IF($A97="","",IFERROR(SUMIFS(Verfügbarkeit!$I$5:$I$104,Verfügbarkeit!$C$5:$C$104,$A97,Verfügbarkeit!$F$5:$F$104,"Verfügbar",Verfügbarkeit!$B$5:$B$104,"&gt;="&amp;Parameter!$B$4,Verfügbarkeit!$B$5:$B$104,"&lt;="&amp;Parameter!$B$5),0))</f>
        <v/>
      </c>
      <c r="I97" s="13">
        <f>IF($A97="","",IFERROR(SUMIFS(Verfügbarkeit!$I$5:$I$104,Verfügbarkeit!$C$5:$C$104,$A97,Verfügbarkeit!$F$5:$F$104,"Eingeschränkt",Verfügbarkeit!$B$5:$B$104,"&gt;="&amp;Parameter!$B$4,Verfügbarkeit!$B$5:$B$104,"&lt;="&amp;Parameter!$B$5),0))</f>
        <v/>
      </c>
      <c r="J97" s="13">
        <f>IF($A97="","",IFERROR(SUMIFS(Verfügbarkeit!$I$5:$I$104,Verfügbarkeit!$C$5:$C$104,$A97,Verfügbarkeit!$F$5:$F$104,"Nicht verfügbar",Verfügbarkeit!$B$5:$B$104,"&gt;="&amp;Parameter!$B$4,Verfügbarkeit!$B$5:$B$104,"&lt;="&amp;Parameter!$B$5),0))</f>
        <v/>
      </c>
      <c r="K97" s="21">
        <f>IF(OR($A97="",$E97="",$E97=0),"",IFERROR($H97/($E97*((Parameter!$B$5-Parameter!$B$4+1)/7)),""))</f>
        <v/>
      </c>
      <c r="L97" s="12">
        <f>IF($A97="","",IF(OR($B97="",$C97="",$D97="",$F97=""),"Stammdaten fehlen",IF($F97&lt;&gt;"Ja","",IF($G97=0,"Meldung fehlt",IF(AND($E97&gt;0,$K97&lt;Parameter!$B$7),"Unter Schwelle","")))))</f>
        <v/>
      </c>
    </row>
    <row r="98" ht="20" customHeight="1">
      <c r="A98" s="19" t="n"/>
      <c r="B98" s="19" t="n"/>
      <c r="C98" s="19" t="n"/>
      <c r="D98" s="19" t="n"/>
      <c r="E98" s="20" t="n"/>
      <c r="F98" s="19" t="n"/>
      <c r="G98" s="16">
        <f>IF($A98="","",COUNTIFS(Verfügbarkeit!$C$5:$C$104,$A98,Verfügbarkeit!$B$5:$B$104,"&gt;="&amp;Parameter!$B$4,Verfügbarkeit!$B$5:$B$104,"&lt;="&amp;Parameter!$B$5))</f>
        <v/>
      </c>
      <c r="H98" s="15">
        <f>IF($A98="","",IFERROR(SUMIFS(Verfügbarkeit!$I$5:$I$104,Verfügbarkeit!$C$5:$C$104,$A98,Verfügbarkeit!$F$5:$F$104,"Verfügbar",Verfügbarkeit!$B$5:$B$104,"&gt;="&amp;Parameter!$B$4,Verfügbarkeit!$B$5:$B$104,"&lt;="&amp;Parameter!$B$5),0))</f>
        <v/>
      </c>
      <c r="I98" s="15">
        <f>IF($A98="","",IFERROR(SUMIFS(Verfügbarkeit!$I$5:$I$104,Verfügbarkeit!$C$5:$C$104,$A98,Verfügbarkeit!$F$5:$F$104,"Eingeschränkt",Verfügbarkeit!$B$5:$B$104,"&gt;="&amp;Parameter!$B$4,Verfügbarkeit!$B$5:$B$104,"&lt;="&amp;Parameter!$B$5),0))</f>
        <v/>
      </c>
      <c r="J98" s="15">
        <f>IF($A98="","",IFERROR(SUMIFS(Verfügbarkeit!$I$5:$I$104,Verfügbarkeit!$C$5:$C$104,$A98,Verfügbarkeit!$F$5:$F$104,"Nicht verfügbar",Verfügbarkeit!$B$5:$B$104,"&gt;="&amp;Parameter!$B$4,Verfügbarkeit!$B$5:$B$104,"&lt;="&amp;Parameter!$B$5),0))</f>
        <v/>
      </c>
      <c r="K98" s="22">
        <f>IF(OR($A98="",$E98="",$E98=0),"",IFERROR($H98/($E98*((Parameter!$B$5-Parameter!$B$4+1)/7)),""))</f>
        <v/>
      </c>
      <c r="L98" s="10">
        <f>IF($A98="","",IF(OR($B98="",$C98="",$D98="",$F98=""),"Stammdaten fehlen",IF($F98&lt;&gt;"Ja","",IF($G98=0,"Meldung fehlt",IF(AND($E98&gt;0,$K98&lt;Parameter!$B$7),"Unter Schwelle","")))))</f>
        <v/>
      </c>
    </row>
    <row r="99" ht="20" customHeight="1">
      <c r="A99" s="19" t="n"/>
      <c r="B99" s="19" t="n"/>
      <c r="C99" s="19" t="n"/>
      <c r="D99" s="19" t="n"/>
      <c r="E99" s="20" t="n"/>
      <c r="F99" s="19" t="n"/>
      <c r="G99" s="14">
        <f>IF($A99="","",COUNTIFS(Verfügbarkeit!$C$5:$C$104,$A99,Verfügbarkeit!$B$5:$B$104,"&gt;="&amp;Parameter!$B$4,Verfügbarkeit!$B$5:$B$104,"&lt;="&amp;Parameter!$B$5))</f>
        <v/>
      </c>
      <c r="H99" s="13">
        <f>IF($A99="","",IFERROR(SUMIFS(Verfügbarkeit!$I$5:$I$104,Verfügbarkeit!$C$5:$C$104,$A99,Verfügbarkeit!$F$5:$F$104,"Verfügbar",Verfügbarkeit!$B$5:$B$104,"&gt;="&amp;Parameter!$B$4,Verfügbarkeit!$B$5:$B$104,"&lt;="&amp;Parameter!$B$5),0))</f>
        <v/>
      </c>
      <c r="I99" s="13">
        <f>IF($A99="","",IFERROR(SUMIFS(Verfügbarkeit!$I$5:$I$104,Verfügbarkeit!$C$5:$C$104,$A99,Verfügbarkeit!$F$5:$F$104,"Eingeschränkt",Verfügbarkeit!$B$5:$B$104,"&gt;="&amp;Parameter!$B$4,Verfügbarkeit!$B$5:$B$104,"&lt;="&amp;Parameter!$B$5),0))</f>
        <v/>
      </c>
      <c r="J99" s="13">
        <f>IF($A99="","",IFERROR(SUMIFS(Verfügbarkeit!$I$5:$I$104,Verfügbarkeit!$C$5:$C$104,$A99,Verfügbarkeit!$F$5:$F$104,"Nicht verfügbar",Verfügbarkeit!$B$5:$B$104,"&gt;="&amp;Parameter!$B$4,Verfügbarkeit!$B$5:$B$104,"&lt;="&amp;Parameter!$B$5),0))</f>
        <v/>
      </c>
      <c r="K99" s="21">
        <f>IF(OR($A99="",$E99="",$E99=0),"",IFERROR($H99/($E99*((Parameter!$B$5-Parameter!$B$4+1)/7)),""))</f>
        <v/>
      </c>
      <c r="L99" s="12">
        <f>IF($A99="","",IF(OR($B99="",$C99="",$D99="",$F99=""),"Stammdaten fehlen",IF($F99&lt;&gt;"Ja","",IF($G99=0,"Meldung fehlt",IF(AND($E99&gt;0,$K99&lt;Parameter!$B$7),"Unter Schwelle","")))))</f>
        <v/>
      </c>
    </row>
    <row r="100" ht="20" customHeight="1">
      <c r="A100" s="19" t="n"/>
      <c r="B100" s="19" t="n"/>
      <c r="C100" s="19" t="n"/>
      <c r="D100" s="19" t="n"/>
      <c r="E100" s="20" t="n"/>
      <c r="F100" s="19" t="n"/>
      <c r="G100" s="16">
        <f>IF($A100="","",COUNTIFS(Verfügbarkeit!$C$5:$C$104,$A100,Verfügbarkeit!$B$5:$B$104,"&gt;="&amp;Parameter!$B$4,Verfügbarkeit!$B$5:$B$104,"&lt;="&amp;Parameter!$B$5))</f>
        <v/>
      </c>
      <c r="H100" s="15">
        <f>IF($A100="","",IFERROR(SUMIFS(Verfügbarkeit!$I$5:$I$104,Verfügbarkeit!$C$5:$C$104,$A100,Verfügbarkeit!$F$5:$F$104,"Verfügbar",Verfügbarkeit!$B$5:$B$104,"&gt;="&amp;Parameter!$B$4,Verfügbarkeit!$B$5:$B$104,"&lt;="&amp;Parameter!$B$5),0))</f>
        <v/>
      </c>
      <c r="I100" s="15">
        <f>IF($A100="","",IFERROR(SUMIFS(Verfügbarkeit!$I$5:$I$104,Verfügbarkeit!$C$5:$C$104,$A100,Verfügbarkeit!$F$5:$F$104,"Eingeschränkt",Verfügbarkeit!$B$5:$B$104,"&gt;="&amp;Parameter!$B$4,Verfügbarkeit!$B$5:$B$104,"&lt;="&amp;Parameter!$B$5),0))</f>
        <v/>
      </c>
      <c r="J100" s="15">
        <f>IF($A100="","",IFERROR(SUMIFS(Verfügbarkeit!$I$5:$I$104,Verfügbarkeit!$C$5:$C$104,$A100,Verfügbarkeit!$F$5:$F$104,"Nicht verfügbar",Verfügbarkeit!$B$5:$B$104,"&gt;="&amp;Parameter!$B$4,Verfügbarkeit!$B$5:$B$104,"&lt;="&amp;Parameter!$B$5),0))</f>
        <v/>
      </c>
      <c r="K100" s="22">
        <f>IF(OR($A100="",$E100="",$E100=0),"",IFERROR($H100/($E100*((Parameter!$B$5-Parameter!$B$4+1)/7)),""))</f>
        <v/>
      </c>
      <c r="L100" s="10">
        <f>IF($A100="","",IF(OR($B100="",$C100="",$D100="",$F100=""),"Stammdaten fehlen",IF($F100&lt;&gt;"Ja","",IF($G100=0,"Meldung fehlt",IF(AND($E100&gt;0,$K100&lt;Parameter!$B$7),"Unter Schwelle","")))))</f>
        <v/>
      </c>
    </row>
    <row r="101" ht="20" customHeight="1">
      <c r="A101" s="19" t="n"/>
      <c r="B101" s="19" t="n"/>
      <c r="C101" s="19" t="n"/>
      <c r="D101" s="19" t="n"/>
      <c r="E101" s="20" t="n"/>
      <c r="F101" s="19" t="n"/>
      <c r="G101" s="14">
        <f>IF($A101="","",COUNTIFS(Verfügbarkeit!$C$5:$C$104,$A101,Verfügbarkeit!$B$5:$B$104,"&gt;="&amp;Parameter!$B$4,Verfügbarkeit!$B$5:$B$104,"&lt;="&amp;Parameter!$B$5))</f>
        <v/>
      </c>
      <c r="H101" s="13">
        <f>IF($A101="","",IFERROR(SUMIFS(Verfügbarkeit!$I$5:$I$104,Verfügbarkeit!$C$5:$C$104,$A101,Verfügbarkeit!$F$5:$F$104,"Verfügbar",Verfügbarkeit!$B$5:$B$104,"&gt;="&amp;Parameter!$B$4,Verfügbarkeit!$B$5:$B$104,"&lt;="&amp;Parameter!$B$5),0))</f>
        <v/>
      </c>
      <c r="I101" s="13">
        <f>IF($A101="","",IFERROR(SUMIFS(Verfügbarkeit!$I$5:$I$104,Verfügbarkeit!$C$5:$C$104,$A101,Verfügbarkeit!$F$5:$F$104,"Eingeschränkt",Verfügbarkeit!$B$5:$B$104,"&gt;="&amp;Parameter!$B$4,Verfügbarkeit!$B$5:$B$104,"&lt;="&amp;Parameter!$B$5),0))</f>
        <v/>
      </c>
      <c r="J101" s="13">
        <f>IF($A101="","",IFERROR(SUMIFS(Verfügbarkeit!$I$5:$I$104,Verfügbarkeit!$C$5:$C$104,$A101,Verfügbarkeit!$F$5:$F$104,"Nicht verfügbar",Verfügbarkeit!$B$5:$B$104,"&gt;="&amp;Parameter!$B$4,Verfügbarkeit!$B$5:$B$104,"&lt;="&amp;Parameter!$B$5),0))</f>
        <v/>
      </c>
      <c r="K101" s="21">
        <f>IF(OR($A101="",$E101="",$E101=0),"",IFERROR($H101/($E101*((Parameter!$B$5-Parameter!$B$4+1)/7)),""))</f>
        <v/>
      </c>
      <c r="L101" s="12">
        <f>IF($A101="","",IF(OR($B101="",$C101="",$D101="",$F101=""),"Stammdaten fehlen",IF($F101&lt;&gt;"Ja","",IF($G101=0,"Meldung fehlt",IF(AND($E101&gt;0,$K101&lt;Parameter!$B$7),"Unter Schwelle","")))))</f>
        <v/>
      </c>
    </row>
    <row r="102" ht="20" customHeight="1">
      <c r="A102" s="19" t="n"/>
      <c r="B102" s="19" t="n"/>
      <c r="C102" s="19" t="n"/>
      <c r="D102" s="19" t="n"/>
      <c r="E102" s="20" t="n"/>
      <c r="F102" s="19" t="n"/>
      <c r="G102" s="16">
        <f>IF($A102="","",COUNTIFS(Verfügbarkeit!$C$5:$C$104,$A102,Verfügbarkeit!$B$5:$B$104,"&gt;="&amp;Parameter!$B$4,Verfügbarkeit!$B$5:$B$104,"&lt;="&amp;Parameter!$B$5))</f>
        <v/>
      </c>
      <c r="H102" s="15">
        <f>IF($A102="","",IFERROR(SUMIFS(Verfügbarkeit!$I$5:$I$104,Verfügbarkeit!$C$5:$C$104,$A102,Verfügbarkeit!$F$5:$F$104,"Verfügbar",Verfügbarkeit!$B$5:$B$104,"&gt;="&amp;Parameter!$B$4,Verfügbarkeit!$B$5:$B$104,"&lt;="&amp;Parameter!$B$5),0))</f>
        <v/>
      </c>
      <c r="I102" s="15">
        <f>IF($A102="","",IFERROR(SUMIFS(Verfügbarkeit!$I$5:$I$104,Verfügbarkeit!$C$5:$C$104,$A102,Verfügbarkeit!$F$5:$F$104,"Eingeschränkt",Verfügbarkeit!$B$5:$B$104,"&gt;="&amp;Parameter!$B$4,Verfügbarkeit!$B$5:$B$104,"&lt;="&amp;Parameter!$B$5),0))</f>
        <v/>
      </c>
      <c r="J102" s="15">
        <f>IF($A102="","",IFERROR(SUMIFS(Verfügbarkeit!$I$5:$I$104,Verfügbarkeit!$C$5:$C$104,$A102,Verfügbarkeit!$F$5:$F$104,"Nicht verfügbar",Verfügbarkeit!$B$5:$B$104,"&gt;="&amp;Parameter!$B$4,Verfügbarkeit!$B$5:$B$104,"&lt;="&amp;Parameter!$B$5),0))</f>
        <v/>
      </c>
      <c r="K102" s="22">
        <f>IF(OR($A102="",$E102="",$E102=0),"",IFERROR($H102/($E102*((Parameter!$B$5-Parameter!$B$4+1)/7)),""))</f>
        <v/>
      </c>
      <c r="L102" s="10">
        <f>IF($A102="","",IF(OR($B102="",$C102="",$D102="",$F102=""),"Stammdaten fehlen",IF($F102&lt;&gt;"Ja","",IF($G102=0,"Meldung fehlt",IF(AND($E102&gt;0,$K102&lt;Parameter!$B$7),"Unter Schwelle","")))))</f>
        <v/>
      </c>
    </row>
    <row r="103" ht="20" customHeight="1">
      <c r="A103" s="19" t="n"/>
      <c r="B103" s="19" t="n"/>
      <c r="C103" s="19" t="n"/>
      <c r="D103" s="19" t="n"/>
      <c r="E103" s="20" t="n"/>
      <c r="F103" s="19" t="n"/>
      <c r="G103" s="14">
        <f>IF($A103="","",COUNTIFS(Verfügbarkeit!$C$5:$C$104,$A103,Verfügbarkeit!$B$5:$B$104,"&gt;="&amp;Parameter!$B$4,Verfügbarkeit!$B$5:$B$104,"&lt;="&amp;Parameter!$B$5))</f>
        <v/>
      </c>
      <c r="H103" s="13">
        <f>IF($A103="","",IFERROR(SUMIFS(Verfügbarkeit!$I$5:$I$104,Verfügbarkeit!$C$5:$C$104,$A103,Verfügbarkeit!$F$5:$F$104,"Verfügbar",Verfügbarkeit!$B$5:$B$104,"&gt;="&amp;Parameter!$B$4,Verfügbarkeit!$B$5:$B$104,"&lt;="&amp;Parameter!$B$5),0))</f>
        <v/>
      </c>
      <c r="I103" s="13">
        <f>IF($A103="","",IFERROR(SUMIFS(Verfügbarkeit!$I$5:$I$104,Verfügbarkeit!$C$5:$C$104,$A103,Verfügbarkeit!$F$5:$F$104,"Eingeschränkt",Verfügbarkeit!$B$5:$B$104,"&gt;="&amp;Parameter!$B$4,Verfügbarkeit!$B$5:$B$104,"&lt;="&amp;Parameter!$B$5),0))</f>
        <v/>
      </c>
      <c r="J103" s="13">
        <f>IF($A103="","",IFERROR(SUMIFS(Verfügbarkeit!$I$5:$I$104,Verfügbarkeit!$C$5:$C$104,$A103,Verfügbarkeit!$F$5:$F$104,"Nicht verfügbar",Verfügbarkeit!$B$5:$B$104,"&gt;="&amp;Parameter!$B$4,Verfügbarkeit!$B$5:$B$104,"&lt;="&amp;Parameter!$B$5),0))</f>
        <v/>
      </c>
      <c r="K103" s="21">
        <f>IF(OR($A103="",$E103="",$E103=0),"",IFERROR($H103/($E103*((Parameter!$B$5-Parameter!$B$4+1)/7)),""))</f>
        <v/>
      </c>
      <c r="L103" s="12">
        <f>IF($A103="","",IF(OR($B103="",$C103="",$D103="",$F103=""),"Stammdaten fehlen",IF($F103&lt;&gt;"Ja","",IF($G103=0,"Meldung fehlt",IF(AND($E103&gt;0,$K103&lt;Parameter!$B$7),"Unter Schwelle","")))))</f>
        <v/>
      </c>
    </row>
    <row r="104" ht="20" customHeight="1">
      <c r="A104" s="19" t="n"/>
      <c r="B104" s="19" t="n"/>
      <c r="C104" s="19" t="n"/>
      <c r="D104" s="19" t="n"/>
      <c r="E104" s="20" t="n"/>
      <c r="F104" s="19" t="n"/>
      <c r="G104" s="16">
        <f>IF($A104="","",COUNTIFS(Verfügbarkeit!$C$5:$C$104,$A104,Verfügbarkeit!$B$5:$B$104,"&gt;="&amp;Parameter!$B$4,Verfügbarkeit!$B$5:$B$104,"&lt;="&amp;Parameter!$B$5))</f>
        <v/>
      </c>
      <c r="H104" s="15">
        <f>IF($A104="","",IFERROR(SUMIFS(Verfügbarkeit!$I$5:$I$104,Verfügbarkeit!$C$5:$C$104,$A104,Verfügbarkeit!$F$5:$F$104,"Verfügbar",Verfügbarkeit!$B$5:$B$104,"&gt;="&amp;Parameter!$B$4,Verfügbarkeit!$B$5:$B$104,"&lt;="&amp;Parameter!$B$5),0))</f>
        <v/>
      </c>
      <c r="I104" s="15">
        <f>IF($A104="","",IFERROR(SUMIFS(Verfügbarkeit!$I$5:$I$104,Verfügbarkeit!$C$5:$C$104,$A104,Verfügbarkeit!$F$5:$F$104,"Eingeschränkt",Verfügbarkeit!$B$5:$B$104,"&gt;="&amp;Parameter!$B$4,Verfügbarkeit!$B$5:$B$104,"&lt;="&amp;Parameter!$B$5),0))</f>
        <v/>
      </c>
      <c r="J104" s="15">
        <f>IF($A104="","",IFERROR(SUMIFS(Verfügbarkeit!$I$5:$I$104,Verfügbarkeit!$C$5:$C$104,$A104,Verfügbarkeit!$F$5:$F$104,"Nicht verfügbar",Verfügbarkeit!$B$5:$B$104,"&gt;="&amp;Parameter!$B$4,Verfügbarkeit!$B$5:$B$104,"&lt;="&amp;Parameter!$B$5),0))</f>
        <v/>
      </c>
      <c r="K104" s="22">
        <f>IF(OR($A104="",$E104="",$E104=0),"",IFERROR($H104/($E104*((Parameter!$B$5-Parameter!$B$4+1)/7)),""))</f>
        <v/>
      </c>
      <c r="L104" s="10">
        <f>IF($A104="","",IF(OR($B104="",$C104="",$D104="",$F104=""),"Stammdaten fehlen",IF($F104&lt;&gt;"Ja","",IF($G104=0,"Meldung fehlt",IF(AND($E104&gt;0,$K104&lt;Parameter!$B$7),"Unter Schwelle","")))))</f>
        <v/>
      </c>
    </row>
  </sheetData>
  <autoFilter ref="A4:L104"/>
  <mergeCells count="1">
    <mergeCell ref="A1:L1"/>
  </mergeCells>
  <conditionalFormatting sqref="A5:A104">
    <cfRule type="expression" priority="1" dxfId="0">
      <formula>AND($A5&lt;&gt;"",COUNTIF($A$5:$A$104,$A5)&gt;1)</formula>
    </cfRule>
  </conditionalFormatting>
  <conditionalFormatting sqref="L5:L104">
    <cfRule type="expression" priority="2" dxfId="0">
      <formula>$L5&lt;&gt;""</formula>
    </cfRule>
  </conditionalFormatting>
  <conditionalFormatting sqref="K5:K104">
    <cfRule type="expression" priority="3" dxfId="1">
      <formula>AND($A5&lt;&gt;"",$F5="Ja",$K5&gt;=Parameter!$B$7)</formula>
    </cfRule>
  </conditionalFormatting>
  <dataValidations count="5">
    <dataValidation sqref="A5:A104" showErrorMessage="1" showInputMessage="1" allowBlank="1" errorTitle="Kürzel prüfen" error="Das Kürzel muss innerhalb der vorbereiteten Zeilen eindeutig sein." promptTitle="Fiktives Kürzel" prompt="Eindeutiges Kürzel für eine fiktive Teamfigur eingeben." type="custom" errorStyle="stop">
      <formula1>OR(A5="",COUNTIF($A$5:$A$104,A5)=1)</formula1>
    </dataValidation>
    <dataValidation sqref="C5:C104" showErrorMessage="1" showDropDown="0" showInputMessage="1" allowBlank="1" errorTitle="Bereich auswählen" error="Bitte einen Bereich aus der Parameterliste wählen." type="list" errorStyle="stop">
      <formula1>INDIRECT("Parameter!$A$11:$A$15")</formula1>
    </dataValidation>
    <dataValidation sqref="D5:D104" showErrorMessage="1" showDropDown="0" showInputMessage="1" allowBlank="1" errorTitle="Rolle auswählen" error="Bitte eine Rolle aus der Parameterliste wählen." type="list" errorStyle="stop">
      <formula1>INDIRECT("Parameter!$B$11:$B$15")</formula1>
    </dataValidation>
    <dataValidation sqref="E5:E104" showErrorMessage="1" showInputMessage="1" allowBlank="1" errorTitle="Wochenziel prüfen" error="Zulässig sind Werte zwischen 0 und 60 Stunden." type="decimal" errorStyle="stop" operator="between">
      <formula1>0</formula1>
      <formula2>60</formula2>
    </dataValidation>
    <dataValidation sqref="F5:F104" showErrorMessage="1" showDropDown="0" showInputMessage="1" allowBlank="1" errorTitle="Status auswählen" error="Bitte „Ja“ oder „Nein“ aus der Liste wählen." type="list" errorStyle="stop">
      <formula1>INDIRECT("Parameter!$E$11:$E$12")</formula1>
    </dataValidation>
  </dataValidations>
  <pageMargins left="0.75" right="0.75" top="1" bottom="1" header="0.5" footer="0.5"/>
  <pageSetup orientation="landscape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L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23" customWidth="1" min="4" max="4"/>
    <col width="16" customWidth="1" min="5" max="5"/>
    <col width="20" customWidth="1" min="6" max="6"/>
    <col width="10" customWidth="1" min="7" max="7"/>
    <col width="10" customWidth="1" min="8" max="8"/>
    <col width="15" customWidth="1" min="9" max="9"/>
    <col width="21" customWidth="1" min="10" max="10"/>
    <col width="36" customWidth="1" min="11" max="11"/>
    <col width="20" customWidth="1" min="12" max="12"/>
  </cols>
  <sheetData>
    <row r="1" ht="28" customHeight="1">
      <c r="A1" s="1" t="inlineStr">
        <is>
          <t>Verfügbarkeiten und Sperrzeiten – Fiktive Meldungen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30" t="n"/>
    </row>
    <row r="2">
      <c r="A2" s="17" t="inlineStr">
        <is>
          <t>Eine Zeile beschreibt ein Zeitfenster. Gelb markierte Zellen sind bearbeitbar; auch Zeitfenster über Mitternacht sind möglich.</t>
        </is>
      </c>
    </row>
    <row r="3"/>
    <row r="4" ht="32" customHeight="1">
      <c r="A4" s="18" t="inlineStr">
        <is>
          <t>Meldungs-ID</t>
        </is>
      </c>
      <c r="B4" s="18" t="inlineStr">
        <is>
          <t>Datum</t>
        </is>
      </c>
      <c r="C4" s="18" t="inlineStr">
        <is>
          <t>Kürzel</t>
        </is>
      </c>
      <c r="D4" s="18" t="inlineStr">
        <is>
          <t>Anzeigename</t>
        </is>
      </c>
      <c r="E4" s="18" t="inlineStr">
        <is>
          <t>Bereich</t>
        </is>
      </c>
      <c r="F4" s="18" t="inlineStr">
        <is>
          <t>Status</t>
        </is>
      </c>
      <c r="G4" s="18" t="inlineStr">
        <is>
          <t>Von</t>
        </is>
      </c>
      <c r="H4" s="18" t="inlineStr">
        <is>
          <t>Bis</t>
        </is>
      </c>
      <c r="I4" s="18" t="inlineStr">
        <is>
          <t>Dauer (Std.)</t>
        </is>
      </c>
      <c r="J4" s="18" t="inlineStr">
        <is>
          <t>Bevorzugte Schicht</t>
        </is>
      </c>
      <c r="K4" s="18" t="inlineStr">
        <is>
          <t>Notiz</t>
        </is>
      </c>
      <c r="L4" s="18" t="inlineStr">
        <is>
          <t>Prüfung</t>
        </is>
      </c>
    </row>
    <row r="5" ht="20" customHeight="1">
      <c r="A5" s="19" t="inlineStr">
        <is>
          <t>MEL-001</t>
        </is>
      </c>
      <c r="B5" s="23" t="n">
        <v>46279</v>
      </c>
      <c r="C5" s="19" t="inlineStr">
        <is>
          <t>FIK-001</t>
        </is>
      </c>
      <c r="D5" s="12">
        <f>IF($C5="","",IFERROR(VLOOKUP($C5,Mitarbeitende!$A$5:$F$104,2,FALSE),""))</f>
        <v/>
      </c>
      <c r="E5" s="12">
        <f>IF($C5="","",IFERROR(VLOOKUP($C5,Mitarbeitende!$A$5:$F$104,3,FALSE),""))</f>
        <v/>
      </c>
      <c r="F5" s="19" t="inlineStr">
        <is>
          <t>Verfügbar</t>
        </is>
      </c>
      <c r="G5" s="31" t="n">
        <v>0.4166666666666667</v>
      </c>
      <c r="H5" s="31" t="n">
        <v>0.75</v>
      </c>
      <c r="I5" s="13">
        <f>IF(OR($G5="",$H5=""),"",IFERROR(MOD($H5-$G5,1)*24,""))</f>
        <v/>
      </c>
      <c r="J5" s="19" t="inlineStr">
        <is>
          <t>Mittel</t>
        </is>
      </c>
      <c r="K5" s="25" t="inlineStr">
        <is>
          <t>Fiktive Standardmeldung</t>
        </is>
      </c>
      <c r="L5" s="12">
        <f>IF(COUNTA($A5:$C5,$F5:$H5,$J5:$K5)=0,"",IF(OR($A5="",$B5="",$C5="",$F5="",$G5="",$H5=""),"Angabe fehlt",IF(COUNTIF($A$5:$A$104,$A5)&gt;1,"ID doppelt",IF($D5="","Kürzel unbekannt",IF(IFERROR(VLOOKUP($C5,Mitarbeitende!$A$5:$F$104,6,FALSE),"")&lt;&gt;"Ja","Kürzel inaktiv",IF(OR($B5&lt;Parameter!$B$4,$B5&gt;Parameter!$B$5),"Außer Zeitraum",IF(OR($I5&lt;=0,$I5&gt;Parameter!$B$8),"Dauer prüfen","OK")))))))</f>
        <v/>
      </c>
    </row>
    <row r="6" ht="20" customHeight="1">
      <c r="A6" s="19" t="inlineStr">
        <is>
          <t>MEL-002</t>
        </is>
      </c>
      <c r="B6" s="23" t="n">
        <v>46279</v>
      </c>
      <c r="C6" s="19" t="inlineStr">
        <is>
          <t>FIK-002</t>
        </is>
      </c>
      <c r="D6" s="10">
        <f>IF($C6="","",IFERROR(VLOOKUP($C6,Mitarbeitende!$A$5:$F$104,2,FALSE),""))</f>
        <v/>
      </c>
      <c r="E6" s="10">
        <f>IF($C6="","",IFERROR(VLOOKUP($C6,Mitarbeitende!$A$5:$F$104,3,FALSE),""))</f>
        <v/>
      </c>
      <c r="F6" s="19" t="inlineStr">
        <is>
          <t>Eingeschränkt</t>
        </is>
      </c>
      <c r="G6" s="31" t="n">
        <v>0.7083333333333334</v>
      </c>
      <c r="H6" s="31" t="n">
        <v>0.9166666666666666</v>
      </c>
      <c r="I6" s="15">
        <f>IF(OR($G6="",$H6=""),"",IFERROR(MOD($H6-$G6,1)*24,""))</f>
        <v/>
      </c>
      <c r="J6" s="19" t="inlineStr">
        <is>
          <t>Spät</t>
        </is>
      </c>
      <c r="K6" s="25" t="inlineStr">
        <is>
          <t>Fiktiv nur abends</t>
        </is>
      </c>
      <c r="L6" s="10">
        <f>IF(COUNTA($A6:$C6,$F6:$H6,$J6:$K6)=0,"",IF(OR($A6="",$B6="",$C6="",$F6="",$G6="",$H6=""),"Angabe fehlt",IF(COUNTIF($A$5:$A$104,$A6)&gt;1,"ID doppelt",IF($D6="","Kürzel unbekannt",IF(IFERROR(VLOOKUP($C6,Mitarbeitende!$A$5:$F$104,6,FALSE),"")&lt;&gt;"Ja","Kürzel inaktiv",IF(OR($B6&lt;Parameter!$B$4,$B6&gt;Parameter!$B$5),"Außer Zeitraum",IF(OR($I6&lt;=0,$I6&gt;Parameter!$B$8),"Dauer prüfen","OK")))))))</f>
        <v/>
      </c>
    </row>
    <row r="7" ht="20" customHeight="1">
      <c r="A7" s="19" t="inlineStr">
        <is>
          <t>MEL-003</t>
        </is>
      </c>
      <c r="B7" s="23" t="n">
        <v>46280</v>
      </c>
      <c r="C7" s="19" t="inlineStr">
        <is>
          <t>FIK-003</t>
        </is>
      </c>
      <c r="D7" s="12">
        <f>IF($C7="","",IFERROR(VLOOKUP($C7,Mitarbeitende!$A$5:$F$104,2,FALSE),""))</f>
        <v/>
      </c>
      <c r="E7" s="12">
        <f>IF($C7="","",IFERROR(VLOOKUP($C7,Mitarbeitende!$A$5:$F$104,3,FALSE),""))</f>
        <v/>
      </c>
      <c r="F7" s="19" t="inlineStr">
        <is>
          <t>Nicht verfügbar</t>
        </is>
      </c>
      <c r="G7" s="31" t="n">
        <v>0.3333333333333333</v>
      </c>
      <c r="H7" s="31" t="n">
        <v>0.6666666666666666</v>
      </c>
      <c r="I7" s="13">
        <f>IF(OR($G7="",$H7=""),"",IFERROR(MOD($H7-$G7,1)*24,""))</f>
        <v/>
      </c>
      <c r="J7" s="19" t="inlineStr">
        <is>
          <t>Keine Präferenz</t>
        </is>
      </c>
      <c r="K7" s="25" t="inlineStr">
        <is>
          <t>Fiktive Sperrzeit</t>
        </is>
      </c>
      <c r="L7" s="12">
        <f>IF(COUNTA($A7:$C7,$F7:$H7,$J7:$K7)=0,"",IF(OR($A7="",$B7="",$C7="",$F7="",$G7="",$H7=""),"Angabe fehlt",IF(COUNTIF($A$5:$A$104,$A7)&gt;1,"ID doppelt",IF($D7="","Kürzel unbekannt",IF(IFERROR(VLOOKUP($C7,Mitarbeitende!$A$5:$F$104,6,FALSE),"")&lt;&gt;"Ja","Kürzel inaktiv",IF(OR($B7&lt;Parameter!$B$4,$B7&gt;Parameter!$B$5),"Außer Zeitraum",IF(OR($I7&lt;=0,$I7&gt;Parameter!$B$8),"Dauer prüfen","OK")))))))</f>
        <v/>
      </c>
    </row>
    <row r="8" ht="20" customHeight="1">
      <c r="A8" s="19" t="inlineStr">
        <is>
          <t>MEL-004</t>
        </is>
      </c>
      <c r="B8" s="23" t="n">
        <v>46281</v>
      </c>
      <c r="C8" s="19" t="inlineStr">
        <is>
          <t>FIK-004</t>
        </is>
      </c>
      <c r="D8" s="10">
        <f>IF($C8="","",IFERROR(VLOOKUP($C8,Mitarbeitende!$A$5:$F$104,2,FALSE),""))</f>
        <v/>
      </c>
      <c r="E8" s="10">
        <f>IF($C8="","",IFERROR(VLOOKUP($C8,Mitarbeitende!$A$5:$F$104,3,FALSE),""))</f>
        <v/>
      </c>
      <c r="F8" s="19" t="inlineStr">
        <is>
          <t>Verfügbar</t>
        </is>
      </c>
      <c r="G8" s="31" t="n">
        <v>0.75</v>
      </c>
      <c r="H8" s="31" t="n">
        <v>0.9583333333333334</v>
      </c>
      <c r="I8" s="15">
        <f>IF(OR($G8="",$H8=""),"",IFERROR(MOD($H8-$G8,1)*24,""))</f>
        <v/>
      </c>
      <c r="J8" s="19" t="inlineStr">
        <is>
          <t>Spät</t>
        </is>
      </c>
      <c r="K8" s="25" t="inlineStr">
        <is>
          <t>Fiktive Abendverfügbarkeit</t>
        </is>
      </c>
      <c r="L8" s="10">
        <f>IF(COUNTA($A8:$C8,$F8:$H8,$J8:$K8)=0,"",IF(OR($A8="",$B8="",$C8="",$F8="",$G8="",$H8=""),"Angabe fehlt",IF(COUNTIF($A$5:$A$104,$A8)&gt;1,"ID doppelt",IF($D8="","Kürzel unbekannt",IF(IFERROR(VLOOKUP($C8,Mitarbeitende!$A$5:$F$104,6,FALSE),"")&lt;&gt;"Ja","Kürzel inaktiv",IF(OR($B8&lt;Parameter!$B$4,$B8&gt;Parameter!$B$5),"Außer Zeitraum",IF(OR($I8&lt;=0,$I8&gt;Parameter!$B$8),"Dauer prüfen","OK")))))))</f>
        <v/>
      </c>
    </row>
    <row r="9" ht="20" customHeight="1">
      <c r="A9" s="19" t="inlineStr">
        <is>
          <t>MEL-005</t>
        </is>
      </c>
      <c r="B9" s="23" t="n">
        <v>46282</v>
      </c>
      <c r="C9" s="19" t="inlineStr">
        <is>
          <t>FIK-005</t>
        </is>
      </c>
      <c r="D9" s="12">
        <f>IF($C9="","",IFERROR(VLOOKUP($C9,Mitarbeitende!$A$5:$F$104,2,FALSE),""))</f>
        <v/>
      </c>
      <c r="E9" s="12">
        <f>IF($C9="","",IFERROR(VLOOKUP($C9,Mitarbeitende!$A$5:$F$104,3,FALSE),""))</f>
        <v/>
      </c>
      <c r="F9" s="19" t="inlineStr">
        <is>
          <t>Verfügbar</t>
        </is>
      </c>
      <c r="G9" s="31" t="n">
        <v>0.375</v>
      </c>
      <c r="H9" s="31" t="n">
        <v>0.9166666666666666</v>
      </c>
      <c r="I9" s="13">
        <f>IF(OR($G9="",$H9=""),"",IFERROR(MOD($H9-$G9,1)*24,""))</f>
        <v/>
      </c>
      <c r="J9" s="19" t="inlineStr">
        <is>
          <t>Flexibel</t>
        </is>
      </c>
      <c r="K9" s="25" t="inlineStr">
        <is>
          <t>Fiktives langes Fenster zur Prüfung</t>
        </is>
      </c>
      <c r="L9" s="12">
        <f>IF(COUNTA($A9:$C9,$F9:$H9,$J9:$K9)=0,"",IF(OR($A9="",$B9="",$C9="",$F9="",$G9="",$H9=""),"Angabe fehlt",IF(COUNTIF($A$5:$A$104,$A9)&gt;1,"ID doppelt",IF($D9="","Kürzel unbekannt",IF(IFERROR(VLOOKUP($C9,Mitarbeitende!$A$5:$F$104,6,FALSE),"")&lt;&gt;"Ja","Kürzel inaktiv",IF(OR($B9&lt;Parameter!$B$4,$B9&gt;Parameter!$B$5),"Außer Zeitraum",IF(OR($I9&lt;=0,$I9&gt;Parameter!$B$8),"Dauer prüfen","OK")))))))</f>
        <v/>
      </c>
    </row>
    <row r="10" ht="20" customHeight="1">
      <c r="A10" s="19" t="inlineStr">
        <is>
          <t>MEL-006</t>
        </is>
      </c>
      <c r="B10" s="23" t="n">
        <v>46283</v>
      </c>
      <c r="C10" s="19" t="inlineStr">
        <is>
          <t>FIK-006</t>
        </is>
      </c>
      <c r="D10" s="10">
        <f>IF($C10="","",IFERROR(VLOOKUP($C10,Mitarbeitende!$A$5:$F$104,2,FALSE),""))</f>
        <v/>
      </c>
      <c r="E10" s="10">
        <f>IF($C10="","",IFERROR(VLOOKUP($C10,Mitarbeitende!$A$5:$F$104,3,FALSE),""))</f>
        <v/>
      </c>
      <c r="F10" s="19" t="inlineStr">
        <is>
          <t>Verfügbar</t>
        </is>
      </c>
      <c r="G10" s="31" t="n">
        <v>0.25</v>
      </c>
      <c r="H10" s="31" t="n">
        <v>0.5833333333333334</v>
      </c>
      <c r="I10" s="15">
        <f>IF(OR($G10="",$H10=""),"",IFERROR(MOD($H10-$G10,1)*24,""))</f>
        <v/>
      </c>
      <c r="J10" s="19" t="inlineStr">
        <is>
          <t>Früh</t>
        </is>
      </c>
      <c r="K10" s="25" t="inlineStr">
        <is>
          <t>Fiktive Frühverfügbarkeit</t>
        </is>
      </c>
      <c r="L10" s="10">
        <f>IF(COUNTA($A10:$C10,$F10:$H10,$J10:$K10)=0,"",IF(OR($A10="",$B10="",$C10="",$F10="",$G10="",$H10=""),"Angabe fehlt",IF(COUNTIF($A$5:$A$104,$A10)&gt;1,"ID doppelt",IF($D10="","Kürzel unbekannt",IF(IFERROR(VLOOKUP($C10,Mitarbeitende!$A$5:$F$104,6,FALSE),"")&lt;&gt;"Ja","Kürzel inaktiv",IF(OR($B10&lt;Parameter!$B$4,$B10&gt;Parameter!$B$5),"Außer Zeitraum",IF(OR($I10&lt;=0,$I10&gt;Parameter!$B$8),"Dauer prüfen","OK")))))))</f>
        <v/>
      </c>
    </row>
    <row r="11" ht="20" customHeight="1">
      <c r="A11" s="19" t="inlineStr">
        <is>
          <t>MEL-007</t>
        </is>
      </c>
      <c r="B11" s="23" t="n">
        <v>46284</v>
      </c>
      <c r="C11" s="19" t="inlineStr">
        <is>
          <t>FIK-007</t>
        </is>
      </c>
      <c r="D11" s="12">
        <f>IF($C11="","",IFERROR(VLOOKUP($C11,Mitarbeitende!$A$5:$F$104,2,FALSE),""))</f>
        <v/>
      </c>
      <c r="E11" s="12">
        <f>IF($C11="","",IFERROR(VLOOKUP($C11,Mitarbeitende!$A$5:$F$104,3,FALSE),""))</f>
        <v/>
      </c>
      <c r="F11" s="19" t="inlineStr">
        <is>
          <t>Eingeschränkt</t>
        </is>
      </c>
      <c r="G11" s="31" t="n">
        <v>0.5</v>
      </c>
      <c r="H11" s="31" t="n">
        <v>0.75</v>
      </c>
      <c r="I11" s="13">
        <f>IF(OR($G11="",$H11=""),"",IFERROR(MOD($H11-$G11,1)*24,""))</f>
        <v/>
      </c>
      <c r="J11" s="19" t="inlineStr">
        <is>
          <t>Mittel</t>
        </is>
      </c>
      <c r="K11" s="25" t="inlineStr">
        <is>
          <t>Fiktives Teilfenster</t>
        </is>
      </c>
      <c r="L11" s="12">
        <f>IF(COUNTA($A11:$C11,$F11:$H11,$J11:$K11)=0,"",IF(OR($A11="",$B11="",$C11="",$F11="",$G11="",$H11=""),"Angabe fehlt",IF(COUNTIF($A$5:$A$104,$A11)&gt;1,"ID doppelt",IF($D11="","Kürzel unbekannt",IF(IFERROR(VLOOKUP($C11,Mitarbeitende!$A$5:$F$104,6,FALSE),"")&lt;&gt;"Ja","Kürzel inaktiv",IF(OR($B11&lt;Parameter!$B$4,$B11&gt;Parameter!$B$5),"Außer Zeitraum",IF(OR($I11&lt;=0,$I11&gt;Parameter!$B$8),"Dauer prüfen","OK")))))))</f>
        <v/>
      </c>
    </row>
    <row r="12" ht="20" customHeight="1">
      <c r="A12" s="19" t="inlineStr">
        <is>
          <t>MEL-008</t>
        </is>
      </c>
      <c r="B12" s="23" t="n">
        <v>46285</v>
      </c>
      <c r="C12" s="19" t="inlineStr">
        <is>
          <t>FIK-010</t>
        </is>
      </c>
      <c r="D12" s="10">
        <f>IF($C12="","",IFERROR(VLOOKUP($C12,Mitarbeitende!$A$5:$F$104,2,FALSE),""))</f>
        <v/>
      </c>
      <c r="E12" s="10">
        <f>IF($C12="","",IFERROR(VLOOKUP($C12,Mitarbeitende!$A$5:$F$104,3,FALSE),""))</f>
        <v/>
      </c>
      <c r="F12" s="19" t="inlineStr">
        <is>
          <t>Verfügbar</t>
        </is>
      </c>
      <c r="G12" s="31" t="n">
        <v>0.375</v>
      </c>
      <c r="H12" s="31" t="n">
        <v>0.5</v>
      </c>
      <c r="I12" s="15">
        <f>IF(OR($G12="",$H12=""),"",IFERROR(MOD($H12-$G12,1)*24,""))</f>
        <v/>
      </c>
      <c r="J12" s="19" t="inlineStr">
        <is>
          <t>Früh</t>
        </is>
      </c>
      <c r="K12" s="25" t="inlineStr">
        <is>
          <t>Fiktive Meldung eines inaktiven Kürzels</t>
        </is>
      </c>
      <c r="L12" s="10">
        <f>IF(COUNTA($A12:$C12,$F12:$H12,$J12:$K12)=0,"",IF(OR($A12="",$B12="",$C12="",$F12="",$G12="",$H12=""),"Angabe fehlt",IF(COUNTIF($A$5:$A$104,$A12)&gt;1,"ID doppelt",IF($D12="","Kürzel unbekannt",IF(IFERROR(VLOOKUP($C12,Mitarbeitende!$A$5:$F$104,6,FALSE),"")&lt;&gt;"Ja","Kürzel inaktiv",IF(OR($B12&lt;Parameter!$B$4,$B12&gt;Parameter!$B$5),"Außer Zeitraum",IF(OR($I12&lt;=0,$I12&gt;Parameter!$B$8),"Dauer prüfen","OK")))))))</f>
        <v/>
      </c>
    </row>
    <row r="13" ht="20" customHeight="1">
      <c r="A13" s="19" t="inlineStr">
        <is>
          <t>MEL-009</t>
        </is>
      </c>
      <c r="B13" s="23" t="n">
        <v>46286</v>
      </c>
      <c r="C13" s="19" t="inlineStr">
        <is>
          <t>FIK-001</t>
        </is>
      </c>
      <c r="D13" s="12">
        <f>IF($C13="","",IFERROR(VLOOKUP($C13,Mitarbeitende!$A$5:$F$104,2,FALSE),""))</f>
        <v/>
      </c>
      <c r="E13" s="12">
        <f>IF($C13="","",IFERROR(VLOOKUP($C13,Mitarbeitende!$A$5:$F$104,3,FALSE),""))</f>
        <v/>
      </c>
      <c r="F13" s="19" t="inlineStr">
        <is>
          <t>Verfügbar</t>
        </is>
      </c>
      <c r="G13" s="31" t="n">
        <v>0.6666666666666666</v>
      </c>
      <c r="H13" s="31" t="n">
        <v>0.9583333333333334</v>
      </c>
      <c r="I13" s="13">
        <f>IF(OR($G13="",$H13=""),"",IFERROR(MOD($H13-$G13,1)*24,""))</f>
        <v/>
      </c>
      <c r="J13" s="19" t="inlineStr">
        <is>
          <t>Spät</t>
        </is>
      </c>
      <c r="K13" s="25" t="inlineStr">
        <is>
          <t>Fiktive zweite Meldung</t>
        </is>
      </c>
      <c r="L13" s="12">
        <f>IF(COUNTA($A13:$C13,$F13:$H13,$J13:$K13)=0,"",IF(OR($A13="",$B13="",$C13="",$F13="",$G13="",$H13=""),"Angabe fehlt",IF(COUNTIF($A$5:$A$104,$A13)&gt;1,"ID doppelt",IF($D13="","Kürzel unbekannt",IF(IFERROR(VLOOKUP($C13,Mitarbeitende!$A$5:$F$104,6,FALSE),"")&lt;&gt;"Ja","Kürzel inaktiv",IF(OR($B13&lt;Parameter!$B$4,$B13&gt;Parameter!$B$5),"Außer Zeitraum",IF(OR($I13&lt;=0,$I13&gt;Parameter!$B$8),"Dauer prüfen","OK")))))))</f>
        <v/>
      </c>
    </row>
    <row r="14" ht="20" customHeight="1">
      <c r="A14" s="19" t="inlineStr">
        <is>
          <t>MEL-010</t>
        </is>
      </c>
      <c r="B14" s="23" t="n">
        <v>46287</v>
      </c>
      <c r="C14" s="19" t="inlineStr">
        <is>
          <t>FIK-999</t>
        </is>
      </c>
      <c r="D14" s="10">
        <f>IF($C14="","",IFERROR(VLOOKUP($C14,Mitarbeitende!$A$5:$F$104,2,FALSE),""))</f>
        <v/>
      </c>
      <c r="E14" s="10">
        <f>IF($C14="","",IFERROR(VLOOKUP($C14,Mitarbeitende!$A$5:$F$104,3,FALSE),""))</f>
        <v/>
      </c>
      <c r="F14" s="19" t="inlineStr">
        <is>
          <t>Verfügbar</t>
        </is>
      </c>
      <c r="G14" s="31" t="n">
        <v>0.4166666666666667</v>
      </c>
      <c r="H14" s="31" t="n">
        <v>0.625</v>
      </c>
      <c r="I14" s="15">
        <f>IF(OR($G14="",$H14=""),"",IFERROR(MOD($H14-$G14,1)*24,""))</f>
        <v/>
      </c>
      <c r="J14" s="19" t="inlineStr">
        <is>
          <t>Flexibel</t>
        </is>
      </c>
      <c r="K14" s="25" t="inlineStr">
        <is>
          <t>Fiktives unbekanntes Kürzel zur Prüfung</t>
        </is>
      </c>
      <c r="L14" s="10">
        <f>IF(COUNTA($A14:$C14,$F14:$H14,$J14:$K14)=0,"",IF(OR($A14="",$B14="",$C14="",$F14="",$G14="",$H14=""),"Angabe fehlt",IF(COUNTIF($A$5:$A$104,$A14)&gt;1,"ID doppelt",IF($D14="","Kürzel unbekannt",IF(IFERROR(VLOOKUP($C14,Mitarbeitende!$A$5:$F$104,6,FALSE),"")&lt;&gt;"Ja","Kürzel inaktiv",IF(OR($B14&lt;Parameter!$B$4,$B14&gt;Parameter!$B$5),"Außer Zeitraum",IF(OR($I14&lt;=0,$I14&gt;Parameter!$B$8),"Dauer prüfen","OK")))))))</f>
        <v/>
      </c>
    </row>
    <row r="15" ht="20" customHeight="1">
      <c r="A15" s="19" t="n"/>
      <c r="B15" s="23" t="n"/>
      <c r="C15" s="19" t="n"/>
      <c r="D15" s="12">
        <f>IF($C15="","",IFERROR(VLOOKUP($C15,Mitarbeitende!$A$5:$F$104,2,FALSE),""))</f>
        <v/>
      </c>
      <c r="E15" s="12">
        <f>IF($C15="","",IFERROR(VLOOKUP($C15,Mitarbeitende!$A$5:$F$104,3,FALSE),""))</f>
        <v/>
      </c>
      <c r="F15" s="19" t="n"/>
      <c r="G15" s="31" t="n"/>
      <c r="H15" s="31" t="n"/>
      <c r="I15" s="13">
        <f>IF(OR($G15="",$H15=""),"",IFERROR(MOD($H15-$G15,1)*24,""))</f>
        <v/>
      </c>
      <c r="J15" s="19" t="n"/>
      <c r="K15" s="25" t="n"/>
      <c r="L15" s="12">
        <f>IF(COUNTA($A15:$C15,$F15:$H15,$J15:$K15)=0,"",IF(OR($A15="",$B15="",$C15="",$F15="",$G15="",$H15=""),"Angabe fehlt",IF(COUNTIF($A$5:$A$104,$A15)&gt;1,"ID doppelt",IF($D15="","Kürzel unbekannt",IF(IFERROR(VLOOKUP($C15,Mitarbeitende!$A$5:$F$104,6,FALSE),"")&lt;&gt;"Ja","Kürzel inaktiv",IF(OR($B15&lt;Parameter!$B$4,$B15&gt;Parameter!$B$5),"Außer Zeitraum",IF(OR($I15&lt;=0,$I15&gt;Parameter!$B$8),"Dauer prüfen","OK")))))))</f>
        <v/>
      </c>
    </row>
    <row r="16" ht="20" customHeight="1">
      <c r="A16" s="19" t="n"/>
      <c r="B16" s="23" t="n"/>
      <c r="C16" s="19" t="n"/>
      <c r="D16" s="10">
        <f>IF($C16="","",IFERROR(VLOOKUP($C16,Mitarbeitende!$A$5:$F$104,2,FALSE),""))</f>
        <v/>
      </c>
      <c r="E16" s="10">
        <f>IF($C16="","",IFERROR(VLOOKUP($C16,Mitarbeitende!$A$5:$F$104,3,FALSE),""))</f>
        <v/>
      </c>
      <c r="F16" s="19" t="n"/>
      <c r="G16" s="31" t="n"/>
      <c r="H16" s="31" t="n"/>
      <c r="I16" s="15">
        <f>IF(OR($G16="",$H16=""),"",IFERROR(MOD($H16-$G16,1)*24,""))</f>
        <v/>
      </c>
      <c r="J16" s="19" t="n"/>
      <c r="K16" s="25" t="n"/>
      <c r="L16" s="10">
        <f>IF(COUNTA($A16:$C16,$F16:$H16,$J16:$K16)=0,"",IF(OR($A16="",$B16="",$C16="",$F16="",$G16="",$H16=""),"Angabe fehlt",IF(COUNTIF($A$5:$A$104,$A16)&gt;1,"ID doppelt",IF($D16="","Kürzel unbekannt",IF(IFERROR(VLOOKUP($C16,Mitarbeitende!$A$5:$F$104,6,FALSE),"")&lt;&gt;"Ja","Kürzel inaktiv",IF(OR($B16&lt;Parameter!$B$4,$B16&gt;Parameter!$B$5),"Außer Zeitraum",IF(OR($I16&lt;=0,$I16&gt;Parameter!$B$8),"Dauer prüfen","OK")))))))</f>
        <v/>
      </c>
    </row>
    <row r="17" ht="20" customHeight="1">
      <c r="A17" s="19" t="n"/>
      <c r="B17" s="23" t="n"/>
      <c r="C17" s="19" t="n"/>
      <c r="D17" s="12">
        <f>IF($C17="","",IFERROR(VLOOKUP($C17,Mitarbeitende!$A$5:$F$104,2,FALSE),""))</f>
        <v/>
      </c>
      <c r="E17" s="12">
        <f>IF($C17="","",IFERROR(VLOOKUP($C17,Mitarbeitende!$A$5:$F$104,3,FALSE),""))</f>
        <v/>
      </c>
      <c r="F17" s="19" t="n"/>
      <c r="G17" s="31" t="n"/>
      <c r="H17" s="31" t="n"/>
      <c r="I17" s="13">
        <f>IF(OR($G17="",$H17=""),"",IFERROR(MOD($H17-$G17,1)*24,""))</f>
        <v/>
      </c>
      <c r="J17" s="19" t="n"/>
      <c r="K17" s="25" t="n"/>
      <c r="L17" s="12">
        <f>IF(COUNTA($A17:$C17,$F17:$H17,$J17:$K17)=0,"",IF(OR($A17="",$B17="",$C17="",$F17="",$G17="",$H17=""),"Angabe fehlt",IF(COUNTIF($A$5:$A$104,$A17)&gt;1,"ID doppelt",IF($D17="","Kürzel unbekannt",IF(IFERROR(VLOOKUP($C17,Mitarbeitende!$A$5:$F$104,6,FALSE),"")&lt;&gt;"Ja","Kürzel inaktiv",IF(OR($B17&lt;Parameter!$B$4,$B17&gt;Parameter!$B$5),"Außer Zeitraum",IF(OR($I17&lt;=0,$I17&gt;Parameter!$B$8),"Dauer prüfen","OK")))))))</f>
        <v/>
      </c>
    </row>
    <row r="18" ht="20" customHeight="1">
      <c r="A18" s="19" t="n"/>
      <c r="B18" s="23" t="n"/>
      <c r="C18" s="19" t="n"/>
      <c r="D18" s="10">
        <f>IF($C18="","",IFERROR(VLOOKUP($C18,Mitarbeitende!$A$5:$F$104,2,FALSE),""))</f>
        <v/>
      </c>
      <c r="E18" s="10">
        <f>IF($C18="","",IFERROR(VLOOKUP($C18,Mitarbeitende!$A$5:$F$104,3,FALSE),""))</f>
        <v/>
      </c>
      <c r="F18" s="19" t="n"/>
      <c r="G18" s="31" t="n"/>
      <c r="H18" s="31" t="n"/>
      <c r="I18" s="15">
        <f>IF(OR($G18="",$H18=""),"",IFERROR(MOD($H18-$G18,1)*24,""))</f>
        <v/>
      </c>
      <c r="J18" s="19" t="n"/>
      <c r="K18" s="25" t="n"/>
      <c r="L18" s="10">
        <f>IF(COUNTA($A18:$C18,$F18:$H18,$J18:$K18)=0,"",IF(OR($A18="",$B18="",$C18="",$F18="",$G18="",$H18=""),"Angabe fehlt",IF(COUNTIF($A$5:$A$104,$A18)&gt;1,"ID doppelt",IF($D18="","Kürzel unbekannt",IF(IFERROR(VLOOKUP($C18,Mitarbeitende!$A$5:$F$104,6,FALSE),"")&lt;&gt;"Ja","Kürzel inaktiv",IF(OR($B18&lt;Parameter!$B$4,$B18&gt;Parameter!$B$5),"Außer Zeitraum",IF(OR($I18&lt;=0,$I18&gt;Parameter!$B$8),"Dauer prüfen","OK")))))))</f>
        <v/>
      </c>
    </row>
    <row r="19" ht="20" customHeight="1">
      <c r="A19" s="19" t="n"/>
      <c r="B19" s="23" t="n"/>
      <c r="C19" s="19" t="n"/>
      <c r="D19" s="12">
        <f>IF($C19="","",IFERROR(VLOOKUP($C19,Mitarbeitende!$A$5:$F$104,2,FALSE),""))</f>
        <v/>
      </c>
      <c r="E19" s="12">
        <f>IF($C19="","",IFERROR(VLOOKUP($C19,Mitarbeitende!$A$5:$F$104,3,FALSE),""))</f>
        <v/>
      </c>
      <c r="F19" s="19" t="n"/>
      <c r="G19" s="31" t="n"/>
      <c r="H19" s="31" t="n"/>
      <c r="I19" s="13">
        <f>IF(OR($G19="",$H19=""),"",IFERROR(MOD($H19-$G19,1)*24,""))</f>
        <v/>
      </c>
      <c r="J19" s="19" t="n"/>
      <c r="K19" s="25" t="n"/>
      <c r="L19" s="12">
        <f>IF(COUNTA($A19:$C19,$F19:$H19,$J19:$K19)=0,"",IF(OR($A19="",$B19="",$C19="",$F19="",$G19="",$H19=""),"Angabe fehlt",IF(COUNTIF($A$5:$A$104,$A19)&gt;1,"ID doppelt",IF($D19="","Kürzel unbekannt",IF(IFERROR(VLOOKUP($C19,Mitarbeitende!$A$5:$F$104,6,FALSE),"")&lt;&gt;"Ja","Kürzel inaktiv",IF(OR($B19&lt;Parameter!$B$4,$B19&gt;Parameter!$B$5),"Außer Zeitraum",IF(OR($I19&lt;=0,$I19&gt;Parameter!$B$8),"Dauer prüfen","OK")))))))</f>
        <v/>
      </c>
    </row>
    <row r="20" ht="20" customHeight="1">
      <c r="A20" s="19" t="n"/>
      <c r="B20" s="23" t="n"/>
      <c r="C20" s="19" t="n"/>
      <c r="D20" s="10">
        <f>IF($C20="","",IFERROR(VLOOKUP($C20,Mitarbeitende!$A$5:$F$104,2,FALSE),""))</f>
        <v/>
      </c>
      <c r="E20" s="10">
        <f>IF($C20="","",IFERROR(VLOOKUP($C20,Mitarbeitende!$A$5:$F$104,3,FALSE),""))</f>
        <v/>
      </c>
      <c r="F20" s="19" t="n"/>
      <c r="G20" s="31" t="n"/>
      <c r="H20" s="31" t="n"/>
      <c r="I20" s="15">
        <f>IF(OR($G20="",$H20=""),"",IFERROR(MOD($H20-$G20,1)*24,""))</f>
        <v/>
      </c>
      <c r="J20" s="19" t="n"/>
      <c r="K20" s="25" t="n"/>
      <c r="L20" s="10">
        <f>IF(COUNTA($A20:$C20,$F20:$H20,$J20:$K20)=0,"",IF(OR($A20="",$B20="",$C20="",$F20="",$G20="",$H20=""),"Angabe fehlt",IF(COUNTIF($A$5:$A$104,$A20)&gt;1,"ID doppelt",IF($D20="","Kürzel unbekannt",IF(IFERROR(VLOOKUP($C20,Mitarbeitende!$A$5:$F$104,6,FALSE),"")&lt;&gt;"Ja","Kürzel inaktiv",IF(OR($B20&lt;Parameter!$B$4,$B20&gt;Parameter!$B$5),"Außer Zeitraum",IF(OR($I20&lt;=0,$I20&gt;Parameter!$B$8),"Dauer prüfen","OK")))))))</f>
        <v/>
      </c>
    </row>
    <row r="21" ht="20" customHeight="1">
      <c r="A21" s="19" t="n"/>
      <c r="B21" s="23" t="n"/>
      <c r="C21" s="19" t="n"/>
      <c r="D21" s="12">
        <f>IF($C21="","",IFERROR(VLOOKUP($C21,Mitarbeitende!$A$5:$F$104,2,FALSE),""))</f>
        <v/>
      </c>
      <c r="E21" s="12">
        <f>IF($C21="","",IFERROR(VLOOKUP($C21,Mitarbeitende!$A$5:$F$104,3,FALSE),""))</f>
        <v/>
      </c>
      <c r="F21" s="19" t="n"/>
      <c r="G21" s="31" t="n"/>
      <c r="H21" s="31" t="n"/>
      <c r="I21" s="13">
        <f>IF(OR($G21="",$H21=""),"",IFERROR(MOD($H21-$G21,1)*24,""))</f>
        <v/>
      </c>
      <c r="J21" s="19" t="n"/>
      <c r="K21" s="25" t="n"/>
      <c r="L21" s="12">
        <f>IF(COUNTA($A21:$C21,$F21:$H21,$J21:$K21)=0,"",IF(OR($A21="",$B21="",$C21="",$F21="",$G21="",$H21=""),"Angabe fehlt",IF(COUNTIF($A$5:$A$104,$A21)&gt;1,"ID doppelt",IF($D21="","Kürzel unbekannt",IF(IFERROR(VLOOKUP($C21,Mitarbeitende!$A$5:$F$104,6,FALSE),"")&lt;&gt;"Ja","Kürzel inaktiv",IF(OR($B21&lt;Parameter!$B$4,$B21&gt;Parameter!$B$5),"Außer Zeitraum",IF(OR($I21&lt;=0,$I21&gt;Parameter!$B$8),"Dauer prüfen","OK")))))))</f>
        <v/>
      </c>
    </row>
    <row r="22" ht="20" customHeight="1">
      <c r="A22" s="19" t="n"/>
      <c r="B22" s="23" t="n"/>
      <c r="C22" s="19" t="n"/>
      <c r="D22" s="10">
        <f>IF($C22="","",IFERROR(VLOOKUP($C22,Mitarbeitende!$A$5:$F$104,2,FALSE),""))</f>
        <v/>
      </c>
      <c r="E22" s="10">
        <f>IF($C22="","",IFERROR(VLOOKUP($C22,Mitarbeitende!$A$5:$F$104,3,FALSE),""))</f>
        <v/>
      </c>
      <c r="F22" s="19" t="n"/>
      <c r="G22" s="31" t="n"/>
      <c r="H22" s="31" t="n"/>
      <c r="I22" s="15">
        <f>IF(OR($G22="",$H22=""),"",IFERROR(MOD($H22-$G22,1)*24,""))</f>
        <v/>
      </c>
      <c r="J22" s="19" t="n"/>
      <c r="K22" s="25" t="n"/>
      <c r="L22" s="10">
        <f>IF(COUNTA($A22:$C22,$F22:$H22,$J22:$K22)=0,"",IF(OR($A22="",$B22="",$C22="",$F22="",$G22="",$H22=""),"Angabe fehlt",IF(COUNTIF($A$5:$A$104,$A22)&gt;1,"ID doppelt",IF($D22="","Kürzel unbekannt",IF(IFERROR(VLOOKUP($C22,Mitarbeitende!$A$5:$F$104,6,FALSE),"")&lt;&gt;"Ja","Kürzel inaktiv",IF(OR($B22&lt;Parameter!$B$4,$B22&gt;Parameter!$B$5),"Außer Zeitraum",IF(OR($I22&lt;=0,$I22&gt;Parameter!$B$8),"Dauer prüfen","OK")))))))</f>
        <v/>
      </c>
    </row>
    <row r="23" ht="20" customHeight="1">
      <c r="A23" s="19" t="n"/>
      <c r="B23" s="23" t="n"/>
      <c r="C23" s="19" t="n"/>
      <c r="D23" s="12">
        <f>IF($C23="","",IFERROR(VLOOKUP($C23,Mitarbeitende!$A$5:$F$104,2,FALSE),""))</f>
        <v/>
      </c>
      <c r="E23" s="12">
        <f>IF($C23="","",IFERROR(VLOOKUP($C23,Mitarbeitende!$A$5:$F$104,3,FALSE),""))</f>
        <v/>
      </c>
      <c r="F23" s="19" t="n"/>
      <c r="G23" s="31" t="n"/>
      <c r="H23" s="31" t="n"/>
      <c r="I23" s="13">
        <f>IF(OR($G23="",$H23=""),"",IFERROR(MOD($H23-$G23,1)*24,""))</f>
        <v/>
      </c>
      <c r="J23" s="19" t="n"/>
      <c r="K23" s="25" t="n"/>
      <c r="L23" s="12">
        <f>IF(COUNTA($A23:$C23,$F23:$H23,$J23:$K23)=0,"",IF(OR($A23="",$B23="",$C23="",$F23="",$G23="",$H23=""),"Angabe fehlt",IF(COUNTIF($A$5:$A$104,$A23)&gt;1,"ID doppelt",IF($D23="","Kürzel unbekannt",IF(IFERROR(VLOOKUP($C23,Mitarbeitende!$A$5:$F$104,6,FALSE),"")&lt;&gt;"Ja","Kürzel inaktiv",IF(OR($B23&lt;Parameter!$B$4,$B23&gt;Parameter!$B$5),"Außer Zeitraum",IF(OR($I23&lt;=0,$I23&gt;Parameter!$B$8),"Dauer prüfen","OK")))))))</f>
        <v/>
      </c>
    </row>
    <row r="24" ht="20" customHeight="1">
      <c r="A24" s="19" t="n"/>
      <c r="B24" s="23" t="n"/>
      <c r="C24" s="19" t="n"/>
      <c r="D24" s="10">
        <f>IF($C24="","",IFERROR(VLOOKUP($C24,Mitarbeitende!$A$5:$F$104,2,FALSE),""))</f>
        <v/>
      </c>
      <c r="E24" s="10">
        <f>IF($C24="","",IFERROR(VLOOKUP($C24,Mitarbeitende!$A$5:$F$104,3,FALSE),""))</f>
        <v/>
      </c>
      <c r="F24" s="19" t="n"/>
      <c r="G24" s="31" t="n"/>
      <c r="H24" s="31" t="n"/>
      <c r="I24" s="15">
        <f>IF(OR($G24="",$H24=""),"",IFERROR(MOD($H24-$G24,1)*24,""))</f>
        <v/>
      </c>
      <c r="J24" s="19" t="n"/>
      <c r="K24" s="25" t="n"/>
      <c r="L24" s="10">
        <f>IF(COUNTA($A24:$C24,$F24:$H24,$J24:$K24)=0,"",IF(OR($A24="",$B24="",$C24="",$F24="",$G24="",$H24=""),"Angabe fehlt",IF(COUNTIF($A$5:$A$104,$A24)&gt;1,"ID doppelt",IF($D24="","Kürzel unbekannt",IF(IFERROR(VLOOKUP($C24,Mitarbeitende!$A$5:$F$104,6,FALSE),"")&lt;&gt;"Ja","Kürzel inaktiv",IF(OR($B24&lt;Parameter!$B$4,$B24&gt;Parameter!$B$5),"Außer Zeitraum",IF(OR($I24&lt;=0,$I24&gt;Parameter!$B$8),"Dauer prüfen","OK")))))))</f>
        <v/>
      </c>
    </row>
    <row r="25" ht="20" customHeight="1">
      <c r="A25" s="19" t="n"/>
      <c r="B25" s="23" t="n"/>
      <c r="C25" s="19" t="n"/>
      <c r="D25" s="12">
        <f>IF($C25="","",IFERROR(VLOOKUP($C25,Mitarbeitende!$A$5:$F$104,2,FALSE),""))</f>
        <v/>
      </c>
      <c r="E25" s="12">
        <f>IF($C25="","",IFERROR(VLOOKUP($C25,Mitarbeitende!$A$5:$F$104,3,FALSE),""))</f>
        <v/>
      </c>
      <c r="F25" s="19" t="n"/>
      <c r="G25" s="31" t="n"/>
      <c r="H25" s="31" t="n"/>
      <c r="I25" s="13">
        <f>IF(OR($G25="",$H25=""),"",IFERROR(MOD($H25-$G25,1)*24,""))</f>
        <v/>
      </c>
      <c r="J25" s="19" t="n"/>
      <c r="K25" s="25" t="n"/>
      <c r="L25" s="12">
        <f>IF(COUNTA($A25:$C25,$F25:$H25,$J25:$K25)=0,"",IF(OR($A25="",$B25="",$C25="",$F25="",$G25="",$H25=""),"Angabe fehlt",IF(COUNTIF($A$5:$A$104,$A25)&gt;1,"ID doppelt",IF($D25="","Kürzel unbekannt",IF(IFERROR(VLOOKUP($C25,Mitarbeitende!$A$5:$F$104,6,FALSE),"")&lt;&gt;"Ja","Kürzel inaktiv",IF(OR($B25&lt;Parameter!$B$4,$B25&gt;Parameter!$B$5),"Außer Zeitraum",IF(OR($I25&lt;=0,$I25&gt;Parameter!$B$8),"Dauer prüfen","OK")))))))</f>
        <v/>
      </c>
    </row>
    <row r="26" ht="20" customHeight="1">
      <c r="A26" s="19" t="n"/>
      <c r="B26" s="23" t="n"/>
      <c r="C26" s="19" t="n"/>
      <c r="D26" s="10">
        <f>IF($C26="","",IFERROR(VLOOKUP($C26,Mitarbeitende!$A$5:$F$104,2,FALSE),""))</f>
        <v/>
      </c>
      <c r="E26" s="10">
        <f>IF($C26="","",IFERROR(VLOOKUP($C26,Mitarbeitende!$A$5:$F$104,3,FALSE),""))</f>
        <v/>
      </c>
      <c r="F26" s="19" t="n"/>
      <c r="G26" s="31" t="n"/>
      <c r="H26" s="31" t="n"/>
      <c r="I26" s="15">
        <f>IF(OR($G26="",$H26=""),"",IFERROR(MOD($H26-$G26,1)*24,""))</f>
        <v/>
      </c>
      <c r="J26" s="19" t="n"/>
      <c r="K26" s="25" t="n"/>
      <c r="L26" s="10">
        <f>IF(COUNTA($A26:$C26,$F26:$H26,$J26:$K26)=0,"",IF(OR($A26="",$B26="",$C26="",$F26="",$G26="",$H26=""),"Angabe fehlt",IF(COUNTIF($A$5:$A$104,$A26)&gt;1,"ID doppelt",IF($D26="","Kürzel unbekannt",IF(IFERROR(VLOOKUP($C26,Mitarbeitende!$A$5:$F$104,6,FALSE),"")&lt;&gt;"Ja","Kürzel inaktiv",IF(OR($B26&lt;Parameter!$B$4,$B26&gt;Parameter!$B$5),"Außer Zeitraum",IF(OR($I26&lt;=0,$I26&gt;Parameter!$B$8),"Dauer prüfen","OK")))))))</f>
        <v/>
      </c>
    </row>
    <row r="27" ht="20" customHeight="1">
      <c r="A27" s="19" t="n"/>
      <c r="B27" s="23" t="n"/>
      <c r="C27" s="19" t="n"/>
      <c r="D27" s="12">
        <f>IF($C27="","",IFERROR(VLOOKUP($C27,Mitarbeitende!$A$5:$F$104,2,FALSE),""))</f>
        <v/>
      </c>
      <c r="E27" s="12">
        <f>IF($C27="","",IFERROR(VLOOKUP($C27,Mitarbeitende!$A$5:$F$104,3,FALSE),""))</f>
        <v/>
      </c>
      <c r="F27" s="19" t="n"/>
      <c r="G27" s="31" t="n"/>
      <c r="H27" s="31" t="n"/>
      <c r="I27" s="13">
        <f>IF(OR($G27="",$H27=""),"",IFERROR(MOD($H27-$G27,1)*24,""))</f>
        <v/>
      </c>
      <c r="J27" s="19" t="n"/>
      <c r="K27" s="25" t="n"/>
      <c r="L27" s="12">
        <f>IF(COUNTA($A27:$C27,$F27:$H27,$J27:$K27)=0,"",IF(OR($A27="",$B27="",$C27="",$F27="",$G27="",$H27=""),"Angabe fehlt",IF(COUNTIF($A$5:$A$104,$A27)&gt;1,"ID doppelt",IF($D27="","Kürzel unbekannt",IF(IFERROR(VLOOKUP($C27,Mitarbeitende!$A$5:$F$104,6,FALSE),"")&lt;&gt;"Ja","Kürzel inaktiv",IF(OR($B27&lt;Parameter!$B$4,$B27&gt;Parameter!$B$5),"Außer Zeitraum",IF(OR($I27&lt;=0,$I27&gt;Parameter!$B$8),"Dauer prüfen","OK")))))))</f>
        <v/>
      </c>
    </row>
    <row r="28" ht="20" customHeight="1">
      <c r="A28" s="19" t="n"/>
      <c r="B28" s="23" t="n"/>
      <c r="C28" s="19" t="n"/>
      <c r="D28" s="10">
        <f>IF($C28="","",IFERROR(VLOOKUP($C28,Mitarbeitende!$A$5:$F$104,2,FALSE),""))</f>
        <v/>
      </c>
      <c r="E28" s="10">
        <f>IF($C28="","",IFERROR(VLOOKUP($C28,Mitarbeitende!$A$5:$F$104,3,FALSE),""))</f>
        <v/>
      </c>
      <c r="F28" s="19" t="n"/>
      <c r="G28" s="31" t="n"/>
      <c r="H28" s="31" t="n"/>
      <c r="I28" s="15">
        <f>IF(OR($G28="",$H28=""),"",IFERROR(MOD($H28-$G28,1)*24,""))</f>
        <v/>
      </c>
      <c r="J28" s="19" t="n"/>
      <c r="K28" s="25" t="n"/>
      <c r="L28" s="10">
        <f>IF(COUNTA($A28:$C28,$F28:$H28,$J28:$K28)=0,"",IF(OR($A28="",$B28="",$C28="",$F28="",$G28="",$H28=""),"Angabe fehlt",IF(COUNTIF($A$5:$A$104,$A28)&gt;1,"ID doppelt",IF($D28="","Kürzel unbekannt",IF(IFERROR(VLOOKUP($C28,Mitarbeitende!$A$5:$F$104,6,FALSE),"")&lt;&gt;"Ja","Kürzel inaktiv",IF(OR($B28&lt;Parameter!$B$4,$B28&gt;Parameter!$B$5),"Außer Zeitraum",IF(OR($I28&lt;=0,$I28&gt;Parameter!$B$8),"Dauer prüfen","OK")))))))</f>
        <v/>
      </c>
    </row>
    <row r="29" ht="20" customHeight="1">
      <c r="A29" s="19" t="n"/>
      <c r="B29" s="23" t="n"/>
      <c r="C29" s="19" t="n"/>
      <c r="D29" s="12">
        <f>IF($C29="","",IFERROR(VLOOKUP($C29,Mitarbeitende!$A$5:$F$104,2,FALSE),""))</f>
        <v/>
      </c>
      <c r="E29" s="12">
        <f>IF($C29="","",IFERROR(VLOOKUP($C29,Mitarbeitende!$A$5:$F$104,3,FALSE),""))</f>
        <v/>
      </c>
      <c r="F29" s="19" t="n"/>
      <c r="G29" s="31" t="n"/>
      <c r="H29" s="31" t="n"/>
      <c r="I29" s="13">
        <f>IF(OR($G29="",$H29=""),"",IFERROR(MOD($H29-$G29,1)*24,""))</f>
        <v/>
      </c>
      <c r="J29" s="19" t="n"/>
      <c r="K29" s="25" t="n"/>
      <c r="L29" s="12">
        <f>IF(COUNTA($A29:$C29,$F29:$H29,$J29:$K29)=0,"",IF(OR($A29="",$B29="",$C29="",$F29="",$G29="",$H29=""),"Angabe fehlt",IF(COUNTIF($A$5:$A$104,$A29)&gt;1,"ID doppelt",IF($D29="","Kürzel unbekannt",IF(IFERROR(VLOOKUP($C29,Mitarbeitende!$A$5:$F$104,6,FALSE),"")&lt;&gt;"Ja","Kürzel inaktiv",IF(OR($B29&lt;Parameter!$B$4,$B29&gt;Parameter!$B$5),"Außer Zeitraum",IF(OR($I29&lt;=0,$I29&gt;Parameter!$B$8),"Dauer prüfen","OK")))))))</f>
        <v/>
      </c>
    </row>
    <row r="30" ht="20" customHeight="1">
      <c r="A30" s="19" t="n"/>
      <c r="B30" s="23" t="n"/>
      <c r="C30" s="19" t="n"/>
      <c r="D30" s="10">
        <f>IF($C30="","",IFERROR(VLOOKUP($C30,Mitarbeitende!$A$5:$F$104,2,FALSE),""))</f>
        <v/>
      </c>
      <c r="E30" s="10">
        <f>IF($C30="","",IFERROR(VLOOKUP($C30,Mitarbeitende!$A$5:$F$104,3,FALSE),""))</f>
        <v/>
      </c>
      <c r="F30" s="19" t="n"/>
      <c r="G30" s="31" t="n"/>
      <c r="H30" s="31" t="n"/>
      <c r="I30" s="15">
        <f>IF(OR($G30="",$H30=""),"",IFERROR(MOD($H30-$G30,1)*24,""))</f>
        <v/>
      </c>
      <c r="J30" s="19" t="n"/>
      <c r="K30" s="25" t="n"/>
      <c r="L30" s="10">
        <f>IF(COUNTA($A30:$C30,$F30:$H30,$J30:$K30)=0,"",IF(OR($A30="",$B30="",$C30="",$F30="",$G30="",$H30=""),"Angabe fehlt",IF(COUNTIF($A$5:$A$104,$A30)&gt;1,"ID doppelt",IF($D30="","Kürzel unbekannt",IF(IFERROR(VLOOKUP($C30,Mitarbeitende!$A$5:$F$104,6,FALSE),"")&lt;&gt;"Ja","Kürzel inaktiv",IF(OR($B30&lt;Parameter!$B$4,$B30&gt;Parameter!$B$5),"Außer Zeitraum",IF(OR($I30&lt;=0,$I30&gt;Parameter!$B$8),"Dauer prüfen","OK")))))))</f>
        <v/>
      </c>
    </row>
    <row r="31" ht="20" customHeight="1">
      <c r="A31" s="19" t="n"/>
      <c r="B31" s="23" t="n"/>
      <c r="C31" s="19" t="n"/>
      <c r="D31" s="12">
        <f>IF($C31="","",IFERROR(VLOOKUP($C31,Mitarbeitende!$A$5:$F$104,2,FALSE),""))</f>
        <v/>
      </c>
      <c r="E31" s="12">
        <f>IF($C31="","",IFERROR(VLOOKUP($C31,Mitarbeitende!$A$5:$F$104,3,FALSE),""))</f>
        <v/>
      </c>
      <c r="F31" s="19" t="n"/>
      <c r="G31" s="31" t="n"/>
      <c r="H31" s="31" t="n"/>
      <c r="I31" s="13">
        <f>IF(OR($G31="",$H31=""),"",IFERROR(MOD($H31-$G31,1)*24,""))</f>
        <v/>
      </c>
      <c r="J31" s="19" t="n"/>
      <c r="K31" s="25" t="n"/>
      <c r="L31" s="12">
        <f>IF(COUNTA($A31:$C31,$F31:$H31,$J31:$K31)=0,"",IF(OR($A31="",$B31="",$C31="",$F31="",$G31="",$H31=""),"Angabe fehlt",IF(COUNTIF($A$5:$A$104,$A31)&gt;1,"ID doppelt",IF($D31="","Kürzel unbekannt",IF(IFERROR(VLOOKUP($C31,Mitarbeitende!$A$5:$F$104,6,FALSE),"")&lt;&gt;"Ja","Kürzel inaktiv",IF(OR($B31&lt;Parameter!$B$4,$B31&gt;Parameter!$B$5),"Außer Zeitraum",IF(OR($I31&lt;=0,$I31&gt;Parameter!$B$8),"Dauer prüfen","OK")))))))</f>
        <v/>
      </c>
    </row>
    <row r="32" ht="20" customHeight="1">
      <c r="A32" s="19" t="n"/>
      <c r="B32" s="23" t="n"/>
      <c r="C32" s="19" t="n"/>
      <c r="D32" s="10">
        <f>IF($C32="","",IFERROR(VLOOKUP($C32,Mitarbeitende!$A$5:$F$104,2,FALSE),""))</f>
        <v/>
      </c>
      <c r="E32" s="10">
        <f>IF($C32="","",IFERROR(VLOOKUP($C32,Mitarbeitende!$A$5:$F$104,3,FALSE),""))</f>
        <v/>
      </c>
      <c r="F32" s="19" t="n"/>
      <c r="G32" s="31" t="n"/>
      <c r="H32" s="31" t="n"/>
      <c r="I32" s="15">
        <f>IF(OR($G32="",$H32=""),"",IFERROR(MOD($H32-$G32,1)*24,""))</f>
        <v/>
      </c>
      <c r="J32" s="19" t="n"/>
      <c r="K32" s="25" t="n"/>
      <c r="L32" s="10">
        <f>IF(COUNTA($A32:$C32,$F32:$H32,$J32:$K32)=0,"",IF(OR($A32="",$B32="",$C32="",$F32="",$G32="",$H32=""),"Angabe fehlt",IF(COUNTIF($A$5:$A$104,$A32)&gt;1,"ID doppelt",IF($D32="","Kürzel unbekannt",IF(IFERROR(VLOOKUP($C32,Mitarbeitende!$A$5:$F$104,6,FALSE),"")&lt;&gt;"Ja","Kürzel inaktiv",IF(OR($B32&lt;Parameter!$B$4,$B32&gt;Parameter!$B$5),"Außer Zeitraum",IF(OR($I32&lt;=0,$I32&gt;Parameter!$B$8),"Dauer prüfen","OK")))))))</f>
        <v/>
      </c>
    </row>
    <row r="33" ht="20" customHeight="1">
      <c r="A33" s="19" t="n"/>
      <c r="B33" s="23" t="n"/>
      <c r="C33" s="19" t="n"/>
      <c r="D33" s="12">
        <f>IF($C33="","",IFERROR(VLOOKUP($C33,Mitarbeitende!$A$5:$F$104,2,FALSE),""))</f>
        <v/>
      </c>
      <c r="E33" s="12">
        <f>IF($C33="","",IFERROR(VLOOKUP($C33,Mitarbeitende!$A$5:$F$104,3,FALSE),""))</f>
        <v/>
      </c>
      <c r="F33" s="19" t="n"/>
      <c r="G33" s="31" t="n"/>
      <c r="H33" s="31" t="n"/>
      <c r="I33" s="13">
        <f>IF(OR($G33="",$H33=""),"",IFERROR(MOD($H33-$G33,1)*24,""))</f>
        <v/>
      </c>
      <c r="J33" s="19" t="n"/>
      <c r="K33" s="25" t="n"/>
      <c r="L33" s="12">
        <f>IF(COUNTA($A33:$C33,$F33:$H33,$J33:$K33)=0,"",IF(OR($A33="",$B33="",$C33="",$F33="",$G33="",$H33=""),"Angabe fehlt",IF(COUNTIF($A$5:$A$104,$A33)&gt;1,"ID doppelt",IF($D33="","Kürzel unbekannt",IF(IFERROR(VLOOKUP($C33,Mitarbeitende!$A$5:$F$104,6,FALSE),"")&lt;&gt;"Ja","Kürzel inaktiv",IF(OR($B33&lt;Parameter!$B$4,$B33&gt;Parameter!$B$5),"Außer Zeitraum",IF(OR($I33&lt;=0,$I33&gt;Parameter!$B$8),"Dauer prüfen","OK")))))))</f>
        <v/>
      </c>
    </row>
    <row r="34" ht="20" customHeight="1">
      <c r="A34" s="19" t="n"/>
      <c r="B34" s="23" t="n"/>
      <c r="C34" s="19" t="n"/>
      <c r="D34" s="10">
        <f>IF($C34="","",IFERROR(VLOOKUP($C34,Mitarbeitende!$A$5:$F$104,2,FALSE),""))</f>
        <v/>
      </c>
      <c r="E34" s="10">
        <f>IF($C34="","",IFERROR(VLOOKUP($C34,Mitarbeitende!$A$5:$F$104,3,FALSE),""))</f>
        <v/>
      </c>
      <c r="F34" s="19" t="n"/>
      <c r="G34" s="31" t="n"/>
      <c r="H34" s="31" t="n"/>
      <c r="I34" s="15">
        <f>IF(OR($G34="",$H34=""),"",IFERROR(MOD($H34-$G34,1)*24,""))</f>
        <v/>
      </c>
      <c r="J34" s="19" t="n"/>
      <c r="K34" s="25" t="n"/>
      <c r="L34" s="10">
        <f>IF(COUNTA($A34:$C34,$F34:$H34,$J34:$K34)=0,"",IF(OR($A34="",$B34="",$C34="",$F34="",$G34="",$H34=""),"Angabe fehlt",IF(COUNTIF($A$5:$A$104,$A34)&gt;1,"ID doppelt",IF($D34="","Kürzel unbekannt",IF(IFERROR(VLOOKUP($C34,Mitarbeitende!$A$5:$F$104,6,FALSE),"")&lt;&gt;"Ja","Kürzel inaktiv",IF(OR($B34&lt;Parameter!$B$4,$B34&gt;Parameter!$B$5),"Außer Zeitraum",IF(OR($I34&lt;=0,$I34&gt;Parameter!$B$8),"Dauer prüfen","OK")))))))</f>
        <v/>
      </c>
    </row>
    <row r="35" ht="20" customHeight="1">
      <c r="A35" s="19" t="n"/>
      <c r="B35" s="23" t="n"/>
      <c r="C35" s="19" t="n"/>
      <c r="D35" s="12">
        <f>IF($C35="","",IFERROR(VLOOKUP($C35,Mitarbeitende!$A$5:$F$104,2,FALSE),""))</f>
        <v/>
      </c>
      <c r="E35" s="12">
        <f>IF($C35="","",IFERROR(VLOOKUP($C35,Mitarbeitende!$A$5:$F$104,3,FALSE),""))</f>
        <v/>
      </c>
      <c r="F35" s="19" t="n"/>
      <c r="G35" s="31" t="n"/>
      <c r="H35" s="31" t="n"/>
      <c r="I35" s="13">
        <f>IF(OR($G35="",$H35=""),"",IFERROR(MOD($H35-$G35,1)*24,""))</f>
        <v/>
      </c>
      <c r="J35" s="19" t="n"/>
      <c r="K35" s="25" t="n"/>
      <c r="L35" s="12">
        <f>IF(COUNTA($A35:$C35,$F35:$H35,$J35:$K35)=0,"",IF(OR($A35="",$B35="",$C35="",$F35="",$G35="",$H35=""),"Angabe fehlt",IF(COUNTIF($A$5:$A$104,$A35)&gt;1,"ID doppelt",IF($D35="","Kürzel unbekannt",IF(IFERROR(VLOOKUP($C35,Mitarbeitende!$A$5:$F$104,6,FALSE),"")&lt;&gt;"Ja","Kürzel inaktiv",IF(OR($B35&lt;Parameter!$B$4,$B35&gt;Parameter!$B$5),"Außer Zeitraum",IF(OR($I35&lt;=0,$I35&gt;Parameter!$B$8),"Dauer prüfen","OK")))))))</f>
        <v/>
      </c>
    </row>
    <row r="36" ht="20" customHeight="1">
      <c r="A36" s="19" t="n"/>
      <c r="B36" s="23" t="n"/>
      <c r="C36" s="19" t="n"/>
      <c r="D36" s="10">
        <f>IF($C36="","",IFERROR(VLOOKUP($C36,Mitarbeitende!$A$5:$F$104,2,FALSE),""))</f>
        <v/>
      </c>
      <c r="E36" s="10">
        <f>IF($C36="","",IFERROR(VLOOKUP($C36,Mitarbeitende!$A$5:$F$104,3,FALSE),""))</f>
        <v/>
      </c>
      <c r="F36" s="19" t="n"/>
      <c r="G36" s="31" t="n"/>
      <c r="H36" s="31" t="n"/>
      <c r="I36" s="15">
        <f>IF(OR($G36="",$H36=""),"",IFERROR(MOD($H36-$G36,1)*24,""))</f>
        <v/>
      </c>
      <c r="J36" s="19" t="n"/>
      <c r="K36" s="25" t="n"/>
      <c r="L36" s="10">
        <f>IF(COUNTA($A36:$C36,$F36:$H36,$J36:$K36)=0,"",IF(OR($A36="",$B36="",$C36="",$F36="",$G36="",$H36=""),"Angabe fehlt",IF(COUNTIF($A$5:$A$104,$A36)&gt;1,"ID doppelt",IF($D36="","Kürzel unbekannt",IF(IFERROR(VLOOKUP($C36,Mitarbeitende!$A$5:$F$104,6,FALSE),"")&lt;&gt;"Ja","Kürzel inaktiv",IF(OR($B36&lt;Parameter!$B$4,$B36&gt;Parameter!$B$5),"Außer Zeitraum",IF(OR($I36&lt;=0,$I36&gt;Parameter!$B$8),"Dauer prüfen","OK")))))))</f>
        <v/>
      </c>
    </row>
    <row r="37" ht="20" customHeight="1">
      <c r="A37" s="19" t="n"/>
      <c r="B37" s="23" t="n"/>
      <c r="C37" s="19" t="n"/>
      <c r="D37" s="12">
        <f>IF($C37="","",IFERROR(VLOOKUP($C37,Mitarbeitende!$A$5:$F$104,2,FALSE),""))</f>
        <v/>
      </c>
      <c r="E37" s="12">
        <f>IF($C37="","",IFERROR(VLOOKUP($C37,Mitarbeitende!$A$5:$F$104,3,FALSE),""))</f>
        <v/>
      </c>
      <c r="F37" s="19" t="n"/>
      <c r="G37" s="31" t="n"/>
      <c r="H37" s="31" t="n"/>
      <c r="I37" s="13">
        <f>IF(OR($G37="",$H37=""),"",IFERROR(MOD($H37-$G37,1)*24,""))</f>
        <v/>
      </c>
      <c r="J37" s="19" t="n"/>
      <c r="K37" s="25" t="n"/>
      <c r="L37" s="12">
        <f>IF(COUNTA($A37:$C37,$F37:$H37,$J37:$K37)=0,"",IF(OR($A37="",$B37="",$C37="",$F37="",$G37="",$H37=""),"Angabe fehlt",IF(COUNTIF($A$5:$A$104,$A37)&gt;1,"ID doppelt",IF($D37="","Kürzel unbekannt",IF(IFERROR(VLOOKUP($C37,Mitarbeitende!$A$5:$F$104,6,FALSE),"")&lt;&gt;"Ja","Kürzel inaktiv",IF(OR($B37&lt;Parameter!$B$4,$B37&gt;Parameter!$B$5),"Außer Zeitraum",IF(OR($I37&lt;=0,$I37&gt;Parameter!$B$8),"Dauer prüfen","OK")))))))</f>
        <v/>
      </c>
    </row>
    <row r="38" ht="20" customHeight="1">
      <c r="A38" s="19" t="n"/>
      <c r="B38" s="23" t="n"/>
      <c r="C38" s="19" t="n"/>
      <c r="D38" s="10">
        <f>IF($C38="","",IFERROR(VLOOKUP($C38,Mitarbeitende!$A$5:$F$104,2,FALSE),""))</f>
        <v/>
      </c>
      <c r="E38" s="10">
        <f>IF($C38="","",IFERROR(VLOOKUP($C38,Mitarbeitende!$A$5:$F$104,3,FALSE),""))</f>
        <v/>
      </c>
      <c r="F38" s="19" t="n"/>
      <c r="G38" s="31" t="n"/>
      <c r="H38" s="31" t="n"/>
      <c r="I38" s="15">
        <f>IF(OR($G38="",$H38=""),"",IFERROR(MOD($H38-$G38,1)*24,""))</f>
        <v/>
      </c>
      <c r="J38" s="19" t="n"/>
      <c r="K38" s="25" t="n"/>
      <c r="L38" s="10">
        <f>IF(COUNTA($A38:$C38,$F38:$H38,$J38:$K38)=0,"",IF(OR($A38="",$B38="",$C38="",$F38="",$G38="",$H38=""),"Angabe fehlt",IF(COUNTIF($A$5:$A$104,$A38)&gt;1,"ID doppelt",IF($D38="","Kürzel unbekannt",IF(IFERROR(VLOOKUP($C38,Mitarbeitende!$A$5:$F$104,6,FALSE),"")&lt;&gt;"Ja","Kürzel inaktiv",IF(OR($B38&lt;Parameter!$B$4,$B38&gt;Parameter!$B$5),"Außer Zeitraum",IF(OR($I38&lt;=0,$I38&gt;Parameter!$B$8),"Dauer prüfen","OK")))))))</f>
        <v/>
      </c>
    </row>
    <row r="39" ht="20" customHeight="1">
      <c r="A39" s="19" t="n"/>
      <c r="B39" s="23" t="n"/>
      <c r="C39" s="19" t="n"/>
      <c r="D39" s="12">
        <f>IF($C39="","",IFERROR(VLOOKUP($C39,Mitarbeitende!$A$5:$F$104,2,FALSE),""))</f>
        <v/>
      </c>
      <c r="E39" s="12">
        <f>IF($C39="","",IFERROR(VLOOKUP($C39,Mitarbeitende!$A$5:$F$104,3,FALSE),""))</f>
        <v/>
      </c>
      <c r="F39" s="19" t="n"/>
      <c r="G39" s="31" t="n"/>
      <c r="H39" s="31" t="n"/>
      <c r="I39" s="13">
        <f>IF(OR($G39="",$H39=""),"",IFERROR(MOD($H39-$G39,1)*24,""))</f>
        <v/>
      </c>
      <c r="J39" s="19" t="n"/>
      <c r="K39" s="25" t="n"/>
      <c r="L39" s="12">
        <f>IF(COUNTA($A39:$C39,$F39:$H39,$J39:$K39)=0,"",IF(OR($A39="",$B39="",$C39="",$F39="",$G39="",$H39=""),"Angabe fehlt",IF(COUNTIF($A$5:$A$104,$A39)&gt;1,"ID doppelt",IF($D39="","Kürzel unbekannt",IF(IFERROR(VLOOKUP($C39,Mitarbeitende!$A$5:$F$104,6,FALSE),"")&lt;&gt;"Ja","Kürzel inaktiv",IF(OR($B39&lt;Parameter!$B$4,$B39&gt;Parameter!$B$5),"Außer Zeitraum",IF(OR($I39&lt;=0,$I39&gt;Parameter!$B$8),"Dauer prüfen","OK")))))))</f>
        <v/>
      </c>
    </row>
    <row r="40" ht="20" customHeight="1">
      <c r="A40" s="19" t="n"/>
      <c r="B40" s="23" t="n"/>
      <c r="C40" s="19" t="n"/>
      <c r="D40" s="10">
        <f>IF($C40="","",IFERROR(VLOOKUP($C40,Mitarbeitende!$A$5:$F$104,2,FALSE),""))</f>
        <v/>
      </c>
      <c r="E40" s="10">
        <f>IF($C40="","",IFERROR(VLOOKUP($C40,Mitarbeitende!$A$5:$F$104,3,FALSE),""))</f>
        <v/>
      </c>
      <c r="F40" s="19" t="n"/>
      <c r="G40" s="31" t="n"/>
      <c r="H40" s="31" t="n"/>
      <c r="I40" s="15">
        <f>IF(OR($G40="",$H40=""),"",IFERROR(MOD($H40-$G40,1)*24,""))</f>
        <v/>
      </c>
      <c r="J40" s="19" t="n"/>
      <c r="K40" s="25" t="n"/>
      <c r="L40" s="10">
        <f>IF(COUNTA($A40:$C40,$F40:$H40,$J40:$K40)=0,"",IF(OR($A40="",$B40="",$C40="",$F40="",$G40="",$H40=""),"Angabe fehlt",IF(COUNTIF($A$5:$A$104,$A40)&gt;1,"ID doppelt",IF($D40="","Kürzel unbekannt",IF(IFERROR(VLOOKUP($C40,Mitarbeitende!$A$5:$F$104,6,FALSE),"")&lt;&gt;"Ja","Kürzel inaktiv",IF(OR($B40&lt;Parameter!$B$4,$B40&gt;Parameter!$B$5),"Außer Zeitraum",IF(OR($I40&lt;=0,$I40&gt;Parameter!$B$8),"Dauer prüfen","OK")))))))</f>
        <v/>
      </c>
    </row>
    <row r="41" ht="20" customHeight="1">
      <c r="A41" s="19" t="n"/>
      <c r="B41" s="23" t="n"/>
      <c r="C41" s="19" t="n"/>
      <c r="D41" s="12">
        <f>IF($C41="","",IFERROR(VLOOKUP($C41,Mitarbeitende!$A$5:$F$104,2,FALSE),""))</f>
        <v/>
      </c>
      <c r="E41" s="12">
        <f>IF($C41="","",IFERROR(VLOOKUP($C41,Mitarbeitende!$A$5:$F$104,3,FALSE),""))</f>
        <v/>
      </c>
      <c r="F41" s="19" t="n"/>
      <c r="G41" s="31" t="n"/>
      <c r="H41" s="31" t="n"/>
      <c r="I41" s="13">
        <f>IF(OR($G41="",$H41=""),"",IFERROR(MOD($H41-$G41,1)*24,""))</f>
        <v/>
      </c>
      <c r="J41" s="19" t="n"/>
      <c r="K41" s="25" t="n"/>
      <c r="L41" s="12">
        <f>IF(COUNTA($A41:$C41,$F41:$H41,$J41:$K41)=0,"",IF(OR($A41="",$B41="",$C41="",$F41="",$G41="",$H41=""),"Angabe fehlt",IF(COUNTIF($A$5:$A$104,$A41)&gt;1,"ID doppelt",IF($D41="","Kürzel unbekannt",IF(IFERROR(VLOOKUP($C41,Mitarbeitende!$A$5:$F$104,6,FALSE),"")&lt;&gt;"Ja","Kürzel inaktiv",IF(OR($B41&lt;Parameter!$B$4,$B41&gt;Parameter!$B$5),"Außer Zeitraum",IF(OR($I41&lt;=0,$I41&gt;Parameter!$B$8),"Dauer prüfen","OK")))))))</f>
        <v/>
      </c>
    </row>
    <row r="42" ht="20" customHeight="1">
      <c r="A42" s="19" t="n"/>
      <c r="B42" s="23" t="n"/>
      <c r="C42" s="19" t="n"/>
      <c r="D42" s="10">
        <f>IF($C42="","",IFERROR(VLOOKUP($C42,Mitarbeitende!$A$5:$F$104,2,FALSE),""))</f>
        <v/>
      </c>
      <c r="E42" s="10">
        <f>IF($C42="","",IFERROR(VLOOKUP($C42,Mitarbeitende!$A$5:$F$104,3,FALSE),""))</f>
        <v/>
      </c>
      <c r="F42" s="19" t="n"/>
      <c r="G42" s="31" t="n"/>
      <c r="H42" s="31" t="n"/>
      <c r="I42" s="15">
        <f>IF(OR($G42="",$H42=""),"",IFERROR(MOD($H42-$G42,1)*24,""))</f>
        <v/>
      </c>
      <c r="J42" s="19" t="n"/>
      <c r="K42" s="25" t="n"/>
      <c r="L42" s="10">
        <f>IF(COUNTA($A42:$C42,$F42:$H42,$J42:$K42)=0,"",IF(OR($A42="",$B42="",$C42="",$F42="",$G42="",$H42=""),"Angabe fehlt",IF(COUNTIF($A$5:$A$104,$A42)&gt;1,"ID doppelt",IF($D42="","Kürzel unbekannt",IF(IFERROR(VLOOKUP($C42,Mitarbeitende!$A$5:$F$104,6,FALSE),"")&lt;&gt;"Ja","Kürzel inaktiv",IF(OR($B42&lt;Parameter!$B$4,$B42&gt;Parameter!$B$5),"Außer Zeitraum",IF(OR($I42&lt;=0,$I42&gt;Parameter!$B$8),"Dauer prüfen","OK")))))))</f>
        <v/>
      </c>
    </row>
    <row r="43" ht="20" customHeight="1">
      <c r="A43" s="19" t="n"/>
      <c r="B43" s="23" t="n"/>
      <c r="C43" s="19" t="n"/>
      <c r="D43" s="12">
        <f>IF($C43="","",IFERROR(VLOOKUP($C43,Mitarbeitende!$A$5:$F$104,2,FALSE),""))</f>
        <v/>
      </c>
      <c r="E43" s="12">
        <f>IF($C43="","",IFERROR(VLOOKUP($C43,Mitarbeitende!$A$5:$F$104,3,FALSE),""))</f>
        <v/>
      </c>
      <c r="F43" s="19" t="n"/>
      <c r="G43" s="31" t="n"/>
      <c r="H43" s="31" t="n"/>
      <c r="I43" s="13">
        <f>IF(OR($G43="",$H43=""),"",IFERROR(MOD($H43-$G43,1)*24,""))</f>
        <v/>
      </c>
      <c r="J43" s="19" t="n"/>
      <c r="K43" s="25" t="n"/>
      <c r="L43" s="12">
        <f>IF(COUNTA($A43:$C43,$F43:$H43,$J43:$K43)=0,"",IF(OR($A43="",$B43="",$C43="",$F43="",$G43="",$H43=""),"Angabe fehlt",IF(COUNTIF($A$5:$A$104,$A43)&gt;1,"ID doppelt",IF($D43="","Kürzel unbekannt",IF(IFERROR(VLOOKUP($C43,Mitarbeitende!$A$5:$F$104,6,FALSE),"")&lt;&gt;"Ja","Kürzel inaktiv",IF(OR($B43&lt;Parameter!$B$4,$B43&gt;Parameter!$B$5),"Außer Zeitraum",IF(OR($I43&lt;=0,$I43&gt;Parameter!$B$8),"Dauer prüfen","OK")))))))</f>
        <v/>
      </c>
    </row>
    <row r="44" ht="20" customHeight="1">
      <c r="A44" s="19" t="n"/>
      <c r="B44" s="23" t="n"/>
      <c r="C44" s="19" t="n"/>
      <c r="D44" s="10">
        <f>IF($C44="","",IFERROR(VLOOKUP($C44,Mitarbeitende!$A$5:$F$104,2,FALSE),""))</f>
        <v/>
      </c>
      <c r="E44" s="10">
        <f>IF($C44="","",IFERROR(VLOOKUP($C44,Mitarbeitende!$A$5:$F$104,3,FALSE),""))</f>
        <v/>
      </c>
      <c r="F44" s="19" t="n"/>
      <c r="G44" s="31" t="n"/>
      <c r="H44" s="31" t="n"/>
      <c r="I44" s="15">
        <f>IF(OR($G44="",$H44=""),"",IFERROR(MOD($H44-$G44,1)*24,""))</f>
        <v/>
      </c>
      <c r="J44" s="19" t="n"/>
      <c r="K44" s="25" t="n"/>
      <c r="L44" s="10">
        <f>IF(COUNTA($A44:$C44,$F44:$H44,$J44:$K44)=0,"",IF(OR($A44="",$B44="",$C44="",$F44="",$G44="",$H44=""),"Angabe fehlt",IF(COUNTIF($A$5:$A$104,$A44)&gt;1,"ID doppelt",IF($D44="","Kürzel unbekannt",IF(IFERROR(VLOOKUP($C44,Mitarbeitende!$A$5:$F$104,6,FALSE),"")&lt;&gt;"Ja","Kürzel inaktiv",IF(OR($B44&lt;Parameter!$B$4,$B44&gt;Parameter!$B$5),"Außer Zeitraum",IF(OR($I44&lt;=0,$I44&gt;Parameter!$B$8),"Dauer prüfen","OK")))))))</f>
        <v/>
      </c>
    </row>
    <row r="45" ht="20" customHeight="1">
      <c r="A45" s="19" t="n"/>
      <c r="B45" s="23" t="n"/>
      <c r="C45" s="19" t="n"/>
      <c r="D45" s="12">
        <f>IF($C45="","",IFERROR(VLOOKUP($C45,Mitarbeitende!$A$5:$F$104,2,FALSE),""))</f>
        <v/>
      </c>
      <c r="E45" s="12">
        <f>IF($C45="","",IFERROR(VLOOKUP($C45,Mitarbeitende!$A$5:$F$104,3,FALSE),""))</f>
        <v/>
      </c>
      <c r="F45" s="19" t="n"/>
      <c r="G45" s="31" t="n"/>
      <c r="H45" s="31" t="n"/>
      <c r="I45" s="13">
        <f>IF(OR($G45="",$H45=""),"",IFERROR(MOD($H45-$G45,1)*24,""))</f>
        <v/>
      </c>
      <c r="J45" s="19" t="n"/>
      <c r="K45" s="25" t="n"/>
      <c r="L45" s="12">
        <f>IF(COUNTA($A45:$C45,$F45:$H45,$J45:$K45)=0,"",IF(OR($A45="",$B45="",$C45="",$F45="",$G45="",$H45=""),"Angabe fehlt",IF(COUNTIF($A$5:$A$104,$A45)&gt;1,"ID doppelt",IF($D45="","Kürzel unbekannt",IF(IFERROR(VLOOKUP($C45,Mitarbeitende!$A$5:$F$104,6,FALSE),"")&lt;&gt;"Ja","Kürzel inaktiv",IF(OR($B45&lt;Parameter!$B$4,$B45&gt;Parameter!$B$5),"Außer Zeitraum",IF(OR($I45&lt;=0,$I45&gt;Parameter!$B$8),"Dauer prüfen","OK")))))))</f>
        <v/>
      </c>
    </row>
    <row r="46" ht="20" customHeight="1">
      <c r="A46" s="19" t="n"/>
      <c r="B46" s="23" t="n"/>
      <c r="C46" s="19" t="n"/>
      <c r="D46" s="10">
        <f>IF($C46="","",IFERROR(VLOOKUP($C46,Mitarbeitende!$A$5:$F$104,2,FALSE),""))</f>
        <v/>
      </c>
      <c r="E46" s="10">
        <f>IF($C46="","",IFERROR(VLOOKUP($C46,Mitarbeitende!$A$5:$F$104,3,FALSE),""))</f>
        <v/>
      </c>
      <c r="F46" s="19" t="n"/>
      <c r="G46" s="31" t="n"/>
      <c r="H46" s="31" t="n"/>
      <c r="I46" s="15">
        <f>IF(OR($G46="",$H46=""),"",IFERROR(MOD($H46-$G46,1)*24,""))</f>
        <v/>
      </c>
      <c r="J46" s="19" t="n"/>
      <c r="K46" s="25" t="n"/>
      <c r="L46" s="10">
        <f>IF(COUNTA($A46:$C46,$F46:$H46,$J46:$K46)=0,"",IF(OR($A46="",$B46="",$C46="",$F46="",$G46="",$H46=""),"Angabe fehlt",IF(COUNTIF($A$5:$A$104,$A46)&gt;1,"ID doppelt",IF($D46="","Kürzel unbekannt",IF(IFERROR(VLOOKUP($C46,Mitarbeitende!$A$5:$F$104,6,FALSE),"")&lt;&gt;"Ja","Kürzel inaktiv",IF(OR($B46&lt;Parameter!$B$4,$B46&gt;Parameter!$B$5),"Außer Zeitraum",IF(OR($I46&lt;=0,$I46&gt;Parameter!$B$8),"Dauer prüfen","OK")))))))</f>
        <v/>
      </c>
    </row>
    <row r="47" ht="20" customHeight="1">
      <c r="A47" s="19" t="n"/>
      <c r="B47" s="23" t="n"/>
      <c r="C47" s="19" t="n"/>
      <c r="D47" s="12">
        <f>IF($C47="","",IFERROR(VLOOKUP($C47,Mitarbeitende!$A$5:$F$104,2,FALSE),""))</f>
        <v/>
      </c>
      <c r="E47" s="12">
        <f>IF($C47="","",IFERROR(VLOOKUP($C47,Mitarbeitende!$A$5:$F$104,3,FALSE),""))</f>
        <v/>
      </c>
      <c r="F47" s="19" t="n"/>
      <c r="G47" s="31" t="n"/>
      <c r="H47" s="31" t="n"/>
      <c r="I47" s="13">
        <f>IF(OR($G47="",$H47=""),"",IFERROR(MOD($H47-$G47,1)*24,""))</f>
        <v/>
      </c>
      <c r="J47" s="19" t="n"/>
      <c r="K47" s="25" t="n"/>
      <c r="L47" s="12">
        <f>IF(COUNTA($A47:$C47,$F47:$H47,$J47:$K47)=0,"",IF(OR($A47="",$B47="",$C47="",$F47="",$G47="",$H47=""),"Angabe fehlt",IF(COUNTIF($A$5:$A$104,$A47)&gt;1,"ID doppelt",IF($D47="","Kürzel unbekannt",IF(IFERROR(VLOOKUP($C47,Mitarbeitende!$A$5:$F$104,6,FALSE),"")&lt;&gt;"Ja","Kürzel inaktiv",IF(OR($B47&lt;Parameter!$B$4,$B47&gt;Parameter!$B$5),"Außer Zeitraum",IF(OR($I47&lt;=0,$I47&gt;Parameter!$B$8),"Dauer prüfen","OK")))))))</f>
        <v/>
      </c>
    </row>
    <row r="48" ht="20" customHeight="1">
      <c r="A48" s="19" t="n"/>
      <c r="B48" s="23" t="n"/>
      <c r="C48" s="19" t="n"/>
      <c r="D48" s="10">
        <f>IF($C48="","",IFERROR(VLOOKUP($C48,Mitarbeitende!$A$5:$F$104,2,FALSE),""))</f>
        <v/>
      </c>
      <c r="E48" s="10">
        <f>IF($C48="","",IFERROR(VLOOKUP($C48,Mitarbeitende!$A$5:$F$104,3,FALSE),""))</f>
        <v/>
      </c>
      <c r="F48" s="19" t="n"/>
      <c r="G48" s="31" t="n"/>
      <c r="H48" s="31" t="n"/>
      <c r="I48" s="15">
        <f>IF(OR($G48="",$H48=""),"",IFERROR(MOD($H48-$G48,1)*24,""))</f>
        <v/>
      </c>
      <c r="J48" s="19" t="n"/>
      <c r="K48" s="25" t="n"/>
      <c r="L48" s="10">
        <f>IF(COUNTA($A48:$C48,$F48:$H48,$J48:$K48)=0,"",IF(OR($A48="",$B48="",$C48="",$F48="",$G48="",$H48=""),"Angabe fehlt",IF(COUNTIF($A$5:$A$104,$A48)&gt;1,"ID doppelt",IF($D48="","Kürzel unbekannt",IF(IFERROR(VLOOKUP($C48,Mitarbeitende!$A$5:$F$104,6,FALSE),"")&lt;&gt;"Ja","Kürzel inaktiv",IF(OR($B48&lt;Parameter!$B$4,$B48&gt;Parameter!$B$5),"Außer Zeitraum",IF(OR($I48&lt;=0,$I48&gt;Parameter!$B$8),"Dauer prüfen","OK")))))))</f>
        <v/>
      </c>
    </row>
    <row r="49" ht="20" customHeight="1">
      <c r="A49" s="19" t="n"/>
      <c r="B49" s="23" t="n"/>
      <c r="C49" s="19" t="n"/>
      <c r="D49" s="12">
        <f>IF($C49="","",IFERROR(VLOOKUP($C49,Mitarbeitende!$A$5:$F$104,2,FALSE),""))</f>
        <v/>
      </c>
      <c r="E49" s="12">
        <f>IF($C49="","",IFERROR(VLOOKUP($C49,Mitarbeitende!$A$5:$F$104,3,FALSE),""))</f>
        <v/>
      </c>
      <c r="F49" s="19" t="n"/>
      <c r="G49" s="31" t="n"/>
      <c r="H49" s="31" t="n"/>
      <c r="I49" s="13">
        <f>IF(OR($G49="",$H49=""),"",IFERROR(MOD($H49-$G49,1)*24,""))</f>
        <v/>
      </c>
      <c r="J49" s="19" t="n"/>
      <c r="K49" s="25" t="n"/>
      <c r="L49" s="12">
        <f>IF(COUNTA($A49:$C49,$F49:$H49,$J49:$K49)=0,"",IF(OR($A49="",$B49="",$C49="",$F49="",$G49="",$H49=""),"Angabe fehlt",IF(COUNTIF($A$5:$A$104,$A49)&gt;1,"ID doppelt",IF($D49="","Kürzel unbekannt",IF(IFERROR(VLOOKUP($C49,Mitarbeitende!$A$5:$F$104,6,FALSE),"")&lt;&gt;"Ja","Kürzel inaktiv",IF(OR($B49&lt;Parameter!$B$4,$B49&gt;Parameter!$B$5),"Außer Zeitraum",IF(OR($I49&lt;=0,$I49&gt;Parameter!$B$8),"Dauer prüfen","OK")))))))</f>
        <v/>
      </c>
    </row>
    <row r="50" ht="20" customHeight="1">
      <c r="A50" s="19" t="n"/>
      <c r="B50" s="23" t="n"/>
      <c r="C50" s="19" t="n"/>
      <c r="D50" s="10">
        <f>IF($C50="","",IFERROR(VLOOKUP($C50,Mitarbeitende!$A$5:$F$104,2,FALSE),""))</f>
        <v/>
      </c>
      <c r="E50" s="10">
        <f>IF($C50="","",IFERROR(VLOOKUP($C50,Mitarbeitende!$A$5:$F$104,3,FALSE),""))</f>
        <v/>
      </c>
      <c r="F50" s="19" t="n"/>
      <c r="G50" s="31" t="n"/>
      <c r="H50" s="31" t="n"/>
      <c r="I50" s="15">
        <f>IF(OR($G50="",$H50=""),"",IFERROR(MOD($H50-$G50,1)*24,""))</f>
        <v/>
      </c>
      <c r="J50" s="19" t="n"/>
      <c r="K50" s="25" t="n"/>
      <c r="L50" s="10">
        <f>IF(COUNTA($A50:$C50,$F50:$H50,$J50:$K50)=0,"",IF(OR($A50="",$B50="",$C50="",$F50="",$G50="",$H50=""),"Angabe fehlt",IF(COUNTIF($A$5:$A$104,$A50)&gt;1,"ID doppelt",IF($D50="","Kürzel unbekannt",IF(IFERROR(VLOOKUP($C50,Mitarbeitende!$A$5:$F$104,6,FALSE),"")&lt;&gt;"Ja","Kürzel inaktiv",IF(OR($B50&lt;Parameter!$B$4,$B50&gt;Parameter!$B$5),"Außer Zeitraum",IF(OR($I50&lt;=0,$I50&gt;Parameter!$B$8),"Dauer prüfen","OK")))))))</f>
        <v/>
      </c>
    </row>
    <row r="51" ht="20" customHeight="1">
      <c r="A51" s="19" t="n"/>
      <c r="B51" s="23" t="n"/>
      <c r="C51" s="19" t="n"/>
      <c r="D51" s="12">
        <f>IF($C51="","",IFERROR(VLOOKUP($C51,Mitarbeitende!$A$5:$F$104,2,FALSE),""))</f>
        <v/>
      </c>
      <c r="E51" s="12">
        <f>IF($C51="","",IFERROR(VLOOKUP($C51,Mitarbeitende!$A$5:$F$104,3,FALSE),""))</f>
        <v/>
      </c>
      <c r="F51" s="19" t="n"/>
      <c r="G51" s="31" t="n"/>
      <c r="H51" s="31" t="n"/>
      <c r="I51" s="13">
        <f>IF(OR($G51="",$H51=""),"",IFERROR(MOD($H51-$G51,1)*24,""))</f>
        <v/>
      </c>
      <c r="J51" s="19" t="n"/>
      <c r="K51" s="25" t="n"/>
      <c r="L51" s="12">
        <f>IF(COUNTA($A51:$C51,$F51:$H51,$J51:$K51)=0,"",IF(OR($A51="",$B51="",$C51="",$F51="",$G51="",$H51=""),"Angabe fehlt",IF(COUNTIF($A$5:$A$104,$A51)&gt;1,"ID doppelt",IF($D51="","Kürzel unbekannt",IF(IFERROR(VLOOKUP($C51,Mitarbeitende!$A$5:$F$104,6,FALSE),"")&lt;&gt;"Ja","Kürzel inaktiv",IF(OR($B51&lt;Parameter!$B$4,$B51&gt;Parameter!$B$5),"Außer Zeitraum",IF(OR($I51&lt;=0,$I51&gt;Parameter!$B$8),"Dauer prüfen","OK")))))))</f>
        <v/>
      </c>
    </row>
    <row r="52" ht="20" customHeight="1">
      <c r="A52" s="19" t="n"/>
      <c r="B52" s="23" t="n"/>
      <c r="C52" s="19" t="n"/>
      <c r="D52" s="10">
        <f>IF($C52="","",IFERROR(VLOOKUP($C52,Mitarbeitende!$A$5:$F$104,2,FALSE),""))</f>
        <v/>
      </c>
      <c r="E52" s="10">
        <f>IF($C52="","",IFERROR(VLOOKUP($C52,Mitarbeitende!$A$5:$F$104,3,FALSE),""))</f>
        <v/>
      </c>
      <c r="F52" s="19" t="n"/>
      <c r="G52" s="31" t="n"/>
      <c r="H52" s="31" t="n"/>
      <c r="I52" s="15">
        <f>IF(OR($G52="",$H52=""),"",IFERROR(MOD($H52-$G52,1)*24,""))</f>
        <v/>
      </c>
      <c r="J52" s="19" t="n"/>
      <c r="K52" s="25" t="n"/>
      <c r="L52" s="10">
        <f>IF(COUNTA($A52:$C52,$F52:$H52,$J52:$K52)=0,"",IF(OR($A52="",$B52="",$C52="",$F52="",$G52="",$H52=""),"Angabe fehlt",IF(COUNTIF($A$5:$A$104,$A52)&gt;1,"ID doppelt",IF($D52="","Kürzel unbekannt",IF(IFERROR(VLOOKUP($C52,Mitarbeitende!$A$5:$F$104,6,FALSE),"")&lt;&gt;"Ja","Kürzel inaktiv",IF(OR($B52&lt;Parameter!$B$4,$B52&gt;Parameter!$B$5),"Außer Zeitraum",IF(OR($I52&lt;=0,$I52&gt;Parameter!$B$8),"Dauer prüfen","OK")))))))</f>
        <v/>
      </c>
    </row>
    <row r="53" ht="20" customHeight="1">
      <c r="A53" s="19" t="n"/>
      <c r="B53" s="23" t="n"/>
      <c r="C53" s="19" t="n"/>
      <c r="D53" s="12">
        <f>IF($C53="","",IFERROR(VLOOKUP($C53,Mitarbeitende!$A$5:$F$104,2,FALSE),""))</f>
        <v/>
      </c>
      <c r="E53" s="12">
        <f>IF($C53="","",IFERROR(VLOOKUP($C53,Mitarbeitende!$A$5:$F$104,3,FALSE),""))</f>
        <v/>
      </c>
      <c r="F53" s="19" t="n"/>
      <c r="G53" s="31" t="n"/>
      <c r="H53" s="31" t="n"/>
      <c r="I53" s="13">
        <f>IF(OR($G53="",$H53=""),"",IFERROR(MOD($H53-$G53,1)*24,""))</f>
        <v/>
      </c>
      <c r="J53" s="19" t="n"/>
      <c r="K53" s="25" t="n"/>
      <c r="L53" s="12">
        <f>IF(COUNTA($A53:$C53,$F53:$H53,$J53:$K53)=0,"",IF(OR($A53="",$B53="",$C53="",$F53="",$G53="",$H53=""),"Angabe fehlt",IF(COUNTIF($A$5:$A$104,$A53)&gt;1,"ID doppelt",IF($D53="","Kürzel unbekannt",IF(IFERROR(VLOOKUP($C53,Mitarbeitende!$A$5:$F$104,6,FALSE),"")&lt;&gt;"Ja","Kürzel inaktiv",IF(OR($B53&lt;Parameter!$B$4,$B53&gt;Parameter!$B$5),"Außer Zeitraum",IF(OR($I53&lt;=0,$I53&gt;Parameter!$B$8),"Dauer prüfen","OK")))))))</f>
        <v/>
      </c>
    </row>
    <row r="54" ht="20" customHeight="1">
      <c r="A54" s="19" t="n"/>
      <c r="B54" s="23" t="n"/>
      <c r="C54" s="19" t="n"/>
      <c r="D54" s="10">
        <f>IF($C54="","",IFERROR(VLOOKUP($C54,Mitarbeitende!$A$5:$F$104,2,FALSE),""))</f>
        <v/>
      </c>
      <c r="E54" s="10">
        <f>IF($C54="","",IFERROR(VLOOKUP($C54,Mitarbeitende!$A$5:$F$104,3,FALSE),""))</f>
        <v/>
      </c>
      <c r="F54" s="19" t="n"/>
      <c r="G54" s="31" t="n"/>
      <c r="H54" s="31" t="n"/>
      <c r="I54" s="15">
        <f>IF(OR($G54="",$H54=""),"",IFERROR(MOD($H54-$G54,1)*24,""))</f>
        <v/>
      </c>
      <c r="J54" s="19" t="n"/>
      <c r="K54" s="25" t="n"/>
      <c r="L54" s="10">
        <f>IF(COUNTA($A54:$C54,$F54:$H54,$J54:$K54)=0,"",IF(OR($A54="",$B54="",$C54="",$F54="",$G54="",$H54=""),"Angabe fehlt",IF(COUNTIF($A$5:$A$104,$A54)&gt;1,"ID doppelt",IF($D54="","Kürzel unbekannt",IF(IFERROR(VLOOKUP($C54,Mitarbeitende!$A$5:$F$104,6,FALSE),"")&lt;&gt;"Ja","Kürzel inaktiv",IF(OR($B54&lt;Parameter!$B$4,$B54&gt;Parameter!$B$5),"Außer Zeitraum",IF(OR($I54&lt;=0,$I54&gt;Parameter!$B$8),"Dauer prüfen","OK")))))))</f>
        <v/>
      </c>
    </row>
    <row r="55" ht="20" customHeight="1">
      <c r="A55" s="19" t="n"/>
      <c r="B55" s="23" t="n"/>
      <c r="C55" s="19" t="n"/>
      <c r="D55" s="12">
        <f>IF($C55="","",IFERROR(VLOOKUP($C55,Mitarbeitende!$A$5:$F$104,2,FALSE),""))</f>
        <v/>
      </c>
      <c r="E55" s="12">
        <f>IF($C55="","",IFERROR(VLOOKUP($C55,Mitarbeitende!$A$5:$F$104,3,FALSE),""))</f>
        <v/>
      </c>
      <c r="F55" s="19" t="n"/>
      <c r="G55" s="31" t="n"/>
      <c r="H55" s="31" t="n"/>
      <c r="I55" s="13">
        <f>IF(OR($G55="",$H55=""),"",IFERROR(MOD($H55-$G55,1)*24,""))</f>
        <v/>
      </c>
      <c r="J55" s="19" t="n"/>
      <c r="K55" s="25" t="n"/>
      <c r="L55" s="12">
        <f>IF(COUNTA($A55:$C55,$F55:$H55,$J55:$K55)=0,"",IF(OR($A55="",$B55="",$C55="",$F55="",$G55="",$H55=""),"Angabe fehlt",IF(COUNTIF($A$5:$A$104,$A55)&gt;1,"ID doppelt",IF($D55="","Kürzel unbekannt",IF(IFERROR(VLOOKUP($C55,Mitarbeitende!$A$5:$F$104,6,FALSE),"")&lt;&gt;"Ja","Kürzel inaktiv",IF(OR($B55&lt;Parameter!$B$4,$B55&gt;Parameter!$B$5),"Außer Zeitraum",IF(OR($I55&lt;=0,$I55&gt;Parameter!$B$8),"Dauer prüfen","OK")))))))</f>
        <v/>
      </c>
    </row>
    <row r="56" ht="20" customHeight="1">
      <c r="A56" s="19" t="n"/>
      <c r="B56" s="23" t="n"/>
      <c r="C56" s="19" t="n"/>
      <c r="D56" s="10">
        <f>IF($C56="","",IFERROR(VLOOKUP($C56,Mitarbeitende!$A$5:$F$104,2,FALSE),""))</f>
        <v/>
      </c>
      <c r="E56" s="10">
        <f>IF($C56="","",IFERROR(VLOOKUP($C56,Mitarbeitende!$A$5:$F$104,3,FALSE),""))</f>
        <v/>
      </c>
      <c r="F56" s="19" t="n"/>
      <c r="G56" s="31" t="n"/>
      <c r="H56" s="31" t="n"/>
      <c r="I56" s="15">
        <f>IF(OR($G56="",$H56=""),"",IFERROR(MOD($H56-$G56,1)*24,""))</f>
        <v/>
      </c>
      <c r="J56" s="19" t="n"/>
      <c r="K56" s="25" t="n"/>
      <c r="L56" s="10">
        <f>IF(COUNTA($A56:$C56,$F56:$H56,$J56:$K56)=0,"",IF(OR($A56="",$B56="",$C56="",$F56="",$G56="",$H56=""),"Angabe fehlt",IF(COUNTIF($A$5:$A$104,$A56)&gt;1,"ID doppelt",IF($D56="","Kürzel unbekannt",IF(IFERROR(VLOOKUP($C56,Mitarbeitende!$A$5:$F$104,6,FALSE),"")&lt;&gt;"Ja","Kürzel inaktiv",IF(OR($B56&lt;Parameter!$B$4,$B56&gt;Parameter!$B$5),"Außer Zeitraum",IF(OR($I56&lt;=0,$I56&gt;Parameter!$B$8),"Dauer prüfen","OK")))))))</f>
        <v/>
      </c>
    </row>
    <row r="57" ht="20" customHeight="1">
      <c r="A57" s="19" t="n"/>
      <c r="B57" s="23" t="n"/>
      <c r="C57" s="19" t="n"/>
      <c r="D57" s="12">
        <f>IF($C57="","",IFERROR(VLOOKUP($C57,Mitarbeitende!$A$5:$F$104,2,FALSE),""))</f>
        <v/>
      </c>
      <c r="E57" s="12">
        <f>IF($C57="","",IFERROR(VLOOKUP($C57,Mitarbeitende!$A$5:$F$104,3,FALSE),""))</f>
        <v/>
      </c>
      <c r="F57" s="19" t="n"/>
      <c r="G57" s="31" t="n"/>
      <c r="H57" s="31" t="n"/>
      <c r="I57" s="13">
        <f>IF(OR($G57="",$H57=""),"",IFERROR(MOD($H57-$G57,1)*24,""))</f>
        <v/>
      </c>
      <c r="J57" s="19" t="n"/>
      <c r="K57" s="25" t="n"/>
      <c r="L57" s="12">
        <f>IF(COUNTA($A57:$C57,$F57:$H57,$J57:$K57)=0,"",IF(OR($A57="",$B57="",$C57="",$F57="",$G57="",$H57=""),"Angabe fehlt",IF(COUNTIF($A$5:$A$104,$A57)&gt;1,"ID doppelt",IF($D57="","Kürzel unbekannt",IF(IFERROR(VLOOKUP($C57,Mitarbeitende!$A$5:$F$104,6,FALSE),"")&lt;&gt;"Ja","Kürzel inaktiv",IF(OR($B57&lt;Parameter!$B$4,$B57&gt;Parameter!$B$5),"Außer Zeitraum",IF(OR($I57&lt;=0,$I57&gt;Parameter!$B$8),"Dauer prüfen","OK")))))))</f>
        <v/>
      </c>
    </row>
    <row r="58" ht="20" customHeight="1">
      <c r="A58" s="19" t="n"/>
      <c r="B58" s="23" t="n"/>
      <c r="C58" s="19" t="n"/>
      <c r="D58" s="10">
        <f>IF($C58="","",IFERROR(VLOOKUP($C58,Mitarbeitende!$A$5:$F$104,2,FALSE),""))</f>
        <v/>
      </c>
      <c r="E58" s="10">
        <f>IF($C58="","",IFERROR(VLOOKUP($C58,Mitarbeitende!$A$5:$F$104,3,FALSE),""))</f>
        <v/>
      </c>
      <c r="F58" s="19" t="n"/>
      <c r="G58" s="31" t="n"/>
      <c r="H58" s="31" t="n"/>
      <c r="I58" s="15">
        <f>IF(OR($G58="",$H58=""),"",IFERROR(MOD($H58-$G58,1)*24,""))</f>
        <v/>
      </c>
      <c r="J58" s="19" t="n"/>
      <c r="K58" s="25" t="n"/>
      <c r="L58" s="10">
        <f>IF(COUNTA($A58:$C58,$F58:$H58,$J58:$K58)=0,"",IF(OR($A58="",$B58="",$C58="",$F58="",$G58="",$H58=""),"Angabe fehlt",IF(COUNTIF($A$5:$A$104,$A58)&gt;1,"ID doppelt",IF($D58="","Kürzel unbekannt",IF(IFERROR(VLOOKUP($C58,Mitarbeitende!$A$5:$F$104,6,FALSE),"")&lt;&gt;"Ja","Kürzel inaktiv",IF(OR($B58&lt;Parameter!$B$4,$B58&gt;Parameter!$B$5),"Außer Zeitraum",IF(OR($I58&lt;=0,$I58&gt;Parameter!$B$8),"Dauer prüfen","OK")))))))</f>
        <v/>
      </c>
    </row>
    <row r="59" ht="20" customHeight="1">
      <c r="A59" s="19" t="n"/>
      <c r="B59" s="23" t="n"/>
      <c r="C59" s="19" t="n"/>
      <c r="D59" s="12">
        <f>IF($C59="","",IFERROR(VLOOKUP($C59,Mitarbeitende!$A$5:$F$104,2,FALSE),""))</f>
        <v/>
      </c>
      <c r="E59" s="12">
        <f>IF($C59="","",IFERROR(VLOOKUP($C59,Mitarbeitende!$A$5:$F$104,3,FALSE),""))</f>
        <v/>
      </c>
      <c r="F59" s="19" t="n"/>
      <c r="G59" s="31" t="n"/>
      <c r="H59" s="31" t="n"/>
      <c r="I59" s="13">
        <f>IF(OR($G59="",$H59=""),"",IFERROR(MOD($H59-$G59,1)*24,""))</f>
        <v/>
      </c>
      <c r="J59" s="19" t="n"/>
      <c r="K59" s="25" t="n"/>
      <c r="L59" s="12">
        <f>IF(COUNTA($A59:$C59,$F59:$H59,$J59:$K59)=0,"",IF(OR($A59="",$B59="",$C59="",$F59="",$G59="",$H59=""),"Angabe fehlt",IF(COUNTIF($A$5:$A$104,$A59)&gt;1,"ID doppelt",IF($D59="","Kürzel unbekannt",IF(IFERROR(VLOOKUP($C59,Mitarbeitende!$A$5:$F$104,6,FALSE),"")&lt;&gt;"Ja","Kürzel inaktiv",IF(OR($B59&lt;Parameter!$B$4,$B59&gt;Parameter!$B$5),"Außer Zeitraum",IF(OR($I59&lt;=0,$I59&gt;Parameter!$B$8),"Dauer prüfen","OK")))))))</f>
        <v/>
      </c>
    </row>
    <row r="60" ht="20" customHeight="1">
      <c r="A60" s="19" t="n"/>
      <c r="B60" s="23" t="n"/>
      <c r="C60" s="19" t="n"/>
      <c r="D60" s="10">
        <f>IF($C60="","",IFERROR(VLOOKUP($C60,Mitarbeitende!$A$5:$F$104,2,FALSE),""))</f>
        <v/>
      </c>
      <c r="E60" s="10">
        <f>IF($C60="","",IFERROR(VLOOKUP($C60,Mitarbeitende!$A$5:$F$104,3,FALSE),""))</f>
        <v/>
      </c>
      <c r="F60" s="19" t="n"/>
      <c r="G60" s="31" t="n"/>
      <c r="H60" s="31" t="n"/>
      <c r="I60" s="15">
        <f>IF(OR($G60="",$H60=""),"",IFERROR(MOD($H60-$G60,1)*24,""))</f>
        <v/>
      </c>
      <c r="J60" s="19" t="n"/>
      <c r="K60" s="25" t="n"/>
      <c r="L60" s="10">
        <f>IF(COUNTA($A60:$C60,$F60:$H60,$J60:$K60)=0,"",IF(OR($A60="",$B60="",$C60="",$F60="",$G60="",$H60=""),"Angabe fehlt",IF(COUNTIF($A$5:$A$104,$A60)&gt;1,"ID doppelt",IF($D60="","Kürzel unbekannt",IF(IFERROR(VLOOKUP($C60,Mitarbeitende!$A$5:$F$104,6,FALSE),"")&lt;&gt;"Ja","Kürzel inaktiv",IF(OR($B60&lt;Parameter!$B$4,$B60&gt;Parameter!$B$5),"Außer Zeitraum",IF(OR($I60&lt;=0,$I60&gt;Parameter!$B$8),"Dauer prüfen","OK")))))))</f>
        <v/>
      </c>
    </row>
    <row r="61" ht="20" customHeight="1">
      <c r="A61" s="19" t="n"/>
      <c r="B61" s="23" t="n"/>
      <c r="C61" s="19" t="n"/>
      <c r="D61" s="12">
        <f>IF($C61="","",IFERROR(VLOOKUP($C61,Mitarbeitende!$A$5:$F$104,2,FALSE),""))</f>
        <v/>
      </c>
      <c r="E61" s="12">
        <f>IF($C61="","",IFERROR(VLOOKUP($C61,Mitarbeitende!$A$5:$F$104,3,FALSE),""))</f>
        <v/>
      </c>
      <c r="F61" s="19" t="n"/>
      <c r="G61" s="31" t="n"/>
      <c r="H61" s="31" t="n"/>
      <c r="I61" s="13">
        <f>IF(OR($G61="",$H61=""),"",IFERROR(MOD($H61-$G61,1)*24,""))</f>
        <v/>
      </c>
      <c r="J61" s="19" t="n"/>
      <c r="K61" s="25" t="n"/>
      <c r="L61" s="12">
        <f>IF(COUNTA($A61:$C61,$F61:$H61,$J61:$K61)=0,"",IF(OR($A61="",$B61="",$C61="",$F61="",$G61="",$H61=""),"Angabe fehlt",IF(COUNTIF($A$5:$A$104,$A61)&gt;1,"ID doppelt",IF($D61="","Kürzel unbekannt",IF(IFERROR(VLOOKUP($C61,Mitarbeitende!$A$5:$F$104,6,FALSE),"")&lt;&gt;"Ja","Kürzel inaktiv",IF(OR($B61&lt;Parameter!$B$4,$B61&gt;Parameter!$B$5),"Außer Zeitraum",IF(OR($I61&lt;=0,$I61&gt;Parameter!$B$8),"Dauer prüfen","OK")))))))</f>
        <v/>
      </c>
    </row>
    <row r="62" ht="20" customHeight="1">
      <c r="A62" s="19" t="n"/>
      <c r="B62" s="23" t="n"/>
      <c r="C62" s="19" t="n"/>
      <c r="D62" s="10">
        <f>IF($C62="","",IFERROR(VLOOKUP($C62,Mitarbeitende!$A$5:$F$104,2,FALSE),""))</f>
        <v/>
      </c>
      <c r="E62" s="10">
        <f>IF($C62="","",IFERROR(VLOOKUP($C62,Mitarbeitende!$A$5:$F$104,3,FALSE),""))</f>
        <v/>
      </c>
      <c r="F62" s="19" t="n"/>
      <c r="G62" s="31" t="n"/>
      <c r="H62" s="31" t="n"/>
      <c r="I62" s="15">
        <f>IF(OR($G62="",$H62=""),"",IFERROR(MOD($H62-$G62,1)*24,""))</f>
        <v/>
      </c>
      <c r="J62" s="19" t="n"/>
      <c r="K62" s="25" t="n"/>
      <c r="L62" s="10">
        <f>IF(COUNTA($A62:$C62,$F62:$H62,$J62:$K62)=0,"",IF(OR($A62="",$B62="",$C62="",$F62="",$G62="",$H62=""),"Angabe fehlt",IF(COUNTIF($A$5:$A$104,$A62)&gt;1,"ID doppelt",IF($D62="","Kürzel unbekannt",IF(IFERROR(VLOOKUP($C62,Mitarbeitende!$A$5:$F$104,6,FALSE),"")&lt;&gt;"Ja","Kürzel inaktiv",IF(OR($B62&lt;Parameter!$B$4,$B62&gt;Parameter!$B$5),"Außer Zeitraum",IF(OR($I62&lt;=0,$I62&gt;Parameter!$B$8),"Dauer prüfen","OK")))))))</f>
        <v/>
      </c>
    </row>
    <row r="63" ht="20" customHeight="1">
      <c r="A63" s="19" t="n"/>
      <c r="B63" s="23" t="n"/>
      <c r="C63" s="19" t="n"/>
      <c r="D63" s="12">
        <f>IF($C63="","",IFERROR(VLOOKUP($C63,Mitarbeitende!$A$5:$F$104,2,FALSE),""))</f>
        <v/>
      </c>
      <c r="E63" s="12">
        <f>IF($C63="","",IFERROR(VLOOKUP($C63,Mitarbeitende!$A$5:$F$104,3,FALSE),""))</f>
        <v/>
      </c>
      <c r="F63" s="19" t="n"/>
      <c r="G63" s="31" t="n"/>
      <c r="H63" s="31" t="n"/>
      <c r="I63" s="13">
        <f>IF(OR($G63="",$H63=""),"",IFERROR(MOD($H63-$G63,1)*24,""))</f>
        <v/>
      </c>
      <c r="J63" s="19" t="n"/>
      <c r="K63" s="25" t="n"/>
      <c r="L63" s="12">
        <f>IF(COUNTA($A63:$C63,$F63:$H63,$J63:$K63)=0,"",IF(OR($A63="",$B63="",$C63="",$F63="",$G63="",$H63=""),"Angabe fehlt",IF(COUNTIF($A$5:$A$104,$A63)&gt;1,"ID doppelt",IF($D63="","Kürzel unbekannt",IF(IFERROR(VLOOKUP($C63,Mitarbeitende!$A$5:$F$104,6,FALSE),"")&lt;&gt;"Ja","Kürzel inaktiv",IF(OR($B63&lt;Parameter!$B$4,$B63&gt;Parameter!$B$5),"Außer Zeitraum",IF(OR($I63&lt;=0,$I63&gt;Parameter!$B$8),"Dauer prüfen","OK")))))))</f>
        <v/>
      </c>
    </row>
    <row r="64" ht="20" customHeight="1">
      <c r="A64" s="19" t="n"/>
      <c r="B64" s="23" t="n"/>
      <c r="C64" s="19" t="n"/>
      <c r="D64" s="10">
        <f>IF($C64="","",IFERROR(VLOOKUP($C64,Mitarbeitende!$A$5:$F$104,2,FALSE),""))</f>
        <v/>
      </c>
      <c r="E64" s="10">
        <f>IF($C64="","",IFERROR(VLOOKUP($C64,Mitarbeitende!$A$5:$F$104,3,FALSE),""))</f>
        <v/>
      </c>
      <c r="F64" s="19" t="n"/>
      <c r="G64" s="31" t="n"/>
      <c r="H64" s="31" t="n"/>
      <c r="I64" s="15">
        <f>IF(OR($G64="",$H64=""),"",IFERROR(MOD($H64-$G64,1)*24,""))</f>
        <v/>
      </c>
      <c r="J64" s="19" t="n"/>
      <c r="K64" s="25" t="n"/>
      <c r="L64" s="10">
        <f>IF(COUNTA($A64:$C64,$F64:$H64,$J64:$K64)=0,"",IF(OR($A64="",$B64="",$C64="",$F64="",$G64="",$H64=""),"Angabe fehlt",IF(COUNTIF($A$5:$A$104,$A64)&gt;1,"ID doppelt",IF($D64="","Kürzel unbekannt",IF(IFERROR(VLOOKUP($C64,Mitarbeitende!$A$5:$F$104,6,FALSE),"")&lt;&gt;"Ja","Kürzel inaktiv",IF(OR($B64&lt;Parameter!$B$4,$B64&gt;Parameter!$B$5),"Außer Zeitraum",IF(OR($I64&lt;=0,$I64&gt;Parameter!$B$8),"Dauer prüfen","OK")))))))</f>
        <v/>
      </c>
    </row>
    <row r="65" ht="20" customHeight="1">
      <c r="A65" s="19" t="n"/>
      <c r="B65" s="23" t="n"/>
      <c r="C65" s="19" t="n"/>
      <c r="D65" s="12">
        <f>IF($C65="","",IFERROR(VLOOKUP($C65,Mitarbeitende!$A$5:$F$104,2,FALSE),""))</f>
        <v/>
      </c>
      <c r="E65" s="12">
        <f>IF($C65="","",IFERROR(VLOOKUP($C65,Mitarbeitende!$A$5:$F$104,3,FALSE),""))</f>
        <v/>
      </c>
      <c r="F65" s="19" t="n"/>
      <c r="G65" s="31" t="n"/>
      <c r="H65" s="31" t="n"/>
      <c r="I65" s="13">
        <f>IF(OR($G65="",$H65=""),"",IFERROR(MOD($H65-$G65,1)*24,""))</f>
        <v/>
      </c>
      <c r="J65" s="19" t="n"/>
      <c r="K65" s="25" t="n"/>
      <c r="L65" s="12">
        <f>IF(COUNTA($A65:$C65,$F65:$H65,$J65:$K65)=0,"",IF(OR($A65="",$B65="",$C65="",$F65="",$G65="",$H65=""),"Angabe fehlt",IF(COUNTIF($A$5:$A$104,$A65)&gt;1,"ID doppelt",IF($D65="","Kürzel unbekannt",IF(IFERROR(VLOOKUP($C65,Mitarbeitende!$A$5:$F$104,6,FALSE),"")&lt;&gt;"Ja","Kürzel inaktiv",IF(OR($B65&lt;Parameter!$B$4,$B65&gt;Parameter!$B$5),"Außer Zeitraum",IF(OR($I65&lt;=0,$I65&gt;Parameter!$B$8),"Dauer prüfen","OK")))))))</f>
        <v/>
      </c>
    </row>
    <row r="66" ht="20" customHeight="1">
      <c r="A66" s="19" t="n"/>
      <c r="B66" s="23" t="n"/>
      <c r="C66" s="19" t="n"/>
      <c r="D66" s="10">
        <f>IF($C66="","",IFERROR(VLOOKUP($C66,Mitarbeitende!$A$5:$F$104,2,FALSE),""))</f>
        <v/>
      </c>
      <c r="E66" s="10">
        <f>IF($C66="","",IFERROR(VLOOKUP($C66,Mitarbeitende!$A$5:$F$104,3,FALSE),""))</f>
        <v/>
      </c>
      <c r="F66" s="19" t="n"/>
      <c r="G66" s="31" t="n"/>
      <c r="H66" s="31" t="n"/>
      <c r="I66" s="15">
        <f>IF(OR($G66="",$H66=""),"",IFERROR(MOD($H66-$G66,1)*24,""))</f>
        <v/>
      </c>
      <c r="J66" s="19" t="n"/>
      <c r="K66" s="25" t="n"/>
      <c r="L66" s="10">
        <f>IF(COUNTA($A66:$C66,$F66:$H66,$J66:$K66)=0,"",IF(OR($A66="",$B66="",$C66="",$F66="",$G66="",$H66=""),"Angabe fehlt",IF(COUNTIF($A$5:$A$104,$A66)&gt;1,"ID doppelt",IF($D66="","Kürzel unbekannt",IF(IFERROR(VLOOKUP($C66,Mitarbeitende!$A$5:$F$104,6,FALSE),"")&lt;&gt;"Ja","Kürzel inaktiv",IF(OR($B66&lt;Parameter!$B$4,$B66&gt;Parameter!$B$5),"Außer Zeitraum",IF(OR($I66&lt;=0,$I66&gt;Parameter!$B$8),"Dauer prüfen","OK")))))))</f>
        <v/>
      </c>
    </row>
    <row r="67" ht="20" customHeight="1">
      <c r="A67" s="19" t="n"/>
      <c r="B67" s="23" t="n"/>
      <c r="C67" s="19" t="n"/>
      <c r="D67" s="12">
        <f>IF($C67="","",IFERROR(VLOOKUP($C67,Mitarbeitende!$A$5:$F$104,2,FALSE),""))</f>
        <v/>
      </c>
      <c r="E67" s="12">
        <f>IF($C67="","",IFERROR(VLOOKUP($C67,Mitarbeitende!$A$5:$F$104,3,FALSE),""))</f>
        <v/>
      </c>
      <c r="F67" s="19" t="n"/>
      <c r="G67" s="31" t="n"/>
      <c r="H67" s="31" t="n"/>
      <c r="I67" s="13">
        <f>IF(OR($G67="",$H67=""),"",IFERROR(MOD($H67-$G67,1)*24,""))</f>
        <v/>
      </c>
      <c r="J67" s="19" t="n"/>
      <c r="K67" s="25" t="n"/>
      <c r="L67" s="12">
        <f>IF(COUNTA($A67:$C67,$F67:$H67,$J67:$K67)=0,"",IF(OR($A67="",$B67="",$C67="",$F67="",$G67="",$H67=""),"Angabe fehlt",IF(COUNTIF($A$5:$A$104,$A67)&gt;1,"ID doppelt",IF($D67="","Kürzel unbekannt",IF(IFERROR(VLOOKUP($C67,Mitarbeitende!$A$5:$F$104,6,FALSE),"")&lt;&gt;"Ja","Kürzel inaktiv",IF(OR($B67&lt;Parameter!$B$4,$B67&gt;Parameter!$B$5),"Außer Zeitraum",IF(OR($I67&lt;=0,$I67&gt;Parameter!$B$8),"Dauer prüfen","OK")))))))</f>
        <v/>
      </c>
    </row>
    <row r="68" ht="20" customHeight="1">
      <c r="A68" s="19" t="n"/>
      <c r="B68" s="23" t="n"/>
      <c r="C68" s="19" t="n"/>
      <c r="D68" s="10">
        <f>IF($C68="","",IFERROR(VLOOKUP($C68,Mitarbeitende!$A$5:$F$104,2,FALSE),""))</f>
        <v/>
      </c>
      <c r="E68" s="10">
        <f>IF($C68="","",IFERROR(VLOOKUP($C68,Mitarbeitende!$A$5:$F$104,3,FALSE),""))</f>
        <v/>
      </c>
      <c r="F68" s="19" t="n"/>
      <c r="G68" s="31" t="n"/>
      <c r="H68" s="31" t="n"/>
      <c r="I68" s="15">
        <f>IF(OR($G68="",$H68=""),"",IFERROR(MOD($H68-$G68,1)*24,""))</f>
        <v/>
      </c>
      <c r="J68" s="19" t="n"/>
      <c r="K68" s="25" t="n"/>
      <c r="L68" s="10">
        <f>IF(COUNTA($A68:$C68,$F68:$H68,$J68:$K68)=0,"",IF(OR($A68="",$B68="",$C68="",$F68="",$G68="",$H68=""),"Angabe fehlt",IF(COUNTIF($A$5:$A$104,$A68)&gt;1,"ID doppelt",IF($D68="","Kürzel unbekannt",IF(IFERROR(VLOOKUP($C68,Mitarbeitende!$A$5:$F$104,6,FALSE),"")&lt;&gt;"Ja","Kürzel inaktiv",IF(OR($B68&lt;Parameter!$B$4,$B68&gt;Parameter!$B$5),"Außer Zeitraum",IF(OR($I68&lt;=0,$I68&gt;Parameter!$B$8),"Dauer prüfen","OK")))))))</f>
        <v/>
      </c>
    </row>
    <row r="69" ht="20" customHeight="1">
      <c r="A69" s="19" t="n"/>
      <c r="B69" s="23" t="n"/>
      <c r="C69" s="19" t="n"/>
      <c r="D69" s="12">
        <f>IF($C69="","",IFERROR(VLOOKUP($C69,Mitarbeitende!$A$5:$F$104,2,FALSE),""))</f>
        <v/>
      </c>
      <c r="E69" s="12">
        <f>IF($C69="","",IFERROR(VLOOKUP($C69,Mitarbeitende!$A$5:$F$104,3,FALSE),""))</f>
        <v/>
      </c>
      <c r="F69" s="19" t="n"/>
      <c r="G69" s="31" t="n"/>
      <c r="H69" s="31" t="n"/>
      <c r="I69" s="13">
        <f>IF(OR($G69="",$H69=""),"",IFERROR(MOD($H69-$G69,1)*24,""))</f>
        <v/>
      </c>
      <c r="J69" s="19" t="n"/>
      <c r="K69" s="25" t="n"/>
      <c r="L69" s="12">
        <f>IF(COUNTA($A69:$C69,$F69:$H69,$J69:$K69)=0,"",IF(OR($A69="",$B69="",$C69="",$F69="",$G69="",$H69=""),"Angabe fehlt",IF(COUNTIF($A$5:$A$104,$A69)&gt;1,"ID doppelt",IF($D69="","Kürzel unbekannt",IF(IFERROR(VLOOKUP($C69,Mitarbeitende!$A$5:$F$104,6,FALSE),"")&lt;&gt;"Ja","Kürzel inaktiv",IF(OR($B69&lt;Parameter!$B$4,$B69&gt;Parameter!$B$5),"Außer Zeitraum",IF(OR($I69&lt;=0,$I69&gt;Parameter!$B$8),"Dauer prüfen","OK")))))))</f>
        <v/>
      </c>
    </row>
    <row r="70" ht="20" customHeight="1">
      <c r="A70" s="19" t="n"/>
      <c r="B70" s="23" t="n"/>
      <c r="C70" s="19" t="n"/>
      <c r="D70" s="10">
        <f>IF($C70="","",IFERROR(VLOOKUP($C70,Mitarbeitende!$A$5:$F$104,2,FALSE),""))</f>
        <v/>
      </c>
      <c r="E70" s="10">
        <f>IF($C70="","",IFERROR(VLOOKUP($C70,Mitarbeitende!$A$5:$F$104,3,FALSE),""))</f>
        <v/>
      </c>
      <c r="F70" s="19" t="n"/>
      <c r="G70" s="31" t="n"/>
      <c r="H70" s="31" t="n"/>
      <c r="I70" s="15">
        <f>IF(OR($G70="",$H70=""),"",IFERROR(MOD($H70-$G70,1)*24,""))</f>
        <v/>
      </c>
      <c r="J70" s="19" t="n"/>
      <c r="K70" s="25" t="n"/>
      <c r="L70" s="10">
        <f>IF(COUNTA($A70:$C70,$F70:$H70,$J70:$K70)=0,"",IF(OR($A70="",$B70="",$C70="",$F70="",$G70="",$H70=""),"Angabe fehlt",IF(COUNTIF($A$5:$A$104,$A70)&gt;1,"ID doppelt",IF($D70="","Kürzel unbekannt",IF(IFERROR(VLOOKUP($C70,Mitarbeitende!$A$5:$F$104,6,FALSE),"")&lt;&gt;"Ja","Kürzel inaktiv",IF(OR($B70&lt;Parameter!$B$4,$B70&gt;Parameter!$B$5),"Außer Zeitraum",IF(OR($I70&lt;=0,$I70&gt;Parameter!$B$8),"Dauer prüfen","OK")))))))</f>
        <v/>
      </c>
    </row>
    <row r="71" ht="20" customHeight="1">
      <c r="A71" s="19" t="n"/>
      <c r="B71" s="23" t="n"/>
      <c r="C71" s="19" t="n"/>
      <c r="D71" s="12">
        <f>IF($C71="","",IFERROR(VLOOKUP($C71,Mitarbeitende!$A$5:$F$104,2,FALSE),""))</f>
        <v/>
      </c>
      <c r="E71" s="12">
        <f>IF($C71="","",IFERROR(VLOOKUP($C71,Mitarbeitende!$A$5:$F$104,3,FALSE),""))</f>
        <v/>
      </c>
      <c r="F71" s="19" t="n"/>
      <c r="G71" s="31" t="n"/>
      <c r="H71" s="31" t="n"/>
      <c r="I71" s="13">
        <f>IF(OR($G71="",$H71=""),"",IFERROR(MOD($H71-$G71,1)*24,""))</f>
        <v/>
      </c>
      <c r="J71" s="19" t="n"/>
      <c r="K71" s="25" t="n"/>
      <c r="L71" s="12">
        <f>IF(COUNTA($A71:$C71,$F71:$H71,$J71:$K71)=0,"",IF(OR($A71="",$B71="",$C71="",$F71="",$G71="",$H71=""),"Angabe fehlt",IF(COUNTIF($A$5:$A$104,$A71)&gt;1,"ID doppelt",IF($D71="","Kürzel unbekannt",IF(IFERROR(VLOOKUP($C71,Mitarbeitende!$A$5:$F$104,6,FALSE),"")&lt;&gt;"Ja","Kürzel inaktiv",IF(OR($B71&lt;Parameter!$B$4,$B71&gt;Parameter!$B$5),"Außer Zeitraum",IF(OR($I71&lt;=0,$I71&gt;Parameter!$B$8),"Dauer prüfen","OK")))))))</f>
        <v/>
      </c>
    </row>
    <row r="72" ht="20" customHeight="1">
      <c r="A72" s="19" t="n"/>
      <c r="B72" s="23" t="n"/>
      <c r="C72" s="19" t="n"/>
      <c r="D72" s="10">
        <f>IF($C72="","",IFERROR(VLOOKUP($C72,Mitarbeitende!$A$5:$F$104,2,FALSE),""))</f>
        <v/>
      </c>
      <c r="E72" s="10">
        <f>IF($C72="","",IFERROR(VLOOKUP($C72,Mitarbeitende!$A$5:$F$104,3,FALSE),""))</f>
        <v/>
      </c>
      <c r="F72" s="19" t="n"/>
      <c r="G72" s="31" t="n"/>
      <c r="H72" s="31" t="n"/>
      <c r="I72" s="15">
        <f>IF(OR($G72="",$H72=""),"",IFERROR(MOD($H72-$G72,1)*24,""))</f>
        <v/>
      </c>
      <c r="J72" s="19" t="n"/>
      <c r="K72" s="25" t="n"/>
      <c r="L72" s="10">
        <f>IF(COUNTA($A72:$C72,$F72:$H72,$J72:$K72)=0,"",IF(OR($A72="",$B72="",$C72="",$F72="",$G72="",$H72=""),"Angabe fehlt",IF(COUNTIF($A$5:$A$104,$A72)&gt;1,"ID doppelt",IF($D72="","Kürzel unbekannt",IF(IFERROR(VLOOKUP($C72,Mitarbeitende!$A$5:$F$104,6,FALSE),"")&lt;&gt;"Ja","Kürzel inaktiv",IF(OR($B72&lt;Parameter!$B$4,$B72&gt;Parameter!$B$5),"Außer Zeitraum",IF(OR($I72&lt;=0,$I72&gt;Parameter!$B$8),"Dauer prüfen","OK")))))))</f>
        <v/>
      </c>
    </row>
    <row r="73" ht="20" customHeight="1">
      <c r="A73" s="19" t="n"/>
      <c r="B73" s="23" t="n"/>
      <c r="C73" s="19" t="n"/>
      <c r="D73" s="12">
        <f>IF($C73="","",IFERROR(VLOOKUP($C73,Mitarbeitende!$A$5:$F$104,2,FALSE),""))</f>
        <v/>
      </c>
      <c r="E73" s="12">
        <f>IF($C73="","",IFERROR(VLOOKUP($C73,Mitarbeitende!$A$5:$F$104,3,FALSE),""))</f>
        <v/>
      </c>
      <c r="F73" s="19" t="n"/>
      <c r="G73" s="31" t="n"/>
      <c r="H73" s="31" t="n"/>
      <c r="I73" s="13">
        <f>IF(OR($G73="",$H73=""),"",IFERROR(MOD($H73-$G73,1)*24,""))</f>
        <v/>
      </c>
      <c r="J73" s="19" t="n"/>
      <c r="K73" s="25" t="n"/>
      <c r="L73" s="12">
        <f>IF(COUNTA($A73:$C73,$F73:$H73,$J73:$K73)=0,"",IF(OR($A73="",$B73="",$C73="",$F73="",$G73="",$H73=""),"Angabe fehlt",IF(COUNTIF($A$5:$A$104,$A73)&gt;1,"ID doppelt",IF($D73="","Kürzel unbekannt",IF(IFERROR(VLOOKUP($C73,Mitarbeitende!$A$5:$F$104,6,FALSE),"")&lt;&gt;"Ja","Kürzel inaktiv",IF(OR($B73&lt;Parameter!$B$4,$B73&gt;Parameter!$B$5),"Außer Zeitraum",IF(OR($I73&lt;=0,$I73&gt;Parameter!$B$8),"Dauer prüfen","OK")))))))</f>
        <v/>
      </c>
    </row>
    <row r="74" ht="20" customHeight="1">
      <c r="A74" s="19" t="n"/>
      <c r="B74" s="23" t="n"/>
      <c r="C74" s="19" t="n"/>
      <c r="D74" s="10">
        <f>IF($C74="","",IFERROR(VLOOKUP($C74,Mitarbeitende!$A$5:$F$104,2,FALSE),""))</f>
        <v/>
      </c>
      <c r="E74" s="10">
        <f>IF($C74="","",IFERROR(VLOOKUP($C74,Mitarbeitende!$A$5:$F$104,3,FALSE),""))</f>
        <v/>
      </c>
      <c r="F74" s="19" t="n"/>
      <c r="G74" s="31" t="n"/>
      <c r="H74" s="31" t="n"/>
      <c r="I74" s="15">
        <f>IF(OR($G74="",$H74=""),"",IFERROR(MOD($H74-$G74,1)*24,""))</f>
        <v/>
      </c>
      <c r="J74" s="19" t="n"/>
      <c r="K74" s="25" t="n"/>
      <c r="L74" s="10">
        <f>IF(COUNTA($A74:$C74,$F74:$H74,$J74:$K74)=0,"",IF(OR($A74="",$B74="",$C74="",$F74="",$G74="",$H74=""),"Angabe fehlt",IF(COUNTIF($A$5:$A$104,$A74)&gt;1,"ID doppelt",IF($D74="","Kürzel unbekannt",IF(IFERROR(VLOOKUP($C74,Mitarbeitende!$A$5:$F$104,6,FALSE),"")&lt;&gt;"Ja","Kürzel inaktiv",IF(OR($B74&lt;Parameter!$B$4,$B74&gt;Parameter!$B$5),"Außer Zeitraum",IF(OR($I74&lt;=0,$I74&gt;Parameter!$B$8),"Dauer prüfen","OK")))))))</f>
        <v/>
      </c>
    </row>
    <row r="75" ht="20" customHeight="1">
      <c r="A75" s="19" t="n"/>
      <c r="B75" s="23" t="n"/>
      <c r="C75" s="19" t="n"/>
      <c r="D75" s="12">
        <f>IF($C75="","",IFERROR(VLOOKUP($C75,Mitarbeitende!$A$5:$F$104,2,FALSE),""))</f>
        <v/>
      </c>
      <c r="E75" s="12">
        <f>IF($C75="","",IFERROR(VLOOKUP($C75,Mitarbeitende!$A$5:$F$104,3,FALSE),""))</f>
        <v/>
      </c>
      <c r="F75" s="19" t="n"/>
      <c r="G75" s="31" t="n"/>
      <c r="H75" s="31" t="n"/>
      <c r="I75" s="13">
        <f>IF(OR($G75="",$H75=""),"",IFERROR(MOD($H75-$G75,1)*24,""))</f>
        <v/>
      </c>
      <c r="J75" s="19" t="n"/>
      <c r="K75" s="25" t="n"/>
      <c r="L75" s="12">
        <f>IF(COUNTA($A75:$C75,$F75:$H75,$J75:$K75)=0,"",IF(OR($A75="",$B75="",$C75="",$F75="",$G75="",$H75=""),"Angabe fehlt",IF(COUNTIF($A$5:$A$104,$A75)&gt;1,"ID doppelt",IF($D75="","Kürzel unbekannt",IF(IFERROR(VLOOKUP($C75,Mitarbeitende!$A$5:$F$104,6,FALSE),"")&lt;&gt;"Ja","Kürzel inaktiv",IF(OR($B75&lt;Parameter!$B$4,$B75&gt;Parameter!$B$5),"Außer Zeitraum",IF(OR($I75&lt;=0,$I75&gt;Parameter!$B$8),"Dauer prüfen","OK")))))))</f>
        <v/>
      </c>
    </row>
    <row r="76" ht="20" customHeight="1">
      <c r="A76" s="19" t="n"/>
      <c r="B76" s="23" t="n"/>
      <c r="C76" s="19" t="n"/>
      <c r="D76" s="10">
        <f>IF($C76="","",IFERROR(VLOOKUP($C76,Mitarbeitende!$A$5:$F$104,2,FALSE),""))</f>
        <v/>
      </c>
      <c r="E76" s="10">
        <f>IF($C76="","",IFERROR(VLOOKUP($C76,Mitarbeitende!$A$5:$F$104,3,FALSE),""))</f>
        <v/>
      </c>
      <c r="F76" s="19" t="n"/>
      <c r="G76" s="31" t="n"/>
      <c r="H76" s="31" t="n"/>
      <c r="I76" s="15">
        <f>IF(OR($G76="",$H76=""),"",IFERROR(MOD($H76-$G76,1)*24,""))</f>
        <v/>
      </c>
      <c r="J76" s="19" t="n"/>
      <c r="K76" s="25" t="n"/>
      <c r="L76" s="10">
        <f>IF(COUNTA($A76:$C76,$F76:$H76,$J76:$K76)=0,"",IF(OR($A76="",$B76="",$C76="",$F76="",$G76="",$H76=""),"Angabe fehlt",IF(COUNTIF($A$5:$A$104,$A76)&gt;1,"ID doppelt",IF($D76="","Kürzel unbekannt",IF(IFERROR(VLOOKUP($C76,Mitarbeitende!$A$5:$F$104,6,FALSE),"")&lt;&gt;"Ja","Kürzel inaktiv",IF(OR($B76&lt;Parameter!$B$4,$B76&gt;Parameter!$B$5),"Außer Zeitraum",IF(OR($I76&lt;=0,$I76&gt;Parameter!$B$8),"Dauer prüfen","OK")))))))</f>
        <v/>
      </c>
    </row>
    <row r="77" ht="20" customHeight="1">
      <c r="A77" s="19" t="n"/>
      <c r="B77" s="23" t="n"/>
      <c r="C77" s="19" t="n"/>
      <c r="D77" s="12">
        <f>IF($C77="","",IFERROR(VLOOKUP($C77,Mitarbeitende!$A$5:$F$104,2,FALSE),""))</f>
        <v/>
      </c>
      <c r="E77" s="12">
        <f>IF($C77="","",IFERROR(VLOOKUP($C77,Mitarbeitende!$A$5:$F$104,3,FALSE),""))</f>
        <v/>
      </c>
      <c r="F77" s="19" t="n"/>
      <c r="G77" s="31" t="n"/>
      <c r="H77" s="31" t="n"/>
      <c r="I77" s="13">
        <f>IF(OR($G77="",$H77=""),"",IFERROR(MOD($H77-$G77,1)*24,""))</f>
        <v/>
      </c>
      <c r="J77" s="19" t="n"/>
      <c r="K77" s="25" t="n"/>
      <c r="L77" s="12">
        <f>IF(COUNTA($A77:$C77,$F77:$H77,$J77:$K77)=0,"",IF(OR($A77="",$B77="",$C77="",$F77="",$G77="",$H77=""),"Angabe fehlt",IF(COUNTIF($A$5:$A$104,$A77)&gt;1,"ID doppelt",IF($D77="","Kürzel unbekannt",IF(IFERROR(VLOOKUP($C77,Mitarbeitende!$A$5:$F$104,6,FALSE),"")&lt;&gt;"Ja","Kürzel inaktiv",IF(OR($B77&lt;Parameter!$B$4,$B77&gt;Parameter!$B$5),"Außer Zeitraum",IF(OR($I77&lt;=0,$I77&gt;Parameter!$B$8),"Dauer prüfen","OK")))))))</f>
        <v/>
      </c>
    </row>
    <row r="78" ht="20" customHeight="1">
      <c r="A78" s="19" t="n"/>
      <c r="B78" s="23" t="n"/>
      <c r="C78" s="19" t="n"/>
      <c r="D78" s="10">
        <f>IF($C78="","",IFERROR(VLOOKUP($C78,Mitarbeitende!$A$5:$F$104,2,FALSE),""))</f>
        <v/>
      </c>
      <c r="E78" s="10">
        <f>IF($C78="","",IFERROR(VLOOKUP($C78,Mitarbeitende!$A$5:$F$104,3,FALSE),""))</f>
        <v/>
      </c>
      <c r="F78" s="19" t="n"/>
      <c r="G78" s="31" t="n"/>
      <c r="H78" s="31" t="n"/>
      <c r="I78" s="15">
        <f>IF(OR($G78="",$H78=""),"",IFERROR(MOD($H78-$G78,1)*24,""))</f>
        <v/>
      </c>
      <c r="J78" s="19" t="n"/>
      <c r="K78" s="25" t="n"/>
      <c r="L78" s="10">
        <f>IF(COUNTA($A78:$C78,$F78:$H78,$J78:$K78)=0,"",IF(OR($A78="",$B78="",$C78="",$F78="",$G78="",$H78=""),"Angabe fehlt",IF(COUNTIF($A$5:$A$104,$A78)&gt;1,"ID doppelt",IF($D78="","Kürzel unbekannt",IF(IFERROR(VLOOKUP($C78,Mitarbeitende!$A$5:$F$104,6,FALSE),"")&lt;&gt;"Ja","Kürzel inaktiv",IF(OR($B78&lt;Parameter!$B$4,$B78&gt;Parameter!$B$5),"Außer Zeitraum",IF(OR($I78&lt;=0,$I78&gt;Parameter!$B$8),"Dauer prüfen","OK")))))))</f>
        <v/>
      </c>
    </row>
    <row r="79" ht="20" customHeight="1">
      <c r="A79" s="19" t="n"/>
      <c r="B79" s="23" t="n"/>
      <c r="C79" s="19" t="n"/>
      <c r="D79" s="12">
        <f>IF($C79="","",IFERROR(VLOOKUP($C79,Mitarbeitende!$A$5:$F$104,2,FALSE),""))</f>
        <v/>
      </c>
      <c r="E79" s="12">
        <f>IF($C79="","",IFERROR(VLOOKUP($C79,Mitarbeitende!$A$5:$F$104,3,FALSE),""))</f>
        <v/>
      </c>
      <c r="F79" s="19" t="n"/>
      <c r="G79" s="31" t="n"/>
      <c r="H79" s="31" t="n"/>
      <c r="I79" s="13">
        <f>IF(OR($G79="",$H79=""),"",IFERROR(MOD($H79-$G79,1)*24,""))</f>
        <v/>
      </c>
      <c r="J79" s="19" t="n"/>
      <c r="K79" s="25" t="n"/>
      <c r="L79" s="12">
        <f>IF(COUNTA($A79:$C79,$F79:$H79,$J79:$K79)=0,"",IF(OR($A79="",$B79="",$C79="",$F79="",$G79="",$H79=""),"Angabe fehlt",IF(COUNTIF($A$5:$A$104,$A79)&gt;1,"ID doppelt",IF($D79="","Kürzel unbekannt",IF(IFERROR(VLOOKUP($C79,Mitarbeitende!$A$5:$F$104,6,FALSE),"")&lt;&gt;"Ja","Kürzel inaktiv",IF(OR($B79&lt;Parameter!$B$4,$B79&gt;Parameter!$B$5),"Außer Zeitraum",IF(OR($I79&lt;=0,$I79&gt;Parameter!$B$8),"Dauer prüfen","OK")))))))</f>
        <v/>
      </c>
    </row>
    <row r="80" ht="20" customHeight="1">
      <c r="A80" s="19" t="n"/>
      <c r="B80" s="23" t="n"/>
      <c r="C80" s="19" t="n"/>
      <c r="D80" s="10">
        <f>IF($C80="","",IFERROR(VLOOKUP($C80,Mitarbeitende!$A$5:$F$104,2,FALSE),""))</f>
        <v/>
      </c>
      <c r="E80" s="10">
        <f>IF($C80="","",IFERROR(VLOOKUP($C80,Mitarbeitende!$A$5:$F$104,3,FALSE),""))</f>
        <v/>
      </c>
      <c r="F80" s="19" t="n"/>
      <c r="G80" s="31" t="n"/>
      <c r="H80" s="31" t="n"/>
      <c r="I80" s="15">
        <f>IF(OR($G80="",$H80=""),"",IFERROR(MOD($H80-$G80,1)*24,""))</f>
        <v/>
      </c>
      <c r="J80" s="19" t="n"/>
      <c r="K80" s="25" t="n"/>
      <c r="L80" s="10">
        <f>IF(COUNTA($A80:$C80,$F80:$H80,$J80:$K80)=0,"",IF(OR($A80="",$B80="",$C80="",$F80="",$G80="",$H80=""),"Angabe fehlt",IF(COUNTIF($A$5:$A$104,$A80)&gt;1,"ID doppelt",IF($D80="","Kürzel unbekannt",IF(IFERROR(VLOOKUP($C80,Mitarbeitende!$A$5:$F$104,6,FALSE),"")&lt;&gt;"Ja","Kürzel inaktiv",IF(OR($B80&lt;Parameter!$B$4,$B80&gt;Parameter!$B$5),"Außer Zeitraum",IF(OR($I80&lt;=0,$I80&gt;Parameter!$B$8),"Dauer prüfen","OK")))))))</f>
        <v/>
      </c>
    </row>
    <row r="81" ht="20" customHeight="1">
      <c r="A81" s="19" t="n"/>
      <c r="B81" s="23" t="n"/>
      <c r="C81" s="19" t="n"/>
      <c r="D81" s="12">
        <f>IF($C81="","",IFERROR(VLOOKUP($C81,Mitarbeitende!$A$5:$F$104,2,FALSE),""))</f>
        <v/>
      </c>
      <c r="E81" s="12">
        <f>IF($C81="","",IFERROR(VLOOKUP($C81,Mitarbeitende!$A$5:$F$104,3,FALSE),""))</f>
        <v/>
      </c>
      <c r="F81" s="19" t="n"/>
      <c r="G81" s="31" t="n"/>
      <c r="H81" s="31" t="n"/>
      <c r="I81" s="13">
        <f>IF(OR($G81="",$H81=""),"",IFERROR(MOD($H81-$G81,1)*24,""))</f>
        <v/>
      </c>
      <c r="J81" s="19" t="n"/>
      <c r="K81" s="25" t="n"/>
      <c r="L81" s="12">
        <f>IF(COUNTA($A81:$C81,$F81:$H81,$J81:$K81)=0,"",IF(OR($A81="",$B81="",$C81="",$F81="",$G81="",$H81=""),"Angabe fehlt",IF(COUNTIF($A$5:$A$104,$A81)&gt;1,"ID doppelt",IF($D81="","Kürzel unbekannt",IF(IFERROR(VLOOKUP($C81,Mitarbeitende!$A$5:$F$104,6,FALSE),"")&lt;&gt;"Ja","Kürzel inaktiv",IF(OR($B81&lt;Parameter!$B$4,$B81&gt;Parameter!$B$5),"Außer Zeitraum",IF(OR($I81&lt;=0,$I81&gt;Parameter!$B$8),"Dauer prüfen","OK")))))))</f>
        <v/>
      </c>
    </row>
    <row r="82" ht="20" customHeight="1">
      <c r="A82" s="19" t="n"/>
      <c r="B82" s="23" t="n"/>
      <c r="C82" s="19" t="n"/>
      <c r="D82" s="10">
        <f>IF($C82="","",IFERROR(VLOOKUP($C82,Mitarbeitende!$A$5:$F$104,2,FALSE),""))</f>
        <v/>
      </c>
      <c r="E82" s="10">
        <f>IF($C82="","",IFERROR(VLOOKUP($C82,Mitarbeitende!$A$5:$F$104,3,FALSE),""))</f>
        <v/>
      </c>
      <c r="F82" s="19" t="n"/>
      <c r="G82" s="31" t="n"/>
      <c r="H82" s="31" t="n"/>
      <c r="I82" s="15">
        <f>IF(OR($G82="",$H82=""),"",IFERROR(MOD($H82-$G82,1)*24,""))</f>
        <v/>
      </c>
      <c r="J82" s="19" t="n"/>
      <c r="K82" s="25" t="n"/>
      <c r="L82" s="10">
        <f>IF(COUNTA($A82:$C82,$F82:$H82,$J82:$K82)=0,"",IF(OR($A82="",$B82="",$C82="",$F82="",$G82="",$H82=""),"Angabe fehlt",IF(COUNTIF($A$5:$A$104,$A82)&gt;1,"ID doppelt",IF($D82="","Kürzel unbekannt",IF(IFERROR(VLOOKUP($C82,Mitarbeitende!$A$5:$F$104,6,FALSE),"")&lt;&gt;"Ja","Kürzel inaktiv",IF(OR($B82&lt;Parameter!$B$4,$B82&gt;Parameter!$B$5),"Außer Zeitraum",IF(OR($I82&lt;=0,$I82&gt;Parameter!$B$8),"Dauer prüfen","OK")))))))</f>
        <v/>
      </c>
    </row>
    <row r="83" ht="20" customHeight="1">
      <c r="A83" s="19" t="n"/>
      <c r="B83" s="23" t="n"/>
      <c r="C83" s="19" t="n"/>
      <c r="D83" s="12">
        <f>IF($C83="","",IFERROR(VLOOKUP($C83,Mitarbeitende!$A$5:$F$104,2,FALSE),""))</f>
        <v/>
      </c>
      <c r="E83" s="12">
        <f>IF($C83="","",IFERROR(VLOOKUP($C83,Mitarbeitende!$A$5:$F$104,3,FALSE),""))</f>
        <v/>
      </c>
      <c r="F83" s="19" t="n"/>
      <c r="G83" s="31" t="n"/>
      <c r="H83" s="31" t="n"/>
      <c r="I83" s="13">
        <f>IF(OR($G83="",$H83=""),"",IFERROR(MOD($H83-$G83,1)*24,""))</f>
        <v/>
      </c>
      <c r="J83" s="19" t="n"/>
      <c r="K83" s="25" t="n"/>
      <c r="L83" s="12">
        <f>IF(COUNTA($A83:$C83,$F83:$H83,$J83:$K83)=0,"",IF(OR($A83="",$B83="",$C83="",$F83="",$G83="",$H83=""),"Angabe fehlt",IF(COUNTIF($A$5:$A$104,$A83)&gt;1,"ID doppelt",IF($D83="","Kürzel unbekannt",IF(IFERROR(VLOOKUP($C83,Mitarbeitende!$A$5:$F$104,6,FALSE),"")&lt;&gt;"Ja","Kürzel inaktiv",IF(OR($B83&lt;Parameter!$B$4,$B83&gt;Parameter!$B$5),"Außer Zeitraum",IF(OR($I83&lt;=0,$I83&gt;Parameter!$B$8),"Dauer prüfen","OK")))))))</f>
        <v/>
      </c>
    </row>
    <row r="84" ht="20" customHeight="1">
      <c r="A84" s="19" t="n"/>
      <c r="B84" s="23" t="n"/>
      <c r="C84" s="19" t="n"/>
      <c r="D84" s="10">
        <f>IF($C84="","",IFERROR(VLOOKUP($C84,Mitarbeitende!$A$5:$F$104,2,FALSE),""))</f>
        <v/>
      </c>
      <c r="E84" s="10">
        <f>IF($C84="","",IFERROR(VLOOKUP($C84,Mitarbeitende!$A$5:$F$104,3,FALSE),""))</f>
        <v/>
      </c>
      <c r="F84" s="19" t="n"/>
      <c r="G84" s="31" t="n"/>
      <c r="H84" s="31" t="n"/>
      <c r="I84" s="15">
        <f>IF(OR($G84="",$H84=""),"",IFERROR(MOD($H84-$G84,1)*24,""))</f>
        <v/>
      </c>
      <c r="J84" s="19" t="n"/>
      <c r="K84" s="25" t="n"/>
      <c r="L84" s="10">
        <f>IF(COUNTA($A84:$C84,$F84:$H84,$J84:$K84)=0,"",IF(OR($A84="",$B84="",$C84="",$F84="",$G84="",$H84=""),"Angabe fehlt",IF(COUNTIF($A$5:$A$104,$A84)&gt;1,"ID doppelt",IF($D84="","Kürzel unbekannt",IF(IFERROR(VLOOKUP($C84,Mitarbeitende!$A$5:$F$104,6,FALSE),"")&lt;&gt;"Ja","Kürzel inaktiv",IF(OR($B84&lt;Parameter!$B$4,$B84&gt;Parameter!$B$5),"Außer Zeitraum",IF(OR($I84&lt;=0,$I84&gt;Parameter!$B$8),"Dauer prüfen","OK")))))))</f>
        <v/>
      </c>
    </row>
    <row r="85" ht="20" customHeight="1">
      <c r="A85" s="19" t="n"/>
      <c r="B85" s="23" t="n"/>
      <c r="C85" s="19" t="n"/>
      <c r="D85" s="12">
        <f>IF($C85="","",IFERROR(VLOOKUP($C85,Mitarbeitende!$A$5:$F$104,2,FALSE),""))</f>
        <v/>
      </c>
      <c r="E85" s="12">
        <f>IF($C85="","",IFERROR(VLOOKUP($C85,Mitarbeitende!$A$5:$F$104,3,FALSE),""))</f>
        <v/>
      </c>
      <c r="F85" s="19" t="n"/>
      <c r="G85" s="31" t="n"/>
      <c r="H85" s="31" t="n"/>
      <c r="I85" s="13">
        <f>IF(OR($G85="",$H85=""),"",IFERROR(MOD($H85-$G85,1)*24,""))</f>
        <v/>
      </c>
      <c r="J85" s="19" t="n"/>
      <c r="K85" s="25" t="n"/>
      <c r="L85" s="12">
        <f>IF(COUNTA($A85:$C85,$F85:$H85,$J85:$K85)=0,"",IF(OR($A85="",$B85="",$C85="",$F85="",$G85="",$H85=""),"Angabe fehlt",IF(COUNTIF($A$5:$A$104,$A85)&gt;1,"ID doppelt",IF($D85="","Kürzel unbekannt",IF(IFERROR(VLOOKUP($C85,Mitarbeitende!$A$5:$F$104,6,FALSE),"")&lt;&gt;"Ja","Kürzel inaktiv",IF(OR($B85&lt;Parameter!$B$4,$B85&gt;Parameter!$B$5),"Außer Zeitraum",IF(OR($I85&lt;=0,$I85&gt;Parameter!$B$8),"Dauer prüfen","OK")))))))</f>
        <v/>
      </c>
    </row>
    <row r="86" ht="20" customHeight="1">
      <c r="A86" s="19" t="n"/>
      <c r="B86" s="23" t="n"/>
      <c r="C86" s="19" t="n"/>
      <c r="D86" s="10">
        <f>IF($C86="","",IFERROR(VLOOKUP($C86,Mitarbeitende!$A$5:$F$104,2,FALSE),""))</f>
        <v/>
      </c>
      <c r="E86" s="10">
        <f>IF($C86="","",IFERROR(VLOOKUP($C86,Mitarbeitende!$A$5:$F$104,3,FALSE),""))</f>
        <v/>
      </c>
      <c r="F86" s="19" t="n"/>
      <c r="G86" s="31" t="n"/>
      <c r="H86" s="31" t="n"/>
      <c r="I86" s="15">
        <f>IF(OR($G86="",$H86=""),"",IFERROR(MOD($H86-$G86,1)*24,""))</f>
        <v/>
      </c>
      <c r="J86" s="19" t="n"/>
      <c r="K86" s="25" t="n"/>
      <c r="L86" s="10">
        <f>IF(COUNTA($A86:$C86,$F86:$H86,$J86:$K86)=0,"",IF(OR($A86="",$B86="",$C86="",$F86="",$G86="",$H86=""),"Angabe fehlt",IF(COUNTIF($A$5:$A$104,$A86)&gt;1,"ID doppelt",IF($D86="","Kürzel unbekannt",IF(IFERROR(VLOOKUP($C86,Mitarbeitende!$A$5:$F$104,6,FALSE),"")&lt;&gt;"Ja","Kürzel inaktiv",IF(OR($B86&lt;Parameter!$B$4,$B86&gt;Parameter!$B$5),"Außer Zeitraum",IF(OR($I86&lt;=0,$I86&gt;Parameter!$B$8),"Dauer prüfen","OK")))))))</f>
        <v/>
      </c>
    </row>
    <row r="87" ht="20" customHeight="1">
      <c r="A87" s="19" t="n"/>
      <c r="B87" s="23" t="n"/>
      <c r="C87" s="19" t="n"/>
      <c r="D87" s="12">
        <f>IF($C87="","",IFERROR(VLOOKUP($C87,Mitarbeitende!$A$5:$F$104,2,FALSE),""))</f>
        <v/>
      </c>
      <c r="E87" s="12">
        <f>IF($C87="","",IFERROR(VLOOKUP($C87,Mitarbeitende!$A$5:$F$104,3,FALSE),""))</f>
        <v/>
      </c>
      <c r="F87" s="19" t="n"/>
      <c r="G87" s="31" t="n"/>
      <c r="H87" s="31" t="n"/>
      <c r="I87" s="13">
        <f>IF(OR($G87="",$H87=""),"",IFERROR(MOD($H87-$G87,1)*24,""))</f>
        <v/>
      </c>
      <c r="J87" s="19" t="n"/>
      <c r="K87" s="25" t="n"/>
      <c r="L87" s="12">
        <f>IF(COUNTA($A87:$C87,$F87:$H87,$J87:$K87)=0,"",IF(OR($A87="",$B87="",$C87="",$F87="",$G87="",$H87=""),"Angabe fehlt",IF(COUNTIF($A$5:$A$104,$A87)&gt;1,"ID doppelt",IF($D87="","Kürzel unbekannt",IF(IFERROR(VLOOKUP($C87,Mitarbeitende!$A$5:$F$104,6,FALSE),"")&lt;&gt;"Ja","Kürzel inaktiv",IF(OR($B87&lt;Parameter!$B$4,$B87&gt;Parameter!$B$5),"Außer Zeitraum",IF(OR($I87&lt;=0,$I87&gt;Parameter!$B$8),"Dauer prüfen","OK")))))))</f>
        <v/>
      </c>
    </row>
    <row r="88" ht="20" customHeight="1">
      <c r="A88" s="19" t="n"/>
      <c r="B88" s="23" t="n"/>
      <c r="C88" s="19" t="n"/>
      <c r="D88" s="10">
        <f>IF($C88="","",IFERROR(VLOOKUP($C88,Mitarbeitende!$A$5:$F$104,2,FALSE),""))</f>
        <v/>
      </c>
      <c r="E88" s="10">
        <f>IF($C88="","",IFERROR(VLOOKUP($C88,Mitarbeitende!$A$5:$F$104,3,FALSE),""))</f>
        <v/>
      </c>
      <c r="F88" s="19" t="n"/>
      <c r="G88" s="31" t="n"/>
      <c r="H88" s="31" t="n"/>
      <c r="I88" s="15">
        <f>IF(OR($G88="",$H88=""),"",IFERROR(MOD($H88-$G88,1)*24,""))</f>
        <v/>
      </c>
      <c r="J88" s="19" t="n"/>
      <c r="K88" s="25" t="n"/>
      <c r="L88" s="10">
        <f>IF(COUNTA($A88:$C88,$F88:$H88,$J88:$K88)=0,"",IF(OR($A88="",$B88="",$C88="",$F88="",$G88="",$H88=""),"Angabe fehlt",IF(COUNTIF($A$5:$A$104,$A88)&gt;1,"ID doppelt",IF($D88="","Kürzel unbekannt",IF(IFERROR(VLOOKUP($C88,Mitarbeitende!$A$5:$F$104,6,FALSE),"")&lt;&gt;"Ja","Kürzel inaktiv",IF(OR($B88&lt;Parameter!$B$4,$B88&gt;Parameter!$B$5),"Außer Zeitraum",IF(OR($I88&lt;=0,$I88&gt;Parameter!$B$8),"Dauer prüfen","OK")))))))</f>
        <v/>
      </c>
    </row>
    <row r="89" ht="20" customHeight="1">
      <c r="A89" s="19" t="n"/>
      <c r="B89" s="23" t="n"/>
      <c r="C89" s="19" t="n"/>
      <c r="D89" s="12">
        <f>IF($C89="","",IFERROR(VLOOKUP($C89,Mitarbeitende!$A$5:$F$104,2,FALSE),""))</f>
        <v/>
      </c>
      <c r="E89" s="12">
        <f>IF($C89="","",IFERROR(VLOOKUP($C89,Mitarbeitende!$A$5:$F$104,3,FALSE),""))</f>
        <v/>
      </c>
      <c r="F89" s="19" t="n"/>
      <c r="G89" s="31" t="n"/>
      <c r="H89" s="31" t="n"/>
      <c r="I89" s="13">
        <f>IF(OR($G89="",$H89=""),"",IFERROR(MOD($H89-$G89,1)*24,""))</f>
        <v/>
      </c>
      <c r="J89" s="19" t="n"/>
      <c r="K89" s="25" t="n"/>
      <c r="L89" s="12">
        <f>IF(COUNTA($A89:$C89,$F89:$H89,$J89:$K89)=0,"",IF(OR($A89="",$B89="",$C89="",$F89="",$G89="",$H89=""),"Angabe fehlt",IF(COUNTIF($A$5:$A$104,$A89)&gt;1,"ID doppelt",IF($D89="","Kürzel unbekannt",IF(IFERROR(VLOOKUP($C89,Mitarbeitende!$A$5:$F$104,6,FALSE),"")&lt;&gt;"Ja","Kürzel inaktiv",IF(OR($B89&lt;Parameter!$B$4,$B89&gt;Parameter!$B$5),"Außer Zeitraum",IF(OR($I89&lt;=0,$I89&gt;Parameter!$B$8),"Dauer prüfen","OK")))))))</f>
        <v/>
      </c>
    </row>
    <row r="90" ht="20" customHeight="1">
      <c r="A90" s="19" t="n"/>
      <c r="B90" s="23" t="n"/>
      <c r="C90" s="19" t="n"/>
      <c r="D90" s="10">
        <f>IF($C90="","",IFERROR(VLOOKUP($C90,Mitarbeitende!$A$5:$F$104,2,FALSE),""))</f>
        <v/>
      </c>
      <c r="E90" s="10">
        <f>IF($C90="","",IFERROR(VLOOKUP($C90,Mitarbeitende!$A$5:$F$104,3,FALSE),""))</f>
        <v/>
      </c>
      <c r="F90" s="19" t="n"/>
      <c r="G90" s="31" t="n"/>
      <c r="H90" s="31" t="n"/>
      <c r="I90" s="15">
        <f>IF(OR($G90="",$H90=""),"",IFERROR(MOD($H90-$G90,1)*24,""))</f>
        <v/>
      </c>
      <c r="J90" s="19" t="n"/>
      <c r="K90" s="25" t="n"/>
      <c r="L90" s="10">
        <f>IF(COUNTA($A90:$C90,$F90:$H90,$J90:$K90)=0,"",IF(OR($A90="",$B90="",$C90="",$F90="",$G90="",$H90=""),"Angabe fehlt",IF(COUNTIF($A$5:$A$104,$A90)&gt;1,"ID doppelt",IF($D90="","Kürzel unbekannt",IF(IFERROR(VLOOKUP($C90,Mitarbeitende!$A$5:$F$104,6,FALSE),"")&lt;&gt;"Ja","Kürzel inaktiv",IF(OR($B90&lt;Parameter!$B$4,$B90&gt;Parameter!$B$5),"Außer Zeitraum",IF(OR($I90&lt;=0,$I90&gt;Parameter!$B$8),"Dauer prüfen","OK")))))))</f>
        <v/>
      </c>
    </row>
    <row r="91" ht="20" customHeight="1">
      <c r="A91" s="19" t="n"/>
      <c r="B91" s="23" t="n"/>
      <c r="C91" s="19" t="n"/>
      <c r="D91" s="12">
        <f>IF($C91="","",IFERROR(VLOOKUP($C91,Mitarbeitende!$A$5:$F$104,2,FALSE),""))</f>
        <v/>
      </c>
      <c r="E91" s="12">
        <f>IF($C91="","",IFERROR(VLOOKUP($C91,Mitarbeitende!$A$5:$F$104,3,FALSE),""))</f>
        <v/>
      </c>
      <c r="F91" s="19" t="n"/>
      <c r="G91" s="31" t="n"/>
      <c r="H91" s="31" t="n"/>
      <c r="I91" s="13">
        <f>IF(OR($G91="",$H91=""),"",IFERROR(MOD($H91-$G91,1)*24,""))</f>
        <v/>
      </c>
      <c r="J91" s="19" t="n"/>
      <c r="K91" s="25" t="n"/>
      <c r="L91" s="12">
        <f>IF(COUNTA($A91:$C91,$F91:$H91,$J91:$K91)=0,"",IF(OR($A91="",$B91="",$C91="",$F91="",$G91="",$H91=""),"Angabe fehlt",IF(COUNTIF($A$5:$A$104,$A91)&gt;1,"ID doppelt",IF($D91="","Kürzel unbekannt",IF(IFERROR(VLOOKUP($C91,Mitarbeitende!$A$5:$F$104,6,FALSE),"")&lt;&gt;"Ja","Kürzel inaktiv",IF(OR($B91&lt;Parameter!$B$4,$B91&gt;Parameter!$B$5),"Außer Zeitraum",IF(OR($I91&lt;=0,$I91&gt;Parameter!$B$8),"Dauer prüfen","OK")))))))</f>
        <v/>
      </c>
    </row>
    <row r="92" ht="20" customHeight="1">
      <c r="A92" s="19" t="n"/>
      <c r="B92" s="23" t="n"/>
      <c r="C92" s="19" t="n"/>
      <c r="D92" s="10">
        <f>IF($C92="","",IFERROR(VLOOKUP($C92,Mitarbeitende!$A$5:$F$104,2,FALSE),""))</f>
        <v/>
      </c>
      <c r="E92" s="10">
        <f>IF($C92="","",IFERROR(VLOOKUP($C92,Mitarbeitende!$A$5:$F$104,3,FALSE),""))</f>
        <v/>
      </c>
      <c r="F92" s="19" t="n"/>
      <c r="G92" s="31" t="n"/>
      <c r="H92" s="31" t="n"/>
      <c r="I92" s="15">
        <f>IF(OR($G92="",$H92=""),"",IFERROR(MOD($H92-$G92,1)*24,""))</f>
        <v/>
      </c>
      <c r="J92" s="19" t="n"/>
      <c r="K92" s="25" t="n"/>
      <c r="L92" s="10">
        <f>IF(COUNTA($A92:$C92,$F92:$H92,$J92:$K92)=0,"",IF(OR($A92="",$B92="",$C92="",$F92="",$G92="",$H92=""),"Angabe fehlt",IF(COUNTIF($A$5:$A$104,$A92)&gt;1,"ID doppelt",IF($D92="","Kürzel unbekannt",IF(IFERROR(VLOOKUP($C92,Mitarbeitende!$A$5:$F$104,6,FALSE),"")&lt;&gt;"Ja","Kürzel inaktiv",IF(OR($B92&lt;Parameter!$B$4,$B92&gt;Parameter!$B$5),"Außer Zeitraum",IF(OR($I92&lt;=0,$I92&gt;Parameter!$B$8),"Dauer prüfen","OK")))))))</f>
        <v/>
      </c>
    </row>
    <row r="93" ht="20" customHeight="1">
      <c r="A93" s="19" t="n"/>
      <c r="B93" s="23" t="n"/>
      <c r="C93" s="19" t="n"/>
      <c r="D93" s="12">
        <f>IF($C93="","",IFERROR(VLOOKUP($C93,Mitarbeitende!$A$5:$F$104,2,FALSE),""))</f>
        <v/>
      </c>
      <c r="E93" s="12">
        <f>IF($C93="","",IFERROR(VLOOKUP($C93,Mitarbeitende!$A$5:$F$104,3,FALSE),""))</f>
        <v/>
      </c>
      <c r="F93" s="19" t="n"/>
      <c r="G93" s="31" t="n"/>
      <c r="H93" s="31" t="n"/>
      <c r="I93" s="13">
        <f>IF(OR($G93="",$H93=""),"",IFERROR(MOD($H93-$G93,1)*24,""))</f>
        <v/>
      </c>
      <c r="J93" s="19" t="n"/>
      <c r="K93" s="25" t="n"/>
      <c r="L93" s="12">
        <f>IF(COUNTA($A93:$C93,$F93:$H93,$J93:$K93)=0,"",IF(OR($A93="",$B93="",$C93="",$F93="",$G93="",$H93=""),"Angabe fehlt",IF(COUNTIF($A$5:$A$104,$A93)&gt;1,"ID doppelt",IF($D93="","Kürzel unbekannt",IF(IFERROR(VLOOKUP($C93,Mitarbeitende!$A$5:$F$104,6,FALSE),"")&lt;&gt;"Ja","Kürzel inaktiv",IF(OR($B93&lt;Parameter!$B$4,$B93&gt;Parameter!$B$5),"Außer Zeitraum",IF(OR($I93&lt;=0,$I93&gt;Parameter!$B$8),"Dauer prüfen","OK")))))))</f>
        <v/>
      </c>
    </row>
    <row r="94" ht="20" customHeight="1">
      <c r="A94" s="19" t="n"/>
      <c r="B94" s="23" t="n"/>
      <c r="C94" s="19" t="n"/>
      <c r="D94" s="10">
        <f>IF($C94="","",IFERROR(VLOOKUP($C94,Mitarbeitende!$A$5:$F$104,2,FALSE),""))</f>
        <v/>
      </c>
      <c r="E94" s="10">
        <f>IF($C94="","",IFERROR(VLOOKUP($C94,Mitarbeitende!$A$5:$F$104,3,FALSE),""))</f>
        <v/>
      </c>
      <c r="F94" s="19" t="n"/>
      <c r="G94" s="31" t="n"/>
      <c r="H94" s="31" t="n"/>
      <c r="I94" s="15">
        <f>IF(OR($G94="",$H94=""),"",IFERROR(MOD($H94-$G94,1)*24,""))</f>
        <v/>
      </c>
      <c r="J94" s="19" t="n"/>
      <c r="K94" s="25" t="n"/>
      <c r="L94" s="10">
        <f>IF(COUNTA($A94:$C94,$F94:$H94,$J94:$K94)=0,"",IF(OR($A94="",$B94="",$C94="",$F94="",$G94="",$H94=""),"Angabe fehlt",IF(COUNTIF($A$5:$A$104,$A94)&gt;1,"ID doppelt",IF($D94="","Kürzel unbekannt",IF(IFERROR(VLOOKUP($C94,Mitarbeitende!$A$5:$F$104,6,FALSE),"")&lt;&gt;"Ja","Kürzel inaktiv",IF(OR($B94&lt;Parameter!$B$4,$B94&gt;Parameter!$B$5),"Außer Zeitraum",IF(OR($I94&lt;=0,$I94&gt;Parameter!$B$8),"Dauer prüfen","OK")))))))</f>
        <v/>
      </c>
    </row>
    <row r="95" ht="20" customHeight="1">
      <c r="A95" s="19" t="n"/>
      <c r="B95" s="23" t="n"/>
      <c r="C95" s="19" t="n"/>
      <c r="D95" s="12">
        <f>IF($C95="","",IFERROR(VLOOKUP($C95,Mitarbeitende!$A$5:$F$104,2,FALSE),""))</f>
        <v/>
      </c>
      <c r="E95" s="12">
        <f>IF($C95="","",IFERROR(VLOOKUP($C95,Mitarbeitende!$A$5:$F$104,3,FALSE),""))</f>
        <v/>
      </c>
      <c r="F95" s="19" t="n"/>
      <c r="G95" s="31" t="n"/>
      <c r="H95" s="31" t="n"/>
      <c r="I95" s="13">
        <f>IF(OR($G95="",$H95=""),"",IFERROR(MOD($H95-$G95,1)*24,""))</f>
        <v/>
      </c>
      <c r="J95" s="19" t="n"/>
      <c r="K95" s="25" t="n"/>
      <c r="L95" s="12">
        <f>IF(COUNTA($A95:$C95,$F95:$H95,$J95:$K95)=0,"",IF(OR($A95="",$B95="",$C95="",$F95="",$G95="",$H95=""),"Angabe fehlt",IF(COUNTIF($A$5:$A$104,$A95)&gt;1,"ID doppelt",IF($D95="","Kürzel unbekannt",IF(IFERROR(VLOOKUP($C95,Mitarbeitende!$A$5:$F$104,6,FALSE),"")&lt;&gt;"Ja","Kürzel inaktiv",IF(OR($B95&lt;Parameter!$B$4,$B95&gt;Parameter!$B$5),"Außer Zeitraum",IF(OR($I95&lt;=0,$I95&gt;Parameter!$B$8),"Dauer prüfen","OK")))))))</f>
        <v/>
      </c>
    </row>
    <row r="96" ht="20" customHeight="1">
      <c r="A96" s="19" t="n"/>
      <c r="B96" s="23" t="n"/>
      <c r="C96" s="19" t="n"/>
      <c r="D96" s="10">
        <f>IF($C96="","",IFERROR(VLOOKUP($C96,Mitarbeitende!$A$5:$F$104,2,FALSE),""))</f>
        <v/>
      </c>
      <c r="E96" s="10">
        <f>IF($C96="","",IFERROR(VLOOKUP($C96,Mitarbeitende!$A$5:$F$104,3,FALSE),""))</f>
        <v/>
      </c>
      <c r="F96" s="19" t="n"/>
      <c r="G96" s="31" t="n"/>
      <c r="H96" s="31" t="n"/>
      <c r="I96" s="15">
        <f>IF(OR($G96="",$H96=""),"",IFERROR(MOD($H96-$G96,1)*24,""))</f>
        <v/>
      </c>
      <c r="J96" s="19" t="n"/>
      <c r="K96" s="25" t="n"/>
      <c r="L96" s="10">
        <f>IF(COUNTA($A96:$C96,$F96:$H96,$J96:$K96)=0,"",IF(OR($A96="",$B96="",$C96="",$F96="",$G96="",$H96=""),"Angabe fehlt",IF(COUNTIF($A$5:$A$104,$A96)&gt;1,"ID doppelt",IF($D96="","Kürzel unbekannt",IF(IFERROR(VLOOKUP($C96,Mitarbeitende!$A$5:$F$104,6,FALSE),"")&lt;&gt;"Ja","Kürzel inaktiv",IF(OR($B96&lt;Parameter!$B$4,$B96&gt;Parameter!$B$5),"Außer Zeitraum",IF(OR($I96&lt;=0,$I96&gt;Parameter!$B$8),"Dauer prüfen","OK")))))))</f>
        <v/>
      </c>
    </row>
    <row r="97" ht="20" customHeight="1">
      <c r="A97" s="19" t="n"/>
      <c r="B97" s="23" t="n"/>
      <c r="C97" s="19" t="n"/>
      <c r="D97" s="12">
        <f>IF($C97="","",IFERROR(VLOOKUP($C97,Mitarbeitende!$A$5:$F$104,2,FALSE),""))</f>
        <v/>
      </c>
      <c r="E97" s="12">
        <f>IF($C97="","",IFERROR(VLOOKUP($C97,Mitarbeitende!$A$5:$F$104,3,FALSE),""))</f>
        <v/>
      </c>
      <c r="F97" s="19" t="n"/>
      <c r="G97" s="31" t="n"/>
      <c r="H97" s="31" t="n"/>
      <c r="I97" s="13">
        <f>IF(OR($G97="",$H97=""),"",IFERROR(MOD($H97-$G97,1)*24,""))</f>
        <v/>
      </c>
      <c r="J97" s="19" t="n"/>
      <c r="K97" s="25" t="n"/>
      <c r="L97" s="12">
        <f>IF(COUNTA($A97:$C97,$F97:$H97,$J97:$K97)=0,"",IF(OR($A97="",$B97="",$C97="",$F97="",$G97="",$H97=""),"Angabe fehlt",IF(COUNTIF($A$5:$A$104,$A97)&gt;1,"ID doppelt",IF($D97="","Kürzel unbekannt",IF(IFERROR(VLOOKUP($C97,Mitarbeitende!$A$5:$F$104,6,FALSE),"")&lt;&gt;"Ja","Kürzel inaktiv",IF(OR($B97&lt;Parameter!$B$4,$B97&gt;Parameter!$B$5),"Außer Zeitraum",IF(OR($I97&lt;=0,$I97&gt;Parameter!$B$8),"Dauer prüfen","OK")))))))</f>
        <v/>
      </c>
    </row>
    <row r="98" ht="20" customHeight="1">
      <c r="A98" s="19" t="n"/>
      <c r="B98" s="23" t="n"/>
      <c r="C98" s="19" t="n"/>
      <c r="D98" s="10">
        <f>IF($C98="","",IFERROR(VLOOKUP($C98,Mitarbeitende!$A$5:$F$104,2,FALSE),""))</f>
        <v/>
      </c>
      <c r="E98" s="10">
        <f>IF($C98="","",IFERROR(VLOOKUP($C98,Mitarbeitende!$A$5:$F$104,3,FALSE),""))</f>
        <v/>
      </c>
      <c r="F98" s="19" t="n"/>
      <c r="G98" s="31" t="n"/>
      <c r="H98" s="31" t="n"/>
      <c r="I98" s="15">
        <f>IF(OR($G98="",$H98=""),"",IFERROR(MOD($H98-$G98,1)*24,""))</f>
        <v/>
      </c>
      <c r="J98" s="19" t="n"/>
      <c r="K98" s="25" t="n"/>
      <c r="L98" s="10">
        <f>IF(COUNTA($A98:$C98,$F98:$H98,$J98:$K98)=0,"",IF(OR($A98="",$B98="",$C98="",$F98="",$G98="",$H98=""),"Angabe fehlt",IF(COUNTIF($A$5:$A$104,$A98)&gt;1,"ID doppelt",IF($D98="","Kürzel unbekannt",IF(IFERROR(VLOOKUP($C98,Mitarbeitende!$A$5:$F$104,6,FALSE),"")&lt;&gt;"Ja","Kürzel inaktiv",IF(OR($B98&lt;Parameter!$B$4,$B98&gt;Parameter!$B$5),"Außer Zeitraum",IF(OR($I98&lt;=0,$I98&gt;Parameter!$B$8),"Dauer prüfen","OK")))))))</f>
        <v/>
      </c>
    </row>
    <row r="99" ht="20" customHeight="1">
      <c r="A99" s="19" t="n"/>
      <c r="B99" s="23" t="n"/>
      <c r="C99" s="19" t="n"/>
      <c r="D99" s="12">
        <f>IF($C99="","",IFERROR(VLOOKUP($C99,Mitarbeitende!$A$5:$F$104,2,FALSE),""))</f>
        <v/>
      </c>
      <c r="E99" s="12">
        <f>IF($C99="","",IFERROR(VLOOKUP($C99,Mitarbeitende!$A$5:$F$104,3,FALSE),""))</f>
        <v/>
      </c>
      <c r="F99" s="19" t="n"/>
      <c r="G99" s="31" t="n"/>
      <c r="H99" s="31" t="n"/>
      <c r="I99" s="13">
        <f>IF(OR($G99="",$H99=""),"",IFERROR(MOD($H99-$G99,1)*24,""))</f>
        <v/>
      </c>
      <c r="J99" s="19" t="n"/>
      <c r="K99" s="25" t="n"/>
      <c r="L99" s="12">
        <f>IF(COUNTA($A99:$C99,$F99:$H99,$J99:$K99)=0,"",IF(OR($A99="",$B99="",$C99="",$F99="",$G99="",$H99=""),"Angabe fehlt",IF(COUNTIF($A$5:$A$104,$A99)&gt;1,"ID doppelt",IF($D99="","Kürzel unbekannt",IF(IFERROR(VLOOKUP($C99,Mitarbeitende!$A$5:$F$104,6,FALSE),"")&lt;&gt;"Ja","Kürzel inaktiv",IF(OR($B99&lt;Parameter!$B$4,$B99&gt;Parameter!$B$5),"Außer Zeitraum",IF(OR($I99&lt;=0,$I99&gt;Parameter!$B$8),"Dauer prüfen","OK")))))))</f>
        <v/>
      </c>
    </row>
    <row r="100" ht="20" customHeight="1">
      <c r="A100" s="19" t="n"/>
      <c r="B100" s="23" t="n"/>
      <c r="C100" s="19" t="n"/>
      <c r="D100" s="10">
        <f>IF($C100="","",IFERROR(VLOOKUP($C100,Mitarbeitende!$A$5:$F$104,2,FALSE),""))</f>
        <v/>
      </c>
      <c r="E100" s="10">
        <f>IF($C100="","",IFERROR(VLOOKUP($C100,Mitarbeitende!$A$5:$F$104,3,FALSE),""))</f>
        <v/>
      </c>
      <c r="F100" s="19" t="n"/>
      <c r="G100" s="31" t="n"/>
      <c r="H100" s="31" t="n"/>
      <c r="I100" s="15">
        <f>IF(OR($G100="",$H100=""),"",IFERROR(MOD($H100-$G100,1)*24,""))</f>
        <v/>
      </c>
      <c r="J100" s="19" t="n"/>
      <c r="K100" s="25" t="n"/>
      <c r="L100" s="10">
        <f>IF(COUNTA($A100:$C100,$F100:$H100,$J100:$K100)=0,"",IF(OR($A100="",$B100="",$C100="",$F100="",$G100="",$H100=""),"Angabe fehlt",IF(COUNTIF($A$5:$A$104,$A100)&gt;1,"ID doppelt",IF($D100="","Kürzel unbekannt",IF(IFERROR(VLOOKUP($C100,Mitarbeitende!$A$5:$F$104,6,FALSE),"")&lt;&gt;"Ja","Kürzel inaktiv",IF(OR($B100&lt;Parameter!$B$4,$B100&gt;Parameter!$B$5),"Außer Zeitraum",IF(OR($I100&lt;=0,$I100&gt;Parameter!$B$8),"Dauer prüfen","OK")))))))</f>
        <v/>
      </c>
    </row>
    <row r="101" ht="20" customHeight="1">
      <c r="A101" s="19" t="n"/>
      <c r="B101" s="23" t="n"/>
      <c r="C101" s="19" t="n"/>
      <c r="D101" s="12">
        <f>IF($C101="","",IFERROR(VLOOKUP($C101,Mitarbeitende!$A$5:$F$104,2,FALSE),""))</f>
        <v/>
      </c>
      <c r="E101" s="12">
        <f>IF($C101="","",IFERROR(VLOOKUP($C101,Mitarbeitende!$A$5:$F$104,3,FALSE),""))</f>
        <v/>
      </c>
      <c r="F101" s="19" t="n"/>
      <c r="G101" s="31" t="n"/>
      <c r="H101" s="31" t="n"/>
      <c r="I101" s="13">
        <f>IF(OR($G101="",$H101=""),"",IFERROR(MOD($H101-$G101,1)*24,""))</f>
        <v/>
      </c>
      <c r="J101" s="19" t="n"/>
      <c r="K101" s="25" t="n"/>
      <c r="L101" s="12">
        <f>IF(COUNTA($A101:$C101,$F101:$H101,$J101:$K101)=0,"",IF(OR($A101="",$B101="",$C101="",$F101="",$G101="",$H101=""),"Angabe fehlt",IF(COUNTIF($A$5:$A$104,$A101)&gt;1,"ID doppelt",IF($D101="","Kürzel unbekannt",IF(IFERROR(VLOOKUP($C101,Mitarbeitende!$A$5:$F$104,6,FALSE),"")&lt;&gt;"Ja","Kürzel inaktiv",IF(OR($B101&lt;Parameter!$B$4,$B101&gt;Parameter!$B$5),"Außer Zeitraum",IF(OR($I101&lt;=0,$I101&gt;Parameter!$B$8),"Dauer prüfen","OK")))))))</f>
        <v/>
      </c>
    </row>
    <row r="102" ht="20" customHeight="1">
      <c r="A102" s="19" t="n"/>
      <c r="B102" s="23" t="n"/>
      <c r="C102" s="19" t="n"/>
      <c r="D102" s="10">
        <f>IF($C102="","",IFERROR(VLOOKUP($C102,Mitarbeitende!$A$5:$F$104,2,FALSE),""))</f>
        <v/>
      </c>
      <c r="E102" s="10">
        <f>IF($C102="","",IFERROR(VLOOKUP($C102,Mitarbeitende!$A$5:$F$104,3,FALSE),""))</f>
        <v/>
      </c>
      <c r="F102" s="19" t="n"/>
      <c r="G102" s="31" t="n"/>
      <c r="H102" s="31" t="n"/>
      <c r="I102" s="15">
        <f>IF(OR($G102="",$H102=""),"",IFERROR(MOD($H102-$G102,1)*24,""))</f>
        <v/>
      </c>
      <c r="J102" s="19" t="n"/>
      <c r="K102" s="25" t="n"/>
      <c r="L102" s="10">
        <f>IF(COUNTA($A102:$C102,$F102:$H102,$J102:$K102)=0,"",IF(OR($A102="",$B102="",$C102="",$F102="",$G102="",$H102=""),"Angabe fehlt",IF(COUNTIF($A$5:$A$104,$A102)&gt;1,"ID doppelt",IF($D102="","Kürzel unbekannt",IF(IFERROR(VLOOKUP($C102,Mitarbeitende!$A$5:$F$104,6,FALSE),"")&lt;&gt;"Ja","Kürzel inaktiv",IF(OR($B102&lt;Parameter!$B$4,$B102&gt;Parameter!$B$5),"Außer Zeitraum",IF(OR($I102&lt;=0,$I102&gt;Parameter!$B$8),"Dauer prüfen","OK")))))))</f>
        <v/>
      </c>
    </row>
    <row r="103" ht="20" customHeight="1">
      <c r="A103" s="19" t="n"/>
      <c r="B103" s="23" t="n"/>
      <c r="C103" s="19" t="n"/>
      <c r="D103" s="12">
        <f>IF($C103="","",IFERROR(VLOOKUP($C103,Mitarbeitende!$A$5:$F$104,2,FALSE),""))</f>
        <v/>
      </c>
      <c r="E103" s="12">
        <f>IF($C103="","",IFERROR(VLOOKUP($C103,Mitarbeitende!$A$5:$F$104,3,FALSE),""))</f>
        <v/>
      </c>
      <c r="F103" s="19" t="n"/>
      <c r="G103" s="31" t="n"/>
      <c r="H103" s="31" t="n"/>
      <c r="I103" s="13">
        <f>IF(OR($G103="",$H103=""),"",IFERROR(MOD($H103-$G103,1)*24,""))</f>
        <v/>
      </c>
      <c r="J103" s="19" t="n"/>
      <c r="K103" s="25" t="n"/>
      <c r="L103" s="12">
        <f>IF(COUNTA($A103:$C103,$F103:$H103,$J103:$K103)=0,"",IF(OR($A103="",$B103="",$C103="",$F103="",$G103="",$H103=""),"Angabe fehlt",IF(COUNTIF($A$5:$A$104,$A103)&gt;1,"ID doppelt",IF($D103="","Kürzel unbekannt",IF(IFERROR(VLOOKUP($C103,Mitarbeitende!$A$5:$F$104,6,FALSE),"")&lt;&gt;"Ja","Kürzel inaktiv",IF(OR($B103&lt;Parameter!$B$4,$B103&gt;Parameter!$B$5),"Außer Zeitraum",IF(OR($I103&lt;=0,$I103&gt;Parameter!$B$8),"Dauer prüfen","OK")))))))</f>
        <v/>
      </c>
    </row>
    <row r="104" ht="20" customHeight="1">
      <c r="A104" s="19" t="n"/>
      <c r="B104" s="23" t="n"/>
      <c r="C104" s="19" t="n"/>
      <c r="D104" s="10">
        <f>IF($C104="","",IFERROR(VLOOKUP($C104,Mitarbeitende!$A$5:$F$104,2,FALSE),""))</f>
        <v/>
      </c>
      <c r="E104" s="10">
        <f>IF($C104="","",IFERROR(VLOOKUP($C104,Mitarbeitende!$A$5:$F$104,3,FALSE),""))</f>
        <v/>
      </c>
      <c r="F104" s="19" t="n"/>
      <c r="G104" s="31" t="n"/>
      <c r="H104" s="31" t="n"/>
      <c r="I104" s="15">
        <f>IF(OR($G104="",$H104=""),"",IFERROR(MOD($H104-$G104,1)*24,""))</f>
        <v/>
      </c>
      <c r="J104" s="19" t="n"/>
      <c r="K104" s="25" t="n"/>
      <c r="L104" s="10">
        <f>IF(COUNTA($A104:$C104,$F104:$H104,$J104:$K104)=0,"",IF(OR($A104="",$B104="",$C104="",$F104="",$G104="",$H104=""),"Angabe fehlt",IF(COUNTIF($A$5:$A$104,$A104)&gt;1,"ID doppelt",IF($D104="","Kürzel unbekannt",IF(IFERROR(VLOOKUP($C104,Mitarbeitende!$A$5:$F$104,6,FALSE),"")&lt;&gt;"Ja","Kürzel inaktiv",IF(OR($B104&lt;Parameter!$B$4,$B104&gt;Parameter!$B$5),"Außer Zeitraum",IF(OR($I104&lt;=0,$I104&gt;Parameter!$B$8),"Dauer prüfen","OK")))))))</f>
        <v/>
      </c>
    </row>
  </sheetData>
  <autoFilter ref="A4:L104"/>
  <mergeCells count="1">
    <mergeCell ref="A1:L1"/>
  </mergeCells>
  <conditionalFormatting sqref="A5:A104">
    <cfRule type="expression" priority="1" dxfId="0">
      <formula>AND($A5&lt;&gt;"",COUNTIF($A$5:$A$104,$A5)&gt;1)</formula>
    </cfRule>
  </conditionalFormatting>
  <conditionalFormatting sqref="C5:C104">
    <cfRule type="expression" priority="2" dxfId="0">
      <formula>AND($C5&lt;&gt;"",$D5="")</formula>
    </cfRule>
  </conditionalFormatting>
  <conditionalFormatting sqref="I5:I104">
    <cfRule type="expression" priority="3" dxfId="0">
      <formula>AND($I5&lt;&gt;"",OR($I5&lt;=0,$I5&gt;Parameter!$B$8))</formula>
    </cfRule>
  </conditionalFormatting>
  <conditionalFormatting sqref="L5:L104">
    <cfRule type="expression" priority="4" dxfId="0">
      <formula>AND($L5&lt;&gt;"",$L5&lt;&gt;"OK")</formula>
    </cfRule>
    <cfRule type="expression" priority="5" dxfId="1">
      <formula>$L5="OK"</formula>
    </cfRule>
  </conditionalFormatting>
  <dataValidations count="7">
    <dataValidation sqref="A5:A104" showErrorMessage="1" showInputMessage="1" allowBlank="1" errorTitle="Meldungs-ID prüfen" error="Die Meldungs-ID muss innerhalb der vorbereiteten Zeilen eindeutig sein." type="custom" errorStyle="stop">
      <formula1>OR(A5="",COUNTIF($A$5:$A$104,A5)=1)</formula1>
    </dataValidation>
    <dataValidation sqref="B5:B104" showErrorMessage="1" showInputMessage="1" allowBlank="1" errorTitle="Datum prüfen" error="Das Datum muss innerhalb des eingestellten Planungszeitraums liegen." type="custom" errorStyle="stop">
      <formula1>OR(B5="",AND(B5&gt;=INDIRECT("Parameter!$B$4"),B5&lt;=INDIRECT("Parameter!$B$5")))</formula1>
    </dataValidation>
    <dataValidation sqref="C5:C104" showErrorMessage="1" showInputMessage="1" allowBlank="1" errorTitle="Kürzel prüfen" error="Das Kürzel muss genau einmal im Blatt Mitarbeitende vorhanden sein." type="custom" errorStyle="stop">
      <formula1>OR(C5="",COUNTIF(INDIRECT("Mitarbeitende!$A$5:$A$104"),C5)=1)</formula1>
    </dataValidation>
    <dataValidation sqref="F5:F104" showErrorMessage="1" showDropDown="0" showInputMessage="1" allowBlank="1" errorTitle="Status auswählen" error="Bitte einen Status aus der Parameterliste wählen." type="list" errorStyle="stop">
      <formula1>INDIRECT("Parameter!$C$11:$C$13")</formula1>
    </dataValidation>
    <dataValidation sqref="G5:G104" showErrorMessage="1" showInputMessage="1" allowBlank="1" errorTitle="Uhrzeit prüfen" error="Bitte eine gültige Uhrzeit eingeben." type="decimal" errorStyle="stop" operator="between">
      <formula1>0</formula1>
      <formula2>0.999999</formula2>
    </dataValidation>
    <dataValidation sqref="H5:H104" showErrorMessage="1" showInputMessage="1" allowBlank="1" errorTitle="Uhrzeit prüfen" error="Bitte eine gültige Uhrzeit eingeben." type="decimal" errorStyle="stop" operator="between">
      <formula1>0</formula1>
      <formula2>0.999999</formula2>
    </dataValidation>
    <dataValidation sqref="J5:J104" showErrorMessage="1" showDropDown="0" showInputMessage="1" allowBlank="1" errorTitle="Schicht auswählen" error="Bitte eine Schichtpräferenz aus der Parameterliste wählen." type="list" errorStyle="stop">
      <formula1>INDIRECT("Parameter!$D$11:$D$15")</formula1>
    </dataValidation>
  </dataValidations>
  <pageMargins left="0.75" right="0.75" top="1" bottom="1" header="0.5" footer="0.5"/>
  <pageSetup orientation="landscape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FFF0AE"/>
    <outlinePr summaryBelow="1" summaryRight="1"/>
    <pageSetUpPr fitToPage="1"/>
  </sheetPr>
  <dimension ref="A1:E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6" customWidth="1" min="3" max="3"/>
    <col width="58" customWidth="1" min="4" max="4"/>
    <col width="15" customWidth="1" min="5" max="5"/>
  </cols>
  <sheetData>
    <row r="1" ht="28" customHeight="1">
      <c r="A1" s="1" t="inlineStr">
        <is>
          <t>Parameter und Auswahllisten</t>
        </is>
      </c>
      <c r="B1" s="29" t="n"/>
      <c r="C1" s="29" t="n"/>
      <c r="D1" s="29" t="n"/>
      <c r="E1" s="30" t="n"/>
    </row>
    <row r="2">
      <c r="A2" s="17" t="inlineStr">
        <is>
          <t>Gelb markierte Werte steuern Zeitraum, Warnschwellen und geschlossene Kategorien.</t>
        </is>
      </c>
    </row>
    <row r="3" ht="32" customHeight="1">
      <c r="A3" s="18" t="inlineStr">
        <is>
          <t>Parameter</t>
        </is>
      </c>
      <c r="B3" s="18" t="inlineStr">
        <is>
          <t>Wert</t>
        </is>
      </c>
      <c r="C3" s="18" t="inlineStr">
        <is>
          <t>Einheit</t>
        </is>
      </c>
      <c r="D3" s="18" t="inlineStr">
        <is>
          <t>Erläuterung</t>
        </is>
      </c>
      <c r="E3" s="18" t="inlineStr"/>
    </row>
    <row r="4">
      <c r="A4" s="10" t="inlineStr">
        <is>
          <t>Planungsbeginn</t>
        </is>
      </c>
      <c r="B4" s="23" t="n">
        <v>46279</v>
      </c>
      <c r="C4" s="10" t="inlineStr">
        <is>
          <t>Datum</t>
        </is>
      </c>
      <c r="D4" s="10" t="inlineStr">
        <is>
          <t>Erster Tag des auszuwertenden Planungszeitraums</t>
        </is>
      </c>
    </row>
    <row r="5">
      <c r="A5" s="12" t="inlineStr">
        <is>
          <t>Planungsende</t>
        </is>
      </c>
      <c r="B5" s="23" t="n">
        <v>46292</v>
      </c>
      <c r="C5" s="12" t="inlineStr">
        <is>
          <t>Datum</t>
        </is>
      </c>
      <c r="D5" s="12" t="inlineStr">
        <is>
          <t>Letzter Tag; maximal 90 Tage nach Planungsbeginn</t>
        </is>
      </c>
    </row>
    <row r="6">
      <c r="A6" s="10" t="inlineStr">
        <is>
          <t>Rückmeldefrist</t>
        </is>
      </c>
      <c r="B6" s="23" t="n">
        <v>46276</v>
      </c>
      <c r="C6" s="10" t="inlineStr">
        <is>
          <t>Datum</t>
        </is>
      </c>
      <c r="D6" s="10" t="inlineStr">
        <is>
          <t>Veränderbare interne Frist vor Planungsbeginn</t>
        </is>
      </c>
    </row>
    <row r="7">
      <c r="A7" s="12" t="inlineStr">
        <is>
          <t>Mindestabdeckung</t>
        </is>
      </c>
      <c r="B7" s="26" t="n">
        <v>0.6</v>
      </c>
      <c r="C7" s="12" t="inlineStr">
        <is>
          <t>Anteil</t>
        </is>
      </c>
      <c r="D7" s="12" t="inlineStr">
        <is>
          <t>Warnschwelle für verfügbare Stunden im Verhältnis zum Ziel</t>
        </is>
      </c>
    </row>
    <row r="8">
      <c r="A8" s="10" t="inlineStr">
        <is>
          <t>Maximale Meldungsdauer</t>
        </is>
      </c>
      <c r="B8" s="20" t="n">
        <v>12</v>
      </c>
      <c r="C8" s="10" t="inlineStr">
        <is>
          <t>Stunden</t>
        </is>
      </c>
      <c r="D8" s="10" t="inlineStr">
        <is>
          <t>Prüfschwelle je gemeldetem Zeitfenster</t>
        </is>
      </c>
    </row>
    <row r="9"/>
    <row r="10" ht="32" customHeight="1">
      <c r="A10" s="11" t="inlineStr">
        <is>
          <t>Bereiche</t>
        </is>
      </c>
      <c r="B10" s="11" t="inlineStr">
        <is>
          <t>Rollen</t>
        </is>
      </c>
      <c r="C10" s="11" t="inlineStr">
        <is>
          <t>Statuswerte</t>
        </is>
      </c>
      <c r="D10" s="11" t="inlineStr">
        <is>
          <t>Schichtpräferenzen</t>
        </is>
      </c>
      <c r="E10" s="11" t="inlineStr">
        <is>
          <t>Aktiv</t>
        </is>
      </c>
    </row>
    <row r="11">
      <c r="A11" s="19" t="inlineStr">
        <is>
          <t>Service</t>
        </is>
      </c>
      <c r="B11" s="19" t="inlineStr">
        <is>
          <t>Servicekraft</t>
        </is>
      </c>
      <c r="C11" s="19" t="inlineStr">
        <is>
          <t>Verfügbar</t>
        </is>
      </c>
      <c r="D11" s="19" t="inlineStr">
        <is>
          <t>Früh</t>
        </is>
      </c>
      <c r="E11" s="19" t="inlineStr">
        <is>
          <t>Ja</t>
        </is>
      </c>
    </row>
    <row r="12">
      <c r="A12" s="19" t="inlineStr">
        <is>
          <t>Küche</t>
        </is>
      </c>
      <c r="B12" s="19" t="inlineStr">
        <is>
          <t>Küchenteam</t>
        </is>
      </c>
      <c r="C12" s="19" t="inlineStr">
        <is>
          <t>Eingeschränkt</t>
        </is>
      </c>
      <c r="D12" s="19" t="inlineStr">
        <is>
          <t>Mittel</t>
        </is>
      </c>
      <c r="E12" s="19" t="inlineStr">
        <is>
          <t>Nein</t>
        </is>
      </c>
    </row>
    <row r="13">
      <c r="A13" s="19" t="inlineStr">
        <is>
          <t>Bar</t>
        </is>
      </c>
      <c r="B13" s="19" t="inlineStr">
        <is>
          <t>Barteam</t>
        </is>
      </c>
      <c r="C13" s="19" t="inlineStr">
        <is>
          <t>Nicht verfügbar</t>
        </is>
      </c>
      <c r="D13" s="19" t="inlineStr">
        <is>
          <t>Spät</t>
        </is>
      </c>
      <c r="E13" s="19" t="n"/>
    </row>
    <row r="14">
      <c r="A14" s="19" t="inlineStr">
        <is>
          <t>Logistik</t>
        </is>
      </c>
      <c r="B14" s="19" t="inlineStr">
        <is>
          <t>Logistikhilfe</t>
        </is>
      </c>
      <c r="C14" s="19" t="n"/>
      <c r="D14" s="19" t="inlineStr">
        <is>
          <t>Flexibel</t>
        </is>
      </c>
      <c r="E14" s="19" t="n"/>
    </row>
    <row r="15">
      <c r="A15" s="19" t="inlineStr">
        <is>
          <t>Verwaltung</t>
        </is>
      </c>
      <c r="B15" s="19" t="inlineStr">
        <is>
          <t>Bürohilfe</t>
        </is>
      </c>
      <c r="C15" s="19" t="n"/>
      <c r="D15" s="19" t="inlineStr">
        <is>
          <t>Keine Präferenz</t>
        </is>
      </c>
      <c r="E15" s="19" t="n"/>
    </row>
  </sheetData>
  <mergeCells count="1">
    <mergeCell ref="A1:E1"/>
  </mergeCells>
  <conditionalFormatting sqref="B5">
    <cfRule type="expression" priority="1" dxfId="0">
      <formula>OR(B5&lt;B4,B5&gt;B4+90)</formula>
    </cfRule>
  </conditionalFormatting>
  <conditionalFormatting sqref="B6">
    <cfRule type="expression" priority="2" dxfId="0">
      <formula>OR(B6&gt;B4,B6&lt;B4-30)</formula>
    </cfRule>
  </conditionalFormatting>
  <conditionalFormatting sqref="B7">
    <cfRule type="expression" priority="3" dxfId="0">
      <formula>OR(B7&lt;0,B7&gt;1)</formula>
    </cfRule>
  </conditionalFormatting>
  <conditionalFormatting sqref="B8">
    <cfRule type="expression" priority="4" dxfId="0">
      <formula>OR(B8&lt;1,B8&gt;24)</formula>
    </cfRule>
  </conditionalFormatting>
  <dataValidations count="5">
    <dataValidation sqref="B4" showErrorMessage="1" showInputMessage="1" allowBlank="0" errorTitle="Planungsbeginn prüfen" error="Bitte ein Datum im plausiblen Bearbeitungszeitraum eingeben." type="date" errorStyle="stop" operator="between">
      <formula1>DATE(2025,1,1)</formula1>
      <formula2>DATE(2028,12,31)</formula2>
    </dataValidation>
    <dataValidation sqref="B5" showErrorMessage="1" showInputMessage="1" allowBlank="0" errorTitle="Planungsende prüfen" error="Das Ende muss am oder nach dem Beginn und höchstens 90 Tage später liegen." type="custom" errorStyle="stop">
      <formula1>AND(B5&gt;=B4,B5&lt;=B4+90)</formula1>
    </dataValidation>
    <dataValidation sqref="B6" showErrorMessage="1" showInputMessage="1" allowBlank="0" errorTitle="Rückmeldefrist prüfen" error="Die Frist muss zwischen 30 Tagen vor und einschließlich Planungsbeginn liegen." type="custom" errorStyle="stop">
      <formula1>AND(B6&lt;=B4,B6&gt;=B4-30)</formula1>
    </dataValidation>
    <dataValidation sqref="B7" showErrorMessage="1" showInputMessage="1" allowBlank="0" errorTitle="Schwelle prüfen" error="Bitte einen Anteil zwischen 0 % und 100 % eingeben." type="decimal" errorStyle="stop" operator="between">
      <formula1>0</formula1>
      <formula2>1</formula2>
    </dataValidation>
    <dataValidation sqref="B8" showErrorMessage="1" showInputMessage="1" allowBlank="0" errorTitle="Dauer prüfen" error="Bitte eine Prüfschwelle zwischen 1 und 24 Stunden eingeben." type="decimal" errorStyle="stop" operator="between">
      <formula1>1</formula1>
      <formula2>24</formula2>
    </dataValidation>
  </dataValidation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tabColor rgb="00C9CED2"/>
    <outlinePr summaryBelow="1" summaryRight="1"/>
    <pageSetUpPr fitToPage="1"/>
  </sheetPr>
  <dimension ref="A1:D1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64" customWidth="1" min="2" max="2"/>
    <col width="48" customWidth="1" min="3" max="3"/>
    <col width="52" customWidth="1" min="4" max="4"/>
  </cols>
  <sheetData>
    <row r="1" ht="28" customHeight="1">
      <c r="A1" s="1" t="inlineStr">
        <is>
          <t>Hinweise zur Nutzung und Formelprüfung</t>
        </is>
      </c>
      <c r="B1" s="29" t="n"/>
      <c r="C1" s="29" t="n"/>
      <c r="D1" s="30" t="n"/>
    </row>
    <row r="2">
      <c r="A2" s="17" t="inlineStr">
        <is>
          <t>Die Arbeitsmappe sammelt fiktive Verfügbarkeiten und Sperrzeiten vor einer manuellen Dienstplanung.</t>
        </is>
      </c>
    </row>
    <row r="3" ht="32" customHeight="1">
      <c r="A3" s="11" t="inlineStr">
        <is>
          <t>Thema</t>
        </is>
      </c>
      <c r="B3" s="11" t="inlineStr">
        <is>
          <t>Beschreibung</t>
        </is>
      </c>
      <c r="C3" s="11" t="inlineStr">
        <is>
          <t>Quellen oder Bereich</t>
        </is>
      </c>
      <c r="D3" s="11" t="inlineStr">
        <is>
          <t>Leerverhalten</t>
        </is>
      </c>
    </row>
    <row r="4" ht="54" customHeight="1">
      <c r="A4" s="27" t="inlineStr">
        <is>
          <t>Bearbeitung</t>
        </is>
      </c>
      <c r="B4" s="27" t="inlineStr">
        <is>
          <t>Nur gelb markierte Zellen sind für Eingaben vorgesehen. Formeln werden nicht überschrieben.</t>
        </is>
      </c>
      <c r="C4" s="27" t="inlineStr">
        <is>
          <t>Mitarbeitende A:F; Verfügbarkeit A:C, F:H, J:K; Parameterwerte und Listen</t>
        </is>
      </c>
      <c r="D4" s="27" t="inlineStr">
        <is>
          <t>Nicht ausgefüllte vorbereitete Zeilen bleiben optisch leer.</t>
        </is>
      </c>
    </row>
    <row r="5" ht="54" customHeight="1">
      <c r="A5" s="28" t="inlineStr">
        <is>
          <t>Meldungszählung</t>
        </is>
      </c>
      <c r="B5" s="28" t="inlineStr">
        <is>
          <t>Mitarbeitende G zählt Meldungen nach Kürzel und Datum innerhalb des Planungszeitraums.</t>
        </is>
      </c>
      <c r="C5" s="28" t="inlineStr">
        <is>
          <t>Verfügbarkeit B und C; Parameter B4:B5</t>
        </is>
      </c>
      <c r="D5" s="28" t="inlineStr">
        <is>
          <t>Bei leerem Kürzel bleibt die Formel leer; bei vorhandenem Kürzel ist 0 eine relevante Anzahl.</t>
        </is>
      </c>
    </row>
    <row r="6" ht="54" customHeight="1">
      <c r="A6" s="27" t="inlineStr">
        <is>
          <t>Stundensummen</t>
        </is>
      </c>
      <c r="B6" s="27" t="inlineStr">
        <is>
          <t>Mitarbeitende H:J summiert Dauer nach Status, Kürzel und Planungszeitraum.</t>
        </is>
      </c>
      <c r="C6" s="27" t="inlineStr">
        <is>
          <t>Verfügbarkeit B, C, F und I</t>
        </is>
      </c>
      <c r="D6" s="27" t="inlineStr">
        <is>
          <t>Leere Teamzeilen bleiben leer; vorhandene Teamzeilen können sinnvoll 0 Stunden zeigen.</t>
        </is>
      </c>
    </row>
    <row r="7" ht="54" customHeight="1">
      <c r="A7" s="28" t="inlineStr">
        <is>
          <t>Zeitdauer</t>
        </is>
      </c>
      <c r="B7" s="28" t="inlineStr">
        <is>
          <t>Verfügbarkeit I berechnet die Dauer aus Bis minus Von. Zeitfenster über Mitternacht werden mit MOD berücksichtigt.</t>
        </is>
      </c>
      <c r="C7" s="28" t="inlineStr">
        <is>
          <t>Verfügbarkeit G:H</t>
        </is>
      </c>
      <c r="D7" s="28" t="inlineStr">
        <is>
          <t>Fehlt eine Uhrzeit, bleibt die Dauer leer und die Prüfung meldet eine fehlende Angabe.</t>
        </is>
      </c>
    </row>
    <row r="8" ht="54" customHeight="1">
      <c r="A8" s="27" t="inlineStr">
        <is>
          <t>Suchvorgänge</t>
        </is>
      </c>
      <c r="B8" s="27" t="inlineStr">
        <is>
          <t>Verfügbarkeit D:E sucht Anzeigename und Bereich anhand des Kürzels mit VLOOKUP und IFERROR.</t>
        </is>
      </c>
      <c r="C8" s="27" t="inlineStr">
        <is>
          <t>Verfügbarkeit C; Mitarbeitende A:F</t>
        </is>
      </c>
      <c r="D8" s="27" t="inlineStr">
        <is>
          <t>Leeres Kürzel bleibt leer; unbekannte Kürzel liefern leere Suchfelder und einen Prüfhinweis.</t>
        </is>
      </c>
    </row>
    <row r="9" ht="54" customHeight="1">
      <c r="A9" s="28" t="inlineStr">
        <is>
          <t>Zielabdeckung</t>
        </is>
      </c>
      <c r="B9" s="28" t="inlineStr">
        <is>
          <t>Mitarbeitende K teilt verfügbare Stunden durch Wochenziel mal Zeitraum in Wochen. IFERROR schützt die Division.</t>
        </is>
      </c>
      <c r="C9" s="28" t="inlineStr">
        <is>
          <t>Mitarbeitende E und H; Parameter B4:B5 und B7</t>
        </is>
      </c>
      <c r="D9" s="28" t="inlineStr">
        <is>
          <t>Leeres oder null gesetztes Wochenziel ergibt keine Quote.</t>
        </is>
      </c>
    </row>
    <row r="10" ht="54" customHeight="1">
      <c r="A10" s="27" t="inlineStr">
        <is>
          <t>Frist und Warnungen</t>
        </is>
      </c>
      <c r="B10" s="27" t="inlineStr">
        <is>
          <t>Übersicht zeigt fehlende Rückmeldungen, Prüfhinweise, Unterschreitungen und Tage bis zur Rückmeldefrist.</t>
        </is>
      </c>
      <c r="C10" s="27" t="inlineStr">
        <is>
          <t>Mitarbeitende G und L; Verfügbarkeit L; Parameter B6</t>
        </is>
      </c>
      <c r="D10" s="27" t="inlineStr">
        <is>
          <t>Nicht vorhandene Warnungen werden als unauffällige Aussage statt als Fehler dargestellt.</t>
        </is>
      </c>
    </row>
    <row r="11" ht="54" customHeight="1">
      <c r="A11" s="28" t="inlineStr">
        <is>
          <t>Vorbereitete Zeilen</t>
        </is>
      </c>
      <c r="B11" s="28" t="inlineStr">
        <is>
          <t>Die erste, mittlere und letzte vorbereitete Zeile sind 5, 54 und 104. Formeln, Formate, Validierungen und Warnungen gelten dort identisch.</t>
        </is>
      </c>
      <c r="C11" s="28" t="inlineStr">
        <is>
          <t>Mitarbeitende 5:104; Verfügbarkeit 5:104</t>
        </is>
      </c>
      <c r="D11" s="28" t="inlineStr">
        <is>
          <t>In allen drei Prüfpositionen bleiben Formelzellen bei fehlenden Schlüsseldaten leer.</t>
        </is>
      </c>
    </row>
    <row r="12" ht="54" customHeight="1">
      <c r="A12" s="27" t="inlineStr">
        <is>
          <t>Abgrenzung</t>
        </is>
      </c>
      <c r="B12" s="27" t="inlineStr">
        <is>
          <t>Die Datei ist eine bearbeitbare Planungshilfe ohne Makro, externe Verknüpfung, ERP-Funktion oder Echtzeitsynchronisierung.</t>
        </is>
      </c>
      <c r="C12" s="27" t="inlineStr">
        <is>
          <t>Gesamte Arbeitsmappe</t>
        </is>
      </c>
      <c r="D12" s="27" t="inlineStr">
        <is>
          <t>Sie ist kein amtliches Dokument und verspricht keine rechtliche oder vertragliche Konformität.</t>
        </is>
      </c>
    </row>
  </sheetData>
  <autoFilter ref="A3:D12"/>
  <mergeCells count="1">
    <mergeCell ref="A1:D1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 Arbeitsvorlage</dc:creator>
  <dc:title xmlns:dc="http://purl.org/dc/elements/1.1/">Mitarbeiterverfügbarkeit Gastronomie</dc:title>
  <dc:subject xmlns:dc="http://purl.org/dc/elements/1.1/">Verfügbarkeiten und Sperrzeiten vor der Dienstplanung</dc:subject>
  <dcterms:created xmlns:dcterms="http://purl.org/dc/terms/" xmlns:xsi="http://www.w3.org/2001/XMLSchema-instance" xsi:type="dcterms:W3CDTF">2026-09-09T01:52:44Z</dcterms:created>
  <dcterms:modified xmlns:dcterms="http://purl.org/dc/terms/" xmlns:xsi="http://www.w3.org/2001/XMLSchema-instance" xsi:type="dcterms:W3CDTF">2026-09-09T01:52:44Z</dcterms:modified>
</cp:coreProperties>
</file>