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lkulatio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'Kalkulation'!$A$4:$AF$104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 [$€-407]"/>
    <numFmt numFmtId="166" formatCode="0.0%"/>
    <numFmt numFmtId="167" formatCode="0.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E6772"/>
      <sz val="9"/>
    </font>
    <font>
      <name val="Aptos"/>
      <b val="1"/>
      <color rgb="00FFFFFF"/>
      <sz val="10"/>
    </font>
    <font>
      <name val="Aptos"/>
      <color rgb="00132238"/>
      <sz val="10"/>
    </font>
    <font>
      <name val="Aptos"/>
      <b val="1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FF0AE"/>
      </patternFill>
    </fill>
    <fill>
      <patternFill patternType="solid">
        <fgColor rgb="00F5F1E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 und Netto-Plan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'Übersicht'!B15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prstDash val="solid"/>
            </a:ln>
          </spPr>
          <cat>
            <numRef>
              <f>'Übersicht'!$A$16:$A$19</f>
            </numRef>
          </cat>
          <val>
            <numRef>
              <f>'Übersicht'!$B$16:$B$19</f>
            </numRef>
          </val>
        </ser>
        <ser>
          <idx val="1"/>
          <order val="1"/>
          <tx>
            <strRef>
              <f>'Übersicht'!C15</f>
            </strRef>
          </tx>
          <spPr>
            <a:solidFill xmlns:a="http://schemas.openxmlformats.org/drawingml/2006/main">
              <a:srgbClr val="132238"/>
            </a:solidFill>
            <a:ln xmlns:a="http://schemas.openxmlformats.org/drawingml/2006/main">
              <a:prstDash val="solid"/>
            </a:ln>
          </spPr>
          <cat>
            <numRef>
              <f>'Übersicht'!$A$16:$A$19</f>
            </numRef>
          </cat>
          <val>
            <numRef>
              <f>'Übersicht'!$C$16:$C$19</f>
            </numRef>
          </val>
        </ser>
        <gapWidth val="7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je Getränk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6480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21" customWidth="1" min="3" max="3"/>
    <col width="34" customWidth="1" min="4" max="4"/>
    <col width="16" customWidth="1" min="5" max="5"/>
    <col width="4" customWidth="1" min="6" max="6"/>
    <col width="4" customWidth="1" min="7" max="7"/>
    <col width="4" customWidth="1" min="8" max="8"/>
  </cols>
  <sheetData>
    <row r="1" ht="29" customHeight="1">
      <c r="A1" s="1" t="inlineStr">
        <is>
          <t>Übersicht Kaffee-Kalkulation</t>
        </is>
      </c>
      <c r="B1" s="40" t="n"/>
      <c r="C1" s="40" t="n"/>
      <c r="D1" s="40" t="n"/>
      <c r="E1" s="40" t="n"/>
      <c r="F1" s="40" t="n"/>
      <c r="G1" s="40" t="n"/>
      <c r="H1" s="41" t="n"/>
    </row>
    <row r="2" ht="30" customHeight="1">
      <c r="A2" s="3" t="inlineStr">
        <is>
          <t>Berechnete Kennzahlen, Zeitraum und Warnungen aus dem Blatt Kalkulation; keine Echtzeitsynchronisierung oder ERP-Funktion.</t>
        </is>
      </c>
    </row>
    <row r="3">
      <c r="A3" s="4" t="inlineStr">
        <is>
          <t>Kennzahlen</t>
        </is>
      </c>
      <c r="B3" s="4" t="n"/>
      <c r="D3" s="4" t="inlineStr">
        <is>
          <t>Warnungen</t>
        </is>
      </c>
      <c r="E3" s="4" t="n"/>
    </row>
    <row r="4">
      <c r="A4" s="5" t="inlineStr">
        <is>
          <t>Anzahl Kalkulationen</t>
        </is>
      </c>
      <c r="B4" s="6">
        <f>COUNTIF(Kalkulation!$A$5:$A$104,"&lt;&gt;")</f>
        <v/>
      </c>
      <c r="D4" s="5" t="inlineStr">
        <is>
          <t>Eingaben unvollständig</t>
        </is>
      </c>
      <c r="E4" s="6">
        <f>COUNTIF(Kalkulation!$AF$5:$AF$104,"Eingabe fehlt")</f>
        <v/>
      </c>
    </row>
    <row r="5">
      <c r="A5" s="7" t="inlineStr">
        <is>
          <t>Datenstand von</t>
        </is>
      </c>
      <c r="B5" s="42">
        <f>IF($B$4=0,"",MIN(Kalkulation!$B$5:$B$104))</f>
        <v/>
      </c>
      <c r="D5" s="7" t="inlineStr">
        <is>
          <t>Status „Prüfen“</t>
        </is>
      </c>
      <c r="E5" s="9">
        <f>COUNTIF(Kalkulation!$AF$5:$AF$104,"Prüfen")</f>
        <v/>
      </c>
    </row>
    <row r="6">
      <c r="A6" s="5" t="inlineStr">
        <is>
          <t>Datenstand bis</t>
        </is>
      </c>
      <c r="B6" s="43">
        <f>IF($B$4=0,"",MAX(Kalkulation!$B$5:$B$104))</f>
        <v/>
      </c>
      <c r="D6" s="5" t="inlineStr">
        <is>
          <t>WE-Quote über Schwelle</t>
        </is>
      </c>
      <c r="E6" s="6">
        <f>COUNTIFS(Kalkulation!$A$5:$A$104,"&lt;&gt;",Kalkulation!$AC$5:$AC$104,"&gt;"&amp;Parameter!$G$6)</f>
        <v/>
      </c>
    </row>
    <row r="7">
      <c r="A7" s="7" t="inlineStr">
        <is>
          <t>Ø Kosten inkl. Ausschuss</t>
        </is>
      </c>
      <c r="B7" s="44">
        <f>IFERROR(AVERAGE(Kalkulation!$X$5:$X$104),"")</f>
        <v/>
      </c>
      <c r="D7" s="7" t="inlineStr">
        <is>
          <t>Deckungsbeitrag unter Minimum</t>
        </is>
      </c>
      <c r="E7" s="9">
        <f>COUNTIFS(Kalkulation!$A$5:$A$104,"&lt;&gt;",Kalkulation!$AD$5:$AD$104,"&lt;"&amp;Parameter!$G$7)</f>
        <v/>
      </c>
    </row>
    <row r="8">
      <c r="A8" s="5" t="inlineStr">
        <is>
          <t>Ø Brutto-Sollpreis</t>
        </is>
      </c>
      <c r="B8" s="45">
        <f>IFERROR(AVERAGE(Kalkulation!$AA$5:$AA$104),"")</f>
        <v/>
      </c>
      <c r="D8" s="5" t="inlineStr">
        <is>
          <t>Ausschuss über Schwelle</t>
        </is>
      </c>
      <c r="E8" s="6">
        <f>COUNTIFS(Kalkulation!$A$5:$A$104,"&lt;&gt;",Kalkulation!$L$5:$L$104,"&gt;"&amp;Parameter!$G$8)</f>
        <v/>
      </c>
    </row>
    <row r="9">
      <c r="A9" s="7" t="inlineStr">
        <is>
          <t>Ø Plan-Bruttopreis</t>
        </is>
      </c>
      <c r="B9" s="44">
        <f>IFERROR(AVERAGE(Kalkulation!$N$5:$N$104),"")</f>
        <v/>
      </c>
      <c r="D9" s="7" t="inlineStr">
        <is>
          <t>Planpreis unter Brutto-Soll</t>
        </is>
      </c>
      <c r="E9" s="9">
        <f>COUNTIFS(Kalkulation!$A$5:$A$104,"&lt;&gt;",Kalkulation!$AE$5:$AE$104,"&lt;0")</f>
        <v/>
      </c>
    </row>
    <row r="10">
      <c r="A10" s="5" t="inlineStr">
        <is>
          <t>Ø Wareneinsatzquote Plan</t>
        </is>
      </c>
      <c r="B10" s="46">
        <f>IFERROR(AVERAGE(Kalkulation!$AC$5:$AC$104),"")</f>
        <v/>
      </c>
      <c r="D10" s="5" t="inlineStr">
        <is>
          <t>Planpreis fehlt</t>
        </is>
      </c>
      <c r="E10" s="6">
        <f>COUNTIFS(Kalkulation!$A$5:$A$104,"&lt;&gt;",Kalkulation!$N$5:$N$104,"")</f>
        <v/>
      </c>
    </row>
    <row r="11">
      <c r="A11" s="7" t="inlineStr">
        <is>
          <t>Ø Deckungsbeitrag netto</t>
        </is>
      </c>
      <c r="B11" s="44">
        <f>IFERROR(AVERAGE(Kalkulation!$AD$5:$AD$104),"")</f>
        <v/>
      </c>
    </row>
    <row r="12">
      <c r="A12" s="5" t="inlineStr">
        <is>
          <t>Gesamtstatus</t>
        </is>
      </c>
      <c r="B12" s="14">
        <f>IF($B$4=0,"Keine Daten",IF($E$4&gt;0,"Eingaben ergänzen",IF($E$5&gt;0,"Prüfung erforderlich","Ohne Auffälligkeit")))</f>
        <v/>
      </c>
    </row>
    <row r="13"/>
    <row r="14">
      <c r="A14" s="4" t="inlineStr">
        <is>
          <t>Durchschnitt je Kategorie</t>
        </is>
      </c>
      <c r="B14" s="4" t="n"/>
      <c r="C14" s="4" t="n"/>
    </row>
    <row r="15">
      <c r="A15" s="15" t="inlineStr">
        <is>
          <t>Kategorie</t>
        </is>
      </c>
      <c r="B15" s="15" t="inlineStr">
        <is>
          <t>Ø Kosten inkl. Ausschuss</t>
        </is>
      </c>
      <c r="C15" s="15" t="inlineStr">
        <is>
          <t>Ø Netto-Plan</t>
        </is>
      </c>
    </row>
    <row r="16">
      <c r="A16" s="16" t="inlineStr">
        <is>
          <t>Espresso</t>
        </is>
      </c>
      <c r="B16" s="45">
        <f>IFERROR(AVERAGEIF(Kalkulation!$D$5:$D$104,$A16,Kalkulation!$X$5:$X$104),"")</f>
        <v/>
      </c>
      <c r="C16" s="45">
        <f>IFERROR(AVERAGEIF(Kalkulation!$D$5:$D$104,$A16,Kalkulation!$AB$5:$AB$104),"")</f>
        <v/>
      </c>
    </row>
    <row r="17">
      <c r="A17" s="17" t="inlineStr">
        <is>
          <t>Milchgetränk</t>
        </is>
      </c>
      <c r="B17" s="44">
        <f>IFERROR(AVERAGEIF(Kalkulation!$D$5:$D$104,$A17,Kalkulation!$X$5:$X$104),"")</f>
        <v/>
      </c>
      <c r="C17" s="44">
        <f>IFERROR(AVERAGEIF(Kalkulation!$D$5:$D$104,$A17,Kalkulation!$AB$5:$AB$104),"")</f>
        <v/>
      </c>
    </row>
    <row r="18">
      <c r="A18" s="16" t="inlineStr">
        <is>
          <t>Spezialität</t>
        </is>
      </c>
      <c r="B18" s="45">
        <f>IFERROR(AVERAGEIF(Kalkulation!$D$5:$D$104,$A18,Kalkulation!$X$5:$X$104),"")</f>
        <v/>
      </c>
      <c r="C18" s="45">
        <f>IFERROR(AVERAGEIF(Kalkulation!$D$5:$D$104,$A18,Kalkulation!$AB$5:$AB$104),"")</f>
        <v/>
      </c>
    </row>
    <row r="19">
      <c r="A19" s="17" t="inlineStr">
        <is>
          <t>Kaltgetränk</t>
        </is>
      </c>
      <c r="B19" s="44">
        <f>IFERROR(AVERAGEIF(Kalkulation!$D$5:$D$104,$A19,Kalkulation!$X$5:$X$104),"")</f>
        <v/>
      </c>
      <c r="C19" s="44">
        <f>IFERROR(AVERAGEIF(Kalkulation!$D$5:$D$104,$A19,Kalkulation!$AB$5:$AB$104),"")</f>
        <v/>
      </c>
    </row>
  </sheetData>
  <mergeCells count="1">
    <mergeCell ref="A1:H1"/>
  </mergeCells>
  <conditionalFormatting sqref="E4:E10">
    <cfRule type="expression" priority="1" dxfId="0">
      <formula>E4&gt;0</formula>
    </cfRule>
  </conditionalFormatting>
  <conditionalFormatting sqref="B12">
    <cfRule type="expression" priority="2" dxfId="1">
      <formula>B12="Ohne Auffälligkeit"</formula>
    </cfRule>
    <cfRule type="expression" priority="3" dxfId="0">
      <formula>OR(B12="Eingaben ergänzen",B12="Prüfung erforderlich")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F104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31" customWidth="1" min="3" max="3"/>
    <col width="18" customWidth="1" min="4" max="4"/>
    <col width="12" customWidth="1" min="5" max="5"/>
    <col width="19" customWidth="1" min="6" max="6"/>
    <col width="12" customWidth="1" min="7" max="7"/>
    <col width="14" customWidth="1" min="8" max="8"/>
    <col width="12" customWidth="1" min="9" max="9"/>
    <col width="15" customWidth="1" min="10" max="10"/>
    <col width="17" customWidth="1" min="11" max="11"/>
    <col width="14" customWidth="1" min="12" max="12"/>
    <col width="17" customWidth="1" min="13" max="13"/>
    <col width="16" customWidth="1" min="14" max="14"/>
    <col width="17" customWidth="1" min="15" max="15"/>
    <col width="16" customWidth="1" min="16" max="16"/>
    <col width="17" customWidth="1" min="17" max="17"/>
    <col width="19" customWidth="1" min="18" max="18"/>
    <col width="16" customWidth="1" min="19" max="19"/>
    <col width="15" customWidth="1" min="20" max="20"/>
    <col width="16" customWidth="1" min="21" max="21"/>
    <col width="16" customWidth="1" min="22" max="22"/>
    <col width="16" customWidth="1" min="23" max="23"/>
    <col width="21" customWidth="1" min="24" max="24"/>
    <col width="16" customWidth="1" min="25" max="25"/>
    <col width="15" customWidth="1" min="26" max="26"/>
    <col width="17" customWidth="1" min="27" max="27"/>
    <col width="16" customWidth="1" min="28" max="28"/>
    <col width="18" customWidth="1" min="29" max="29"/>
    <col width="24" customWidth="1" min="30" max="30"/>
    <col width="23" customWidth="1" min="31" max="31"/>
    <col width="16" customWidth="1" min="32" max="32"/>
  </cols>
  <sheetData>
    <row r="1" ht="29" customHeight="1">
      <c r="A1" s="1" t="inlineStr">
        <is>
          <t>Kaffee-Kalkulation Gastronomie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  <c r="AA1" s="40" t="n"/>
      <c r="AB1" s="40" t="n"/>
      <c r="AC1" s="40" t="n"/>
      <c r="AD1" s="40" t="n"/>
      <c r="AE1" s="40" t="n"/>
      <c r="AF1" s="41" t="n"/>
    </row>
    <row r="2" ht="30" customHeight="1">
      <c r="A2" s="3" t="inlineStr">
        <is>
          <t>Gelb = bearbeitbare Eingabe. Kosten werden je Getränk aus Menge, Preisannahme, Verbrauchsmaterial und Ausschuss berechnet.</t>
        </is>
      </c>
    </row>
    <row r="3">
      <c r="A3" s="4" t="inlineStr">
        <is>
          <t>Bearbeitbare Eingaben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18" t="inlineStr">
        <is>
          <t>Automatische Berechnung</t>
        </is>
      </c>
      <c r="P3" s="18" t="n"/>
      <c r="Q3" s="18" t="n"/>
      <c r="R3" s="18" t="n"/>
      <c r="S3" s="18" t="n"/>
      <c r="T3" s="18" t="n"/>
      <c r="U3" s="18" t="n"/>
      <c r="V3" s="18" t="n"/>
      <c r="W3" s="18" t="n"/>
      <c r="X3" s="18" t="n"/>
      <c r="Y3" s="18" t="n"/>
      <c r="Z3" s="18" t="n"/>
      <c r="AA3" s="18" t="n"/>
      <c r="AB3" s="18" t="n"/>
      <c r="AC3" s="18" t="n"/>
      <c r="AD3" s="18" t="n"/>
      <c r="AE3" s="18" t="n"/>
      <c r="AF3" s="18" t="n"/>
    </row>
    <row r="4" ht="42" customHeight="1">
      <c r="A4" s="15" t="inlineStr">
        <is>
          <t>Kennung</t>
        </is>
      </c>
      <c r="B4" s="15" t="inlineStr">
        <is>
          <t>Stand</t>
        </is>
      </c>
      <c r="C4" s="15" t="inlineStr">
        <is>
          <t>Getränk</t>
        </is>
      </c>
      <c r="D4" s="15" t="inlineStr">
        <is>
          <t>Kategorie</t>
        </is>
      </c>
      <c r="E4" s="15" t="inlineStr">
        <is>
          <t>Bohnen (g)</t>
        </is>
      </c>
      <c r="F4" s="15" t="inlineStr">
        <is>
          <t>Milchtyp</t>
        </is>
      </c>
      <c r="G4" s="15" t="inlineStr">
        <is>
          <t>Milch (ml)</t>
        </is>
      </c>
      <c r="H4" s="15" t="inlineStr">
        <is>
          <t>Zusatz</t>
        </is>
      </c>
      <c r="I4" s="15" t="inlineStr">
        <is>
          <t>Zusatz (ml)</t>
        </is>
      </c>
      <c r="J4" s="15" t="inlineStr">
        <is>
          <t>Ausgabeart</t>
        </is>
      </c>
      <c r="K4" s="15" t="inlineStr">
        <is>
          <t>Sonst. Material (€)</t>
        </is>
      </c>
      <c r="L4" s="15" t="inlineStr">
        <is>
          <t>Ausschuss (%)</t>
        </is>
      </c>
      <c r="M4" s="15" t="inlineStr">
        <is>
          <t>Ziel-WE-Quote (%)</t>
        </is>
      </c>
      <c r="N4" s="15" t="inlineStr">
        <is>
          <t>Plan-Brutto (€)</t>
        </is>
      </c>
      <c r="O4" s="19" t="inlineStr">
        <is>
          <t>Bohnenpreis (€/kg)</t>
        </is>
      </c>
      <c r="P4" s="19" t="inlineStr">
        <is>
          <t>Milchpreis (€/l)</t>
        </is>
      </c>
      <c r="Q4" s="19" t="inlineStr">
        <is>
          <t>Zusatzpreis (€/l)</t>
        </is>
      </c>
      <c r="R4" s="19" t="inlineStr">
        <is>
          <t>Ausgabe-Material (€)</t>
        </is>
      </c>
      <c r="S4" s="19" t="inlineStr">
        <is>
          <t>Bohnenkosten (€)</t>
        </is>
      </c>
      <c r="T4" s="19" t="inlineStr">
        <is>
          <t>Milchkosten (€)</t>
        </is>
      </c>
      <c r="U4" s="19" t="inlineStr">
        <is>
          <t>Zusatzkosten (€)</t>
        </is>
      </c>
      <c r="V4" s="19" t="inlineStr">
        <is>
          <t>Materialkosten (€)</t>
        </is>
      </c>
      <c r="W4" s="19" t="inlineStr">
        <is>
          <t>Basiskosten (€)</t>
        </is>
      </c>
      <c r="X4" s="19" t="inlineStr">
        <is>
          <t>Kosten inkl. Ausschuss (€)</t>
        </is>
      </c>
      <c r="Y4" s="19" t="inlineStr">
        <is>
          <t>Netto-Soll (€)</t>
        </is>
      </c>
      <c r="Z4" s="19" t="inlineStr">
        <is>
          <t>USt-Annahme (%)</t>
        </is>
      </c>
      <c r="AA4" s="19" t="inlineStr">
        <is>
          <t>Brutto-Soll (€)</t>
        </is>
      </c>
      <c r="AB4" s="19" t="inlineStr">
        <is>
          <t>Netto-Plan (€)</t>
        </is>
      </c>
      <c r="AC4" s="19" t="inlineStr">
        <is>
          <t>WE-Quote Plan (%)</t>
        </is>
      </c>
      <c r="AD4" s="19" t="inlineStr">
        <is>
          <t>Deckungsbeitrag netto (€)</t>
        </is>
      </c>
      <c r="AE4" s="19" t="inlineStr">
        <is>
          <t>Preisabweichung brutto (€)</t>
        </is>
      </c>
      <c r="AF4" s="19" t="inlineStr">
        <is>
          <t>Status</t>
        </is>
      </c>
    </row>
    <row r="5">
      <c r="A5" s="20" t="inlineStr">
        <is>
          <t>KAF-001</t>
        </is>
      </c>
      <c r="B5" s="47" t="n">
        <v>46262</v>
      </c>
      <c r="C5" s="22" t="inlineStr">
        <is>
          <t>Espresso Hausstil</t>
        </is>
      </c>
      <c r="D5" s="20" t="inlineStr">
        <is>
          <t>Espresso</t>
        </is>
      </c>
      <c r="E5" s="48" t="n">
        <v>18</v>
      </c>
      <c r="F5" s="20" t="inlineStr">
        <is>
          <t>Keine</t>
        </is>
      </c>
      <c r="G5" s="24" t="n">
        <v>0</v>
      </c>
      <c r="H5" s="20" t="inlineStr">
        <is>
          <t>Keiner</t>
        </is>
      </c>
      <c r="I5" s="24" t="n">
        <v>0</v>
      </c>
      <c r="J5" s="20" t="inlineStr">
        <is>
          <t>Porzellan</t>
        </is>
      </c>
      <c r="K5" s="49" t="n">
        <v>0.03</v>
      </c>
      <c r="L5" s="50" t="n">
        <v>0.04</v>
      </c>
      <c r="M5" s="50" t="n">
        <v>0.25</v>
      </c>
      <c r="N5" s="49" t="n">
        <v>2.9</v>
      </c>
      <c r="O5" s="51">
        <f>IF($A5="","",IF(Parameter!$D$5="","",IFERROR(VLOOKUP("Kaffeebohnen",Parameter!$A$5:$D$14,4,FALSE),"")))</f>
        <v/>
      </c>
      <c r="P5" s="51">
        <f>IF($A5="","",IF($F5="","",IFERROR(VLOOKUP($F5,Parameter!$A$5:$D$14,4,FALSE),"")))</f>
        <v/>
      </c>
      <c r="Q5" s="51">
        <f>IF($A5="","",IF($H5="","",IFERROR(VLOOKUP($H5,Parameter!$A$5:$D$14,4,FALSE),"")))</f>
        <v/>
      </c>
      <c r="R5" s="51">
        <f>IF($A5="","",IF($J5="","",IFERROR(VLOOKUP($J5,Parameter!$A$5:$D$14,4,FALSE),"")))</f>
        <v/>
      </c>
      <c r="S5" s="51">
        <f>IF($A5="","",IF(OR($E5="",$O5=""),"",IFERROR($E5/1000*$O5,"")))</f>
        <v/>
      </c>
      <c r="T5" s="51">
        <f>IF($A5="","",IF(OR($G5="",$P5=""),"",IFERROR($G5/1000*$P5,"")))</f>
        <v/>
      </c>
      <c r="U5" s="51">
        <f>IF($A5="","",IF(OR($I5="",$Q5=""),"",IFERROR($I5/1000*$Q5,"")))</f>
        <v/>
      </c>
      <c r="V5" s="51">
        <f>IF($A5="","",IF(OR($K5="",$R5=""),"",IFERROR($K5+$R5,"")))</f>
        <v/>
      </c>
      <c r="W5" s="51">
        <f>IF($A5="","",IF(COUNT($S5:$V5)&lt;4,"",SUM($S5:$V5)))</f>
        <v/>
      </c>
      <c r="X5" s="51">
        <f>IF($A5="","",IF(OR($W5="",$L5=""),"",IFERROR($W5/(1-$L5),"")))</f>
        <v/>
      </c>
      <c r="Y5" s="51">
        <f>IF($A5="","",IF(OR($X5="",$M5=""),"",IFERROR($X5/$M5,"")))</f>
        <v/>
      </c>
      <c r="Z5" s="52">
        <f>IF($A5="","",IF(Parameter!$G$5="","",Parameter!$G$5))</f>
        <v/>
      </c>
      <c r="AA5" s="51">
        <f>IF($A5="","",IF(OR($Y5="",$Z5=""),"",IFERROR($Y5*(1+$Z5),"")))</f>
        <v/>
      </c>
      <c r="AB5" s="51">
        <f>IF($A5="","",IF(OR($N5="",$Z5=""),"",IFERROR($N5/(1+$Z5),"")))</f>
        <v/>
      </c>
      <c r="AC5" s="52">
        <f>IF($A5="","",IF(OR($X5="",$AB5=""),"",IFERROR($X5/$AB5,"")))</f>
        <v/>
      </c>
      <c r="AD5" s="51">
        <f>IF($A5="","",IF(OR($AB5="",$X5=""),"",IFERROR($AB5-$X5,"")))</f>
        <v/>
      </c>
      <c r="AE5" s="51">
        <f>IF($A5="","",IF(OR($N5="",$AA5=""),"",IFERROR($N5-$AA5,"")))</f>
        <v/>
      </c>
      <c r="AF5" s="29">
        <f>IF($A5="","",IF(OR(COUNTBLANK($B5:$N5)&gt;0,$O5="",$P5="",$Q5="",$R5="",$W5="",$X5="",$Y5="",$Z5="",$AA5="",$AB5="",$AC5="",$AD5="",$AE5=""),"Eingabe fehlt",IF(OR($AC5&gt;Parameter!$G$6,$AD5&lt;Parameter!$G$7,$L5&gt;Parameter!$G$8,$AE5&lt;0),"Prüfen","OK")))</f>
        <v/>
      </c>
    </row>
    <row r="6">
      <c r="A6" s="20" t="inlineStr">
        <is>
          <t>KAF-002</t>
        </is>
      </c>
      <c r="B6" s="47" t="n">
        <v>46263</v>
      </c>
      <c r="C6" s="22" t="inlineStr">
        <is>
          <t>Café Crema Nordlicht</t>
        </is>
      </c>
      <c r="D6" s="20" t="inlineStr">
        <is>
          <t>Espresso</t>
        </is>
      </c>
      <c r="E6" s="48" t="n">
        <v>18</v>
      </c>
      <c r="F6" s="20" t="inlineStr">
        <is>
          <t>Keine</t>
        </is>
      </c>
      <c r="G6" s="24" t="n">
        <v>0</v>
      </c>
      <c r="H6" s="20" t="inlineStr">
        <is>
          <t>Keiner</t>
        </is>
      </c>
      <c r="I6" s="24" t="n">
        <v>0</v>
      </c>
      <c r="J6" s="20" t="inlineStr">
        <is>
          <t>Einweg</t>
        </is>
      </c>
      <c r="K6" s="49" t="n">
        <v>0.04</v>
      </c>
      <c r="L6" s="50" t="n">
        <v>0.05</v>
      </c>
      <c r="M6" s="50" t="n">
        <v>0.27</v>
      </c>
      <c r="N6" s="49" t="n">
        <v>3.4</v>
      </c>
      <c r="O6" s="53">
        <f>IF($A6="","",IF(Parameter!$D$5="","",IFERROR(VLOOKUP("Kaffeebohnen",Parameter!$A$5:$D$14,4,FALSE),"")))</f>
        <v/>
      </c>
      <c r="P6" s="53">
        <f>IF($A6="","",IF($F6="","",IFERROR(VLOOKUP($F6,Parameter!$A$5:$D$14,4,FALSE),"")))</f>
        <v/>
      </c>
      <c r="Q6" s="53">
        <f>IF($A6="","",IF($H6="","",IFERROR(VLOOKUP($H6,Parameter!$A$5:$D$14,4,FALSE),"")))</f>
        <v/>
      </c>
      <c r="R6" s="53">
        <f>IF($A6="","",IF($J6="","",IFERROR(VLOOKUP($J6,Parameter!$A$5:$D$14,4,FALSE),"")))</f>
        <v/>
      </c>
      <c r="S6" s="53">
        <f>IF($A6="","",IF(OR($E6="",$O6=""),"",IFERROR($E6/1000*$O6,"")))</f>
        <v/>
      </c>
      <c r="T6" s="53">
        <f>IF($A6="","",IF(OR($G6="",$P6=""),"",IFERROR($G6/1000*$P6,"")))</f>
        <v/>
      </c>
      <c r="U6" s="53">
        <f>IF($A6="","",IF(OR($I6="",$Q6=""),"",IFERROR($I6/1000*$Q6,"")))</f>
        <v/>
      </c>
      <c r="V6" s="53">
        <f>IF($A6="","",IF(OR($K6="",$R6=""),"",IFERROR($K6+$R6,"")))</f>
        <v/>
      </c>
      <c r="W6" s="53">
        <f>IF($A6="","",IF(COUNT($S6:$V6)&lt;4,"",SUM($S6:$V6)))</f>
        <v/>
      </c>
      <c r="X6" s="53">
        <f>IF($A6="","",IF(OR($W6="",$L6=""),"",IFERROR($W6/(1-$L6),"")))</f>
        <v/>
      </c>
      <c r="Y6" s="53">
        <f>IF($A6="","",IF(OR($X6="",$M6=""),"",IFERROR($X6/$M6,"")))</f>
        <v/>
      </c>
      <c r="Z6" s="54">
        <f>IF($A6="","",IF(Parameter!$G$5="","",Parameter!$G$5))</f>
        <v/>
      </c>
      <c r="AA6" s="53">
        <f>IF($A6="","",IF(OR($Y6="",$Z6=""),"",IFERROR($Y6*(1+$Z6),"")))</f>
        <v/>
      </c>
      <c r="AB6" s="53">
        <f>IF($A6="","",IF(OR($N6="",$Z6=""),"",IFERROR($N6/(1+$Z6),"")))</f>
        <v/>
      </c>
      <c r="AC6" s="54">
        <f>IF($A6="","",IF(OR($X6="",$AB6=""),"",IFERROR($X6/$AB6,"")))</f>
        <v/>
      </c>
      <c r="AD6" s="53">
        <f>IF($A6="","",IF(OR($AB6="",$X6=""),"",IFERROR($AB6-$X6,"")))</f>
        <v/>
      </c>
      <c r="AE6" s="53">
        <f>IF($A6="","",IF(OR($N6="",$AA6=""),"",IFERROR($N6-$AA6,"")))</f>
        <v/>
      </c>
      <c r="AF6" s="32">
        <f>IF($A6="","",IF(OR(COUNTBLANK($B6:$N6)&gt;0,$O6="",$P6="",$Q6="",$R6="",$W6="",$X6="",$Y6="",$Z6="",$AA6="",$AB6="",$AC6="",$AD6="",$AE6=""),"Eingabe fehlt",IF(OR($AC6&gt;Parameter!$G$6,$AD6&lt;Parameter!$G$7,$L6&gt;Parameter!$G$8,$AE6&lt;0),"Prüfen","OK")))</f>
        <v/>
      </c>
    </row>
    <row r="7">
      <c r="A7" s="20" t="inlineStr">
        <is>
          <t>KAF-003</t>
        </is>
      </c>
      <c r="B7" s="47" t="n">
        <v>46264</v>
      </c>
      <c r="C7" s="22" t="inlineStr">
        <is>
          <t>Cappuccino Wolkenkrone</t>
        </is>
      </c>
      <c r="D7" s="20" t="inlineStr">
        <is>
          <t>Milchgetränk</t>
        </is>
      </c>
      <c r="E7" s="48" t="n">
        <v>18</v>
      </c>
      <c r="F7" s="20" t="inlineStr">
        <is>
          <t>Vollmilch</t>
        </is>
      </c>
      <c r="G7" s="24" t="n">
        <v>150</v>
      </c>
      <c r="H7" s="20" t="inlineStr">
        <is>
          <t>Keiner</t>
        </is>
      </c>
      <c r="I7" s="24" t="n">
        <v>0</v>
      </c>
      <c r="J7" s="20" t="inlineStr">
        <is>
          <t>Porzellan</t>
        </is>
      </c>
      <c r="K7" s="49" t="n">
        <v>0.04</v>
      </c>
      <c r="L7" s="50" t="n">
        <v>0.06</v>
      </c>
      <c r="M7" s="50" t="n">
        <v>0.28</v>
      </c>
      <c r="N7" s="49" t="n">
        <v>3.6</v>
      </c>
      <c r="O7" s="51">
        <f>IF($A7="","",IF(Parameter!$D$5="","",IFERROR(VLOOKUP("Kaffeebohnen",Parameter!$A$5:$D$14,4,FALSE),"")))</f>
        <v/>
      </c>
      <c r="P7" s="51">
        <f>IF($A7="","",IF($F7="","",IFERROR(VLOOKUP($F7,Parameter!$A$5:$D$14,4,FALSE),"")))</f>
        <v/>
      </c>
      <c r="Q7" s="51">
        <f>IF($A7="","",IF($H7="","",IFERROR(VLOOKUP($H7,Parameter!$A$5:$D$14,4,FALSE),"")))</f>
        <v/>
      </c>
      <c r="R7" s="51">
        <f>IF($A7="","",IF($J7="","",IFERROR(VLOOKUP($J7,Parameter!$A$5:$D$14,4,FALSE),"")))</f>
        <v/>
      </c>
      <c r="S7" s="51">
        <f>IF($A7="","",IF(OR($E7="",$O7=""),"",IFERROR($E7/1000*$O7,"")))</f>
        <v/>
      </c>
      <c r="T7" s="51">
        <f>IF($A7="","",IF(OR($G7="",$P7=""),"",IFERROR($G7/1000*$P7,"")))</f>
        <v/>
      </c>
      <c r="U7" s="51">
        <f>IF($A7="","",IF(OR($I7="",$Q7=""),"",IFERROR($I7/1000*$Q7,"")))</f>
        <v/>
      </c>
      <c r="V7" s="51">
        <f>IF($A7="","",IF(OR($K7="",$R7=""),"",IFERROR($K7+$R7,"")))</f>
        <v/>
      </c>
      <c r="W7" s="51">
        <f>IF($A7="","",IF(COUNT($S7:$V7)&lt;4,"",SUM($S7:$V7)))</f>
        <v/>
      </c>
      <c r="X7" s="51">
        <f>IF($A7="","",IF(OR($W7="",$L7=""),"",IFERROR($W7/(1-$L7),"")))</f>
        <v/>
      </c>
      <c r="Y7" s="51">
        <f>IF($A7="","",IF(OR($X7="",$M7=""),"",IFERROR($X7/$M7,"")))</f>
        <v/>
      </c>
      <c r="Z7" s="52">
        <f>IF($A7="","",IF(Parameter!$G$5="","",Parameter!$G$5))</f>
        <v/>
      </c>
      <c r="AA7" s="51">
        <f>IF($A7="","",IF(OR($Y7="",$Z7=""),"",IFERROR($Y7*(1+$Z7),"")))</f>
        <v/>
      </c>
      <c r="AB7" s="51">
        <f>IF($A7="","",IF(OR($N7="",$Z7=""),"",IFERROR($N7/(1+$Z7),"")))</f>
        <v/>
      </c>
      <c r="AC7" s="52">
        <f>IF($A7="","",IF(OR($X7="",$AB7=""),"",IFERROR($X7/$AB7,"")))</f>
        <v/>
      </c>
      <c r="AD7" s="51">
        <f>IF($A7="","",IF(OR($AB7="",$X7=""),"",IFERROR($AB7-$X7,"")))</f>
        <v/>
      </c>
      <c r="AE7" s="51">
        <f>IF($A7="","",IF(OR($N7="",$AA7=""),"",IFERROR($N7-$AA7,"")))</f>
        <v/>
      </c>
      <c r="AF7" s="29">
        <f>IF($A7="","",IF(OR(COUNTBLANK($B7:$N7)&gt;0,$O7="",$P7="",$Q7="",$R7="",$W7="",$X7="",$Y7="",$Z7="",$AA7="",$AB7="",$AC7="",$AD7="",$AE7=""),"Eingabe fehlt",IF(OR($AC7&gt;Parameter!$G$6,$AD7&lt;Parameter!$G$7,$L7&gt;Parameter!$G$8,$AE7&lt;0),"Prüfen","OK")))</f>
        <v/>
      </c>
    </row>
    <row r="8">
      <c r="A8" s="20" t="inlineStr">
        <is>
          <t>KAF-004</t>
        </is>
      </c>
      <c r="B8" s="47" t="n">
        <v>46265</v>
      </c>
      <c r="C8" s="22" t="inlineStr">
        <is>
          <t>Latte Macchiato Abendgold</t>
        </is>
      </c>
      <c r="D8" s="20" t="inlineStr">
        <is>
          <t>Milchgetränk</t>
        </is>
      </c>
      <c r="E8" s="48" t="n">
        <v>18</v>
      </c>
      <c r="F8" s="20" t="inlineStr">
        <is>
          <t>Vollmilch</t>
        </is>
      </c>
      <c r="G8" s="24" t="n">
        <v>300</v>
      </c>
      <c r="H8" s="20" t="inlineStr">
        <is>
          <t>Keiner</t>
        </is>
      </c>
      <c r="I8" s="24" t="n">
        <v>0</v>
      </c>
      <c r="J8" s="20" t="inlineStr">
        <is>
          <t>Porzellan</t>
        </is>
      </c>
      <c r="K8" s="49" t="n">
        <v>0.04</v>
      </c>
      <c r="L8" s="50" t="n">
        <v>0.07000000000000001</v>
      </c>
      <c r="M8" s="50" t="n">
        <v>0.3</v>
      </c>
      <c r="N8" s="49" t="n">
        <v>4.2</v>
      </c>
      <c r="O8" s="53">
        <f>IF($A8="","",IF(Parameter!$D$5="","",IFERROR(VLOOKUP("Kaffeebohnen",Parameter!$A$5:$D$14,4,FALSE),"")))</f>
        <v/>
      </c>
      <c r="P8" s="53">
        <f>IF($A8="","",IF($F8="","",IFERROR(VLOOKUP($F8,Parameter!$A$5:$D$14,4,FALSE),"")))</f>
        <v/>
      </c>
      <c r="Q8" s="53">
        <f>IF($A8="","",IF($H8="","",IFERROR(VLOOKUP($H8,Parameter!$A$5:$D$14,4,FALSE),"")))</f>
        <v/>
      </c>
      <c r="R8" s="53">
        <f>IF($A8="","",IF($J8="","",IFERROR(VLOOKUP($J8,Parameter!$A$5:$D$14,4,FALSE),"")))</f>
        <v/>
      </c>
      <c r="S8" s="53">
        <f>IF($A8="","",IF(OR($E8="",$O8=""),"",IFERROR($E8/1000*$O8,"")))</f>
        <v/>
      </c>
      <c r="T8" s="53">
        <f>IF($A8="","",IF(OR($G8="",$P8=""),"",IFERROR($G8/1000*$P8,"")))</f>
        <v/>
      </c>
      <c r="U8" s="53">
        <f>IF($A8="","",IF(OR($I8="",$Q8=""),"",IFERROR($I8/1000*$Q8,"")))</f>
        <v/>
      </c>
      <c r="V8" s="53">
        <f>IF($A8="","",IF(OR($K8="",$R8=""),"",IFERROR($K8+$R8,"")))</f>
        <v/>
      </c>
      <c r="W8" s="53">
        <f>IF($A8="","",IF(COUNT($S8:$V8)&lt;4,"",SUM($S8:$V8)))</f>
        <v/>
      </c>
      <c r="X8" s="53">
        <f>IF($A8="","",IF(OR($W8="",$L8=""),"",IFERROR($W8/(1-$L8),"")))</f>
        <v/>
      </c>
      <c r="Y8" s="53">
        <f>IF($A8="","",IF(OR($X8="",$M8=""),"",IFERROR($X8/$M8,"")))</f>
        <v/>
      </c>
      <c r="Z8" s="54">
        <f>IF($A8="","",IF(Parameter!$G$5="","",Parameter!$G$5))</f>
        <v/>
      </c>
      <c r="AA8" s="53">
        <f>IF($A8="","",IF(OR($Y8="",$Z8=""),"",IFERROR($Y8*(1+$Z8),"")))</f>
        <v/>
      </c>
      <c r="AB8" s="53">
        <f>IF($A8="","",IF(OR($N8="",$Z8=""),"",IFERROR($N8/(1+$Z8),"")))</f>
        <v/>
      </c>
      <c r="AC8" s="54">
        <f>IF($A8="","",IF(OR($X8="",$AB8=""),"",IFERROR($X8/$AB8,"")))</f>
        <v/>
      </c>
      <c r="AD8" s="53">
        <f>IF($A8="","",IF(OR($AB8="",$X8=""),"",IFERROR($AB8-$X8,"")))</f>
        <v/>
      </c>
      <c r="AE8" s="53">
        <f>IF($A8="","",IF(OR($N8="",$AA8=""),"",IFERROR($N8-$AA8,"")))</f>
        <v/>
      </c>
      <c r="AF8" s="32">
        <f>IF($A8="","",IF(OR(COUNTBLANK($B8:$N8)&gt;0,$O8="",$P8="",$Q8="",$R8="",$W8="",$X8="",$Y8="",$Z8="",$AA8="",$AB8="",$AC8="",$AD8="",$AE8=""),"Eingabe fehlt",IF(OR($AC8&gt;Parameter!$G$6,$AD8&lt;Parameter!$G$7,$L8&gt;Parameter!$G$8,$AE8&lt;0),"Prüfen","OK")))</f>
        <v/>
      </c>
    </row>
    <row r="9">
      <c r="A9" s="20" t="inlineStr">
        <is>
          <t>KAF-005</t>
        </is>
      </c>
      <c r="B9" s="47" t="n">
        <v>46266</v>
      </c>
      <c r="C9" s="22" t="inlineStr">
        <is>
          <t>Flat White Kupferblatt</t>
        </is>
      </c>
      <c r="D9" s="20" t="inlineStr">
        <is>
          <t>Milchgetränk</t>
        </is>
      </c>
      <c r="E9" s="48" t="n">
        <v>20</v>
      </c>
      <c r="F9" s="20" t="inlineStr">
        <is>
          <t>Vollmilch</t>
        </is>
      </c>
      <c r="G9" s="24" t="n">
        <v>180</v>
      </c>
      <c r="H9" s="20" t="inlineStr">
        <is>
          <t>Keiner</t>
        </is>
      </c>
      <c r="I9" s="24" t="n">
        <v>0</v>
      </c>
      <c r="J9" s="20" t="inlineStr">
        <is>
          <t>Porzellan</t>
        </is>
      </c>
      <c r="K9" s="49" t="n">
        <v>0.04</v>
      </c>
      <c r="L9" s="50" t="n">
        <v>0.06</v>
      </c>
      <c r="M9" s="50" t="n">
        <v>0.27</v>
      </c>
      <c r="N9" s="49" t="n">
        <v>3.9</v>
      </c>
      <c r="O9" s="51">
        <f>IF($A9="","",IF(Parameter!$D$5="","",IFERROR(VLOOKUP("Kaffeebohnen",Parameter!$A$5:$D$14,4,FALSE),"")))</f>
        <v/>
      </c>
      <c r="P9" s="51">
        <f>IF($A9="","",IF($F9="","",IFERROR(VLOOKUP($F9,Parameter!$A$5:$D$14,4,FALSE),"")))</f>
        <v/>
      </c>
      <c r="Q9" s="51">
        <f>IF($A9="","",IF($H9="","",IFERROR(VLOOKUP($H9,Parameter!$A$5:$D$14,4,FALSE),"")))</f>
        <v/>
      </c>
      <c r="R9" s="51">
        <f>IF($A9="","",IF($J9="","",IFERROR(VLOOKUP($J9,Parameter!$A$5:$D$14,4,FALSE),"")))</f>
        <v/>
      </c>
      <c r="S9" s="51">
        <f>IF($A9="","",IF(OR($E9="",$O9=""),"",IFERROR($E9/1000*$O9,"")))</f>
        <v/>
      </c>
      <c r="T9" s="51">
        <f>IF($A9="","",IF(OR($G9="",$P9=""),"",IFERROR($G9/1000*$P9,"")))</f>
        <v/>
      </c>
      <c r="U9" s="51">
        <f>IF($A9="","",IF(OR($I9="",$Q9=""),"",IFERROR($I9/1000*$Q9,"")))</f>
        <v/>
      </c>
      <c r="V9" s="51">
        <f>IF($A9="","",IF(OR($K9="",$R9=""),"",IFERROR($K9+$R9,"")))</f>
        <v/>
      </c>
      <c r="W9" s="51">
        <f>IF($A9="","",IF(COUNT($S9:$V9)&lt;4,"",SUM($S9:$V9)))</f>
        <v/>
      </c>
      <c r="X9" s="51">
        <f>IF($A9="","",IF(OR($W9="",$L9=""),"",IFERROR($W9/(1-$L9),"")))</f>
        <v/>
      </c>
      <c r="Y9" s="51">
        <f>IF($A9="","",IF(OR($X9="",$M9=""),"",IFERROR($X9/$M9,"")))</f>
        <v/>
      </c>
      <c r="Z9" s="52">
        <f>IF($A9="","",IF(Parameter!$G$5="","",Parameter!$G$5))</f>
        <v/>
      </c>
      <c r="AA9" s="51">
        <f>IF($A9="","",IF(OR($Y9="",$Z9=""),"",IFERROR($Y9*(1+$Z9),"")))</f>
        <v/>
      </c>
      <c r="AB9" s="51">
        <f>IF($A9="","",IF(OR($N9="",$Z9=""),"",IFERROR($N9/(1+$Z9),"")))</f>
        <v/>
      </c>
      <c r="AC9" s="52">
        <f>IF($A9="","",IF(OR($X9="",$AB9=""),"",IFERROR($X9/$AB9,"")))</f>
        <v/>
      </c>
      <c r="AD9" s="51">
        <f>IF($A9="","",IF(OR($AB9="",$X9=""),"",IFERROR($AB9-$X9,"")))</f>
        <v/>
      </c>
      <c r="AE9" s="51">
        <f>IF($A9="","",IF(OR($N9="",$AA9=""),"",IFERROR($N9-$AA9,"")))</f>
        <v/>
      </c>
      <c r="AF9" s="29">
        <f>IF($A9="","",IF(OR(COUNTBLANK($B9:$N9)&gt;0,$O9="",$P9="",$Q9="",$R9="",$W9="",$X9="",$Y9="",$Z9="",$AA9="",$AB9="",$AC9="",$AD9="",$AE9=""),"Eingabe fehlt",IF(OR($AC9&gt;Parameter!$G$6,$AD9&lt;Parameter!$G$7,$L9&gt;Parameter!$G$8,$AE9&lt;0),"Prüfen","OK")))</f>
        <v/>
      </c>
    </row>
    <row r="10">
      <c r="A10" s="20" t="inlineStr">
        <is>
          <t>KAF-006</t>
        </is>
      </c>
      <c r="B10" s="47" t="n">
        <v>46267</v>
      </c>
      <c r="C10" s="22" t="inlineStr">
        <is>
          <t>Hafer-Cappuccino Feldfunke</t>
        </is>
      </c>
      <c r="D10" s="20" t="inlineStr">
        <is>
          <t>Milchgetränk</t>
        </is>
      </c>
      <c r="E10" s="48" t="n">
        <v>18</v>
      </c>
      <c r="F10" s="20" t="inlineStr">
        <is>
          <t>Haferalternative</t>
        </is>
      </c>
      <c r="G10" s="24" t="n">
        <v>250</v>
      </c>
      <c r="H10" s="20" t="inlineStr">
        <is>
          <t>Keiner</t>
        </is>
      </c>
      <c r="I10" s="24" t="n">
        <v>0</v>
      </c>
      <c r="J10" s="20" t="inlineStr">
        <is>
          <t>Porzellan</t>
        </is>
      </c>
      <c r="K10" s="49" t="n">
        <v>0.04</v>
      </c>
      <c r="L10" s="50" t="n">
        <v>0.08</v>
      </c>
      <c r="M10" s="50" t="n">
        <v>0.3</v>
      </c>
      <c r="N10" s="49" t="n">
        <v>4.3</v>
      </c>
      <c r="O10" s="53">
        <f>IF($A10="","",IF(Parameter!$D$5="","",IFERROR(VLOOKUP("Kaffeebohnen",Parameter!$A$5:$D$14,4,FALSE),"")))</f>
        <v/>
      </c>
      <c r="P10" s="53">
        <f>IF($A10="","",IF($F10="","",IFERROR(VLOOKUP($F10,Parameter!$A$5:$D$14,4,FALSE),"")))</f>
        <v/>
      </c>
      <c r="Q10" s="53">
        <f>IF($A10="","",IF($H10="","",IFERROR(VLOOKUP($H10,Parameter!$A$5:$D$14,4,FALSE),"")))</f>
        <v/>
      </c>
      <c r="R10" s="53">
        <f>IF($A10="","",IF($J10="","",IFERROR(VLOOKUP($J10,Parameter!$A$5:$D$14,4,FALSE),"")))</f>
        <v/>
      </c>
      <c r="S10" s="53">
        <f>IF($A10="","",IF(OR($E10="",$O10=""),"",IFERROR($E10/1000*$O10,"")))</f>
        <v/>
      </c>
      <c r="T10" s="53">
        <f>IF($A10="","",IF(OR($G10="",$P10=""),"",IFERROR($G10/1000*$P10,"")))</f>
        <v/>
      </c>
      <c r="U10" s="53">
        <f>IF($A10="","",IF(OR($I10="",$Q10=""),"",IFERROR($I10/1000*$Q10,"")))</f>
        <v/>
      </c>
      <c r="V10" s="53">
        <f>IF($A10="","",IF(OR($K10="",$R10=""),"",IFERROR($K10+$R10,"")))</f>
        <v/>
      </c>
      <c r="W10" s="53">
        <f>IF($A10="","",IF(COUNT($S10:$V10)&lt;4,"",SUM($S10:$V10)))</f>
        <v/>
      </c>
      <c r="X10" s="53">
        <f>IF($A10="","",IF(OR($W10="",$L10=""),"",IFERROR($W10/(1-$L10),"")))</f>
        <v/>
      </c>
      <c r="Y10" s="53">
        <f>IF($A10="","",IF(OR($X10="",$M10=""),"",IFERROR($X10/$M10,"")))</f>
        <v/>
      </c>
      <c r="Z10" s="54">
        <f>IF($A10="","",IF(Parameter!$G$5="","",Parameter!$G$5))</f>
        <v/>
      </c>
      <c r="AA10" s="53">
        <f>IF($A10="","",IF(OR($Y10="",$Z10=""),"",IFERROR($Y10*(1+$Z10),"")))</f>
        <v/>
      </c>
      <c r="AB10" s="53">
        <f>IF($A10="","",IF(OR($N10="",$Z10=""),"",IFERROR($N10/(1+$Z10),"")))</f>
        <v/>
      </c>
      <c r="AC10" s="54">
        <f>IF($A10="","",IF(OR($X10="",$AB10=""),"",IFERROR($X10/$AB10,"")))</f>
        <v/>
      </c>
      <c r="AD10" s="53">
        <f>IF($A10="","",IF(OR($AB10="",$X10=""),"",IFERROR($AB10-$X10,"")))</f>
        <v/>
      </c>
      <c r="AE10" s="53">
        <f>IF($A10="","",IF(OR($N10="",$AA10=""),"",IFERROR($N10-$AA10,"")))</f>
        <v/>
      </c>
      <c r="AF10" s="32">
        <f>IF($A10="","",IF(OR(COUNTBLANK($B10:$N10)&gt;0,$O10="",$P10="",$Q10="",$R10="",$W10="",$X10="",$Y10="",$Z10="",$AA10="",$AB10="",$AC10="",$AD10="",$AE10=""),"Eingabe fehlt",IF(OR($AC10&gt;Parameter!$G$6,$AD10&lt;Parameter!$G$7,$L10&gt;Parameter!$G$8,$AE10&lt;0),"Prüfen","OK")))</f>
        <v/>
      </c>
    </row>
    <row r="11">
      <c r="A11" s="20" t="inlineStr">
        <is>
          <t>KAF-007</t>
        </is>
      </c>
      <c r="B11" s="47" t="n">
        <v>46268</v>
      </c>
      <c r="C11" s="22" t="inlineStr">
        <is>
          <t>Vanille-Latte Zimtstern</t>
        </is>
      </c>
      <c r="D11" s="20" t="inlineStr">
        <is>
          <t>Spezialität</t>
        </is>
      </c>
      <c r="E11" s="48" t="n">
        <v>18</v>
      </c>
      <c r="F11" s="20" t="inlineStr">
        <is>
          <t>Vollmilch</t>
        </is>
      </c>
      <c r="G11" s="24" t="n">
        <v>250</v>
      </c>
      <c r="H11" s="20" t="inlineStr">
        <is>
          <t>Sirup</t>
        </is>
      </c>
      <c r="I11" s="24" t="n">
        <v>20</v>
      </c>
      <c r="J11" s="20" t="inlineStr">
        <is>
          <t>Porzellan</t>
        </is>
      </c>
      <c r="K11" s="49" t="n">
        <v>0.04</v>
      </c>
      <c r="L11" s="50" t="n">
        <v>0.1</v>
      </c>
      <c r="M11" s="50" t="n">
        <v>0.3</v>
      </c>
      <c r="N11" s="49" t="n">
        <v>4.5</v>
      </c>
      <c r="O11" s="51">
        <f>IF($A11="","",IF(Parameter!$D$5="","",IFERROR(VLOOKUP("Kaffeebohnen",Parameter!$A$5:$D$14,4,FALSE),"")))</f>
        <v/>
      </c>
      <c r="P11" s="51">
        <f>IF($A11="","",IF($F11="","",IFERROR(VLOOKUP($F11,Parameter!$A$5:$D$14,4,FALSE),"")))</f>
        <v/>
      </c>
      <c r="Q11" s="51">
        <f>IF($A11="","",IF($H11="","",IFERROR(VLOOKUP($H11,Parameter!$A$5:$D$14,4,FALSE),"")))</f>
        <v/>
      </c>
      <c r="R11" s="51">
        <f>IF($A11="","",IF($J11="","",IFERROR(VLOOKUP($J11,Parameter!$A$5:$D$14,4,FALSE),"")))</f>
        <v/>
      </c>
      <c r="S11" s="51">
        <f>IF($A11="","",IF(OR($E11="",$O11=""),"",IFERROR($E11/1000*$O11,"")))</f>
        <v/>
      </c>
      <c r="T11" s="51">
        <f>IF($A11="","",IF(OR($G11="",$P11=""),"",IFERROR($G11/1000*$P11,"")))</f>
        <v/>
      </c>
      <c r="U11" s="51">
        <f>IF($A11="","",IF(OR($I11="",$Q11=""),"",IFERROR($I11/1000*$Q11,"")))</f>
        <v/>
      </c>
      <c r="V11" s="51">
        <f>IF($A11="","",IF(OR($K11="",$R11=""),"",IFERROR($K11+$R11,"")))</f>
        <v/>
      </c>
      <c r="W11" s="51">
        <f>IF($A11="","",IF(COUNT($S11:$V11)&lt;4,"",SUM($S11:$V11)))</f>
        <v/>
      </c>
      <c r="X11" s="51">
        <f>IF($A11="","",IF(OR($W11="",$L11=""),"",IFERROR($W11/(1-$L11),"")))</f>
        <v/>
      </c>
      <c r="Y11" s="51">
        <f>IF($A11="","",IF(OR($X11="",$M11=""),"",IFERROR($X11/$M11,"")))</f>
        <v/>
      </c>
      <c r="Z11" s="52">
        <f>IF($A11="","",IF(Parameter!$G$5="","",Parameter!$G$5))</f>
        <v/>
      </c>
      <c r="AA11" s="51">
        <f>IF($A11="","",IF(OR($Y11="",$Z11=""),"",IFERROR($Y11*(1+$Z11),"")))</f>
        <v/>
      </c>
      <c r="AB11" s="51">
        <f>IF($A11="","",IF(OR($N11="",$Z11=""),"",IFERROR($N11/(1+$Z11),"")))</f>
        <v/>
      </c>
      <c r="AC11" s="52">
        <f>IF($A11="","",IF(OR($X11="",$AB11=""),"",IFERROR($X11/$AB11,"")))</f>
        <v/>
      </c>
      <c r="AD11" s="51">
        <f>IF($A11="","",IF(OR($AB11="",$X11=""),"",IFERROR($AB11-$X11,"")))</f>
        <v/>
      </c>
      <c r="AE11" s="51">
        <f>IF($A11="","",IF(OR($N11="",$AA11=""),"",IFERROR($N11-$AA11,"")))</f>
        <v/>
      </c>
      <c r="AF11" s="29">
        <f>IF($A11="","",IF(OR(COUNTBLANK($B11:$N11)&gt;0,$O11="",$P11="",$Q11="",$R11="",$W11="",$X11="",$Y11="",$Z11="",$AA11="",$AB11="",$AC11="",$AD11="",$AE11=""),"Eingabe fehlt",IF(OR($AC11&gt;Parameter!$G$6,$AD11&lt;Parameter!$G$7,$L11&gt;Parameter!$G$8,$AE11&lt;0),"Prüfen","OK")))</f>
        <v/>
      </c>
    </row>
    <row r="12">
      <c r="A12" s="20" t="inlineStr">
        <is>
          <t>KAF-008</t>
        </is>
      </c>
      <c r="B12" s="47" t="n">
        <v>46269</v>
      </c>
      <c r="C12" s="22" t="inlineStr">
        <is>
          <t>Eis-Mokka Sommerhain</t>
        </is>
      </c>
      <c r="D12" s="20" t="inlineStr">
        <is>
          <t>Kaltgetränk</t>
        </is>
      </c>
      <c r="E12" s="48" t="n">
        <v>20</v>
      </c>
      <c r="F12" s="20" t="inlineStr">
        <is>
          <t>Vollmilch</t>
        </is>
      </c>
      <c r="G12" s="24" t="n">
        <v>300</v>
      </c>
      <c r="H12" s="20" t="inlineStr">
        <is>
          <t>Sirup</t>
        </is>
      </c>
      <c r="I12" s="24" t="n">
        <v>15</v>
      </c>
      <c r="J12" s="20" t="inlineStr">
        <is>
          <t>Einweg</t>
        </is>
      </c>
      <c r="K12" s="49" t="n">
        <v>0.15</v>
      </c>
      <c r="L12" s="50" t="n">
        <v>0.18</v>
      </c>
      <c r="M12" s="50" t="n">
        <v>0.32</v>
      </c>
      <c r="N12" s="49" t="n">
        <v>4.2</v>
      </c>
      <c r="O12" s="53">
        <f>IF($A12="","",IF(Parameter!$D$5="","",IFERROR(VLOOKUP("Kaffeebohnen",Parameter!$A$5:$D$14,4,FALSE),"")))</f>
        <v/>
      </c>
      <c r="P12" s="53">
        <f>IF($A12="","",IF($F12="","",IFERROR(VLOOKUP($F12,Parameter!$A$5:$D$14,4,FALSE),"")))</f>
        <v/>
      </c>
      <c r="Q12" s="53">
        <f>IF($A12="","",IF($H12="","",IFERROR(VLOOKUP($H12,Parameter!$A$5:$D$14,4,FALSE),"")))</f>
        <v/>
      </c>
      <c r="R12" s="53">
        <f>IF($A12="","",IF($J12="","",IFERROR(VLOOKUP($J12,Parameter!$A$5:$D$14,4,FALSE),"")))</f>
        <v/>
      </c>
      <c r="S12" s="53">
        <f>IF($A12="","",IF(OR($E12="",$O12=""),"",IFERROR($E12/1000*$O12,"")))</f>
        <v/>
      </c>
      <c r="T12" s="53">
        <f>IF($A12="","",IF(OR($G12="",$P12=""),"",IFERROR($G12/1000*$P12,"")))</f>
        <v/>
      </c>
      <c r="U12" s="53">
        <f>IF($A12="","",IF(OR($I12="",$Q12=""),"",IFERROR($I12/1000*$Q12,"")))</f>
        <v/>
      </c>
      <c r="V12" s="53">
        <f>IF($A12="","",IF(OR($K12="",$R12=""),"",IFERROR($K12+$R12,"")))</f>
        <v/>
      </c>
      <c r="W12" s="53">
        <f>IF($A12="","",IF(COUNT($S12:$V12)&lt;4,"",SUM($S12:$V12)))</f>
        <v/>
      </c>
      <c r="X12" s="53">
        <f>IF($A12="","",IF(OR($W12="",$L12=""),"",IFERROR($W12/(1-$L12),"")))</f>
        <v/>
      </c>
      <c r="Y12" s="53">
        <f>IF($A12="","",IF(OR($X12="",$M12=""),"",IFERROR($X12/$M12,"")))</f>
        <v/>
      </c>
      <c r="Z12" s="54">
        <f>IF($A12="","",IF(Parameter!$G$5="","",Parameter!$G$5))</f>
        <v/>
      </c>
      <c r="AA12" s="53">
        <f>IF($A12="","",IF(OR($Y12="",$Z12=""),"",IFERROR($Y12*(1+$Z12),"")))</f>
        <v/>
      </c>
      <c r="AB12" s="53">
        <f>IF($A12="","",IF(OR($N12="",$Z12=""),"",IFERROR($N12/(1+$Z12),"")))</f>
        <v/>
      </c>
      <c r="AC12" s="54">
        <f>IF($A12="","",IF(OR($X12="",$AB12=""),"",IFERROR($X12/$AB12,"")))</f>
        <v/>
      </c>
      <c r="AD12" s="53">
        <f>IF($A12="","",IF(OR($AB12="",$X12=""),"",IFERROR($AB12-$X12,"")))</f>
        <v/>
      </c>
      <c r="AE12" s="53">
        <f>IF($A12="","",IF(OR($N12="",$AA12=""),"",IFERROR($N12-$AA12,"")))</f>
        <v/>
      </c>
      <c r="AF12" s="32">
        <f>IF($A12="","",IF(OR(COUNTBLANK($B12:$N12)&gt;0,$O12="",$P12="",$Q12="",$R12="",$W12="",$X12="",$Y12="",$Z12="",$AA12="",$AB12="",$AC12="",$AD12="",$AE12=""),"Eingabe fehlt",IF(OR($AC12&gt;Parameter!$G$6,$AD12&lt;Parameter!$G$7,$L12&gt;Parameter!$G$8,$AE12&lt;0),"Prüfen","OK")))</f>
        <v/>
      </c>
    </row>
    <row r="13">
      <c r="A13" s="20" t="inlineStr">
        <is>
          <t>KAF-009</t>
        </is>
      </c>
      <c r="B13" s="47" t="n">
        <v>46270</v>
      </c>
      <c r="C13" s="22" t="inlineStr">
        <is>
          <t>Kakao-Mokka Mondbecher</t>
        </is>
      </c>
      <c r="D13" s="20" t="inlineStr">
        <is>
          <t>Spezialität</t>
        </is>
      </c>
      <c r="E13" s="48" t="n">
        <v>20</v>
      </c>
      <c r="F13" s="20" t="inlineStr">
        <is>
          <t>Vollmilch</t>
        </is>
      </c>
      <c r="G13" s="24" t="n">
        <v>250</v>
      </c>
      <c r="H13" s="20" t="inlineStr">
        <is>
          <t>Kakao</t>
        </is>
      </c>
      <c r="I13" s="24" t="n">
        <v>25</v>
      </c>
      <c r="J13" s="20" t="inlineStr">
        <is>
          <t>Porzellan</t>
        </is>
      </c>
      <c r="K13" s="49" t="n">
        <v>0.05</v>
      </c>
      <c r="L13" s="50" t="n">
        <v>0.12</v>
      </c>
      <c r="M13" s="50" t="n">
        <v>0.33</v>
      </c>
      <c r="N13" s="49" t="n">
        <v>3.8</v>
      </c>
      <c r="O13" s="51">
        <f>IF($A13="","",IF(Parameter!$D$5="","",IFERROR(VLOOKUP("Kaffeebohnen",Parameter!$A$5:$D$14,4,FALSE),"")))</f>
        <v/>
      </c>
      <c r="P13" s="51">
        <f>IF($A13="","",IF($F13="","",IFERROR(VLOOKUP($F13,Parameter!$A$5:$D$14,4,FALSE),"")))</f>
        <v/>
      </c>
      <c r="Q13" s="51">
        <f>IF($A13="","",IF($H13="","",IFERROR(VLOOKUP($H13,Parameter!$A$5:$D$14,4,FALSE),"")))</f>
        <v/>
      </c>
      <c r="R13" s="51">
        <f>IF($A13="","",IF($J13="","",IFERROR(VLOOKUP($J13,Parameter!$A$5:$D$14,4,FALSE),"")))</f>
        <v/>
      </c>
      <c r="S13" s="51">
        <f>IF($A13="","",IF(OR($E13="",$O13=""),"",IFERROR($E13/1000*$O13,"")))</f>
        <v/>
      </c>
      <c r="T13" s="51">
        <f>IF($A13="","",IF(OR($G13="",$P13=""),"",IFERROR($G13/1000*$P13,"")))</f>
        <v/>
      </c>
      <c r="U13" s="51">
        <f>IF($A13="","",IF(OR($I13="",$Q13=""),"",IFERROR($I13/1000*$Q13,"")))</f>
        <v/>
      </c>
      <c r="V13" s="51">
        <f>IF($A13="","",IF(OR($K13="",$R13=""),"",IFERROR($K13+$R13,"")))</f>
        <v/>
      </c>
      <c r="W13" s="51">
        <f>IF($A13="","",IF(COUNT($S13:$V13)&lt;4,"",SUM($S13:$V13)))</f>
        <v/>
      </c>
      <c r="X13" s="51">
        <f>IF($A13="","",IF(OR($W13="",$L13=""),"",IFERROR($W13/(1-$L13),"")))</f>
        <v/>
      </c>
      <c r="Y13" s="51">
        <f>IF($A13="","",IF(OR($X13="",$M13=""),"",IFERROR($X13/$M13,"")))</f>
        <v/>
      </c>
      <c r="Z13" s="52">
        <f>IF($A13="","",IF(Parameter!$G$5="","",Parameter!$G$5))</f>
        <v/>
      </c>
      <c r="AA13" s="51">
        <f>IF($A13="","",IF(OR($Y13="",$Z13=""),"",IFERROR($Y13*(1+$Z13),"")))</f>
        <v/>
      </c>
      <c r="AB13" s="51">
        <f>IF($A13="","",IF(OR($N13="",$Z13=""),"",IFERROR($N13/(1+$Z13),"")))</f>
        <v/>
      </c>
      <c r="AC13" s="52">
        <f>IF($A13="","",IF(OR($X13="",$AB13=""),"",IFERROR($X13/$AB13,"")))</f>
        <v/>
      </c>
      <c r="AD13" s="51">
        <f>IF($A13="","",IF(OR($AB13="",$X13=""),"",IFERROR($AB13-$X13,"")))</f>
        <v/>
      </c>
      <c r="AE13" s="51">
        <f>IF($A13="","",IF(OR($N13="",$AA13=""),"",IFERROR($N13-$AA13,"")))</f>
        <v/>
      </c>
      <c r="AF13" s="29">
        <f>IF($A13="","",IF(OR(COUNTBLANK($B13:$N13)&gt;0,$O13="",$P13="",$Q13="",$R13="",$W13="",$X13="",$Y13="",$Z13="",$AA13="",$AB13="",$AC13="",$AD13="",$AE13=""),"Eingabe fehlt",IF(OR($AC13&gt;Parameter!$G$6,$AD13&lt;Parameter!$G$7,$L13&gt;Parameter!$G$8,$AE13&lt;0),"Prüfen","OK")))</f>
        <v/>
      </c>
    </row>
    <row r="14">
      <c r="A14" s="20" t="inlineStr">
        <is>
          <t>KAF-010</t>
        </is>
      </c>
      <c r="B14" s="47" t="n">
        <v>46271</v>
      </c>
      <c r="C14" s="22" t="inlineStr">
        <is>
          <t>Doppelter Espresso Hafenstern</t>
        </is>
      </c>
      <c r="D14" s="20" t="inlineStr">
        <is>
          <t>Espresso</t>
        </is>
      </c>
      <c r="E14" s="48" t="n">
        <v>36</v>
      </c>
      <c r="F14" s="20" t="inlineStr">
        <is>
          <t>Keine</t>
        </is>
      </c>
      <c r="G14" s="24" t="n">
        <v>0</v>
      </c>
      <c r="H14" s="20" t="inlineStr">
        <is>
          <t>Keiner</t>
        </is>
      </c>
      <c r="I14" s="24" t="n">
        <v>0</v>
      </c>
      <c r="J14" s="20" t="inlineStr">
        <is>
          <t>Mehrweg</t>
        </is>
      </c>
      <c r="K14" s="49" t="n">
        <v>0.03</v>
      </c>
      <c r="L14" s="50" t="n">
        <v>0.05</v>
      </c>
      <c r="M14" s="50" t="n">
        <v>0.24</v>
      </c>
      <c r="N14" s="49" t="n">
        <v>3.6</v>
      </c>
      <c r="O14" s="53">
        <f>IF($A14="","",IF(Parameter!$D$5="","",IFERROR(VLOOKUP("Kaffeebohnen",Parameter!$A$5:$D$14,4,FALSE),"")))</f>
        <v/>
      </c>
      <c r="P14" s="53">
        <f>IF($A14="","",IF($F14="","",IFERROR(VLOOKUP($F14,Parameter!$A$5:$D$14,4,FALSE),"")))</f>
        <v/>
      </c>
      <c r="Q14" s="53">
        <f>IF($A14="","",IF($H14="","",IFERROR(VLOOKUP($H14,Parameter!$A$5:$D$14,4,FALSE),"")))</f>
        <v/>
      </c>
      <c r="R14" s="53">
        <f>IF($A14="","",IF($J14="","",IFERROR(VLOOKUP($J14,Parameter!$A$5:$D$14,4,FALSE),"")))</f>
        <v/>
      </c>
      <c r="S14" s="53">
        <f>IF($A14="","",IF(OR($E14="",$O14=""),"",IFERROR($E14/1000*$O14,"")))</f>
        <v/>
      </c>
      <c r="T14" s="53">
        <f>IF($A14="","",IF(OR($G14="",$P14=""),"",IFERROR($G14/1000*$P14,"")))</f>
        <v/>
      </c>
      <c r="U14" s="53">
        <f>IF($A14="","",IF(OR($I14="",$Q14=""),"",IFERROR($I14/1000*$Q14,"")))</f>
        <v/>
      </c>
      <c r="V14" s="53">
        <f>IF($A14="","",IF(OR($K14="",$R14=""),"",IFERROR($K14+$R14,"")))</f>
        <v/>
      </c>
      <c r="W14" s="53">
        <f>IF($A14="","",IF(COUNT($S14:$V14)&lt;4,"",SUM($S14:$V14)))</f>
        <v/>
      </c>
      <c r="X14" s="53">
        <f>IF($A14="","",IF(OR($W14="",$L14=""),"",IFERROR($W14/(1-$L14),"")))</f>
        <v/>
      </c>
      <c r="Y14" s="53">
        <f>IF($A14="","",IF(OR($X14="",$M14=""),"",IFERROR($X14/$M14,"")))</f>
        <v/>
      </c>
      <c r="Z14" s="54">
        <f>IF($A14="","",IF(Parameter!$G$5="","",Parameter!$G$5))</f>
        <v/>
      </c>
      <c r="AA14" s="53">
        <f>IF($A14="","",IF(OR($Y14="",$Z14=""),"",IFERROR($Y14*(1+$Z14),"")))</f>
        <v/>
      </c>
      <c r="AB14" s="53">
        <f>IF($A14="","",IF(OR($N14="",$Z14=""),"",IFERROR($N14/(1+$Z14),"")))</f>
        <v/>
      </c>
      <c r="AC14" s="54">
        <f>IF($A14="","",IF(OR($X14="",$AB14=""),"",IFERROR($X14/$AB14,"")))</f>
        <v/>
      </c>
      <c r="AD14" s="53">
        <f>IF($A14="","",IF(OR($AB14="",$X14=""),"",IFERROR($AB14-$X14,"")))</f>
        <v/>
      </c>
      <c r="AE14" s="53">
        <f>IF($A14="","",IF(OR($N14="",$AA14=""),"",IFERROR($N14-$AA14,"")))</f>
        <v/>
      </c>
      <c r="AF14" s="32">
        <f>IF($A14="","",IF(OR(COUNTBLANK($B14:$N14)&gt;0,$O14="",$P14="",$Q14="",$R14="",$W14="",$X14="",$Y14="",$Z14="",$AA14="",$AB14="",$AC14="",$AD14="",$AE14=""),"Eingabe fehlt",IF(OR($AC14&gt;Parameter!$G$6,$AD14&lt;Parameter!$G$7,$L14&gt;Parameter!$G$8,$AE14&lt;0),"Prüfen","OK")))</f>
        <v/>
      </c>
    </row>
    <row r="15">
      <c r="A15" s="20" t="inlineStr">
        <is>
          <t>KAF-011</t>
        </is>
      </c>
      <c r="B15" s="47" t="n">
        <v>46272</v>
      </c>
      <c r="C15" s="22" t="inlineStr">
        <is>
          <t>Prüfbeispiel Preis offen</t>
        </is>
      </c>
      <c r="D15" s="20" t="inlineStr">
        <is>
          <t>Spezialität</t>
        </is>
      </c>
      <c r="E15" s="48" t="n">
        <v>18</v>
      </c>
      <c r="F15" s="20" t="inlineStr">
        <is>
          <t>Haferalternative</t>
        </is>
      </c>
      <c r="G15" s="24" t="n">
        <v>220</v>
      </c>
      <c r="H15" s="20" t="inlineStr">
        <is>
          <t>Sirup</t>
        </is>
      </c>
      <c r="I15" s="24" t="n">
        <v>15</v>
      </c>
      <c r="J15" s="20" t="inlineStr">
        <is>
          <t>Mehrweg</t>
        </is>
      </c>
      <c r="K15" s="49" t="n">
        <v>0.05</v>
      </c>
      <c r="L15" s="50" t="n">
        <v>0.09</v>
      </c>
      <c r="M15" s="50" t="n">
        <v>0.3</v>
      </c>
      <c r="N15" s="49" t="n"/>
      <c r="O15" s="51">
        <f>IF($A15="","",IF(Parameter!$D$5="","",IFERROR(VLOOKUP("Kaffeebohnen",Parameter!$A$5:$D$14,4,FALSE),"")))</f>
        <v/>
      </c>
      <c r="P15" s="51">
        <f>IF($A15="","",IF($F15="","",IFERROR(VLOOKUP($F15,Parameter!$A$5:$D$14,4,FALSE),"")))</f>
        <v/>
      </c>
      <c r="Q15" s="51">
        <f>IF($A15="","",IF($H15="","",IFERROR(VLOOKUP($H15,Parameter!$A$5:$D$14,4,FALSE),"")))</f>
        <v/>
      </c>
      <c r="R15" s="51">
        <f>IF($A15="","",IF($J15="","",IFERROR(VLOOKUP($J15,Parameter!$A$5:$D$14,4,FALSE),"")))</f>
        <v/>
      </c>
      <c r="S15" s="51">
        <f>IF($A15="","",IF(OR($E15="",$O15=""),"",IFERROR($E15/1000*$O15,"")))</f>
        <v/>
      </c>
      <c r="T15" s="51">
        <f>IF($A15="","",IF(OR($G15="",$P15=""),"",IFERROR($G15/1000*$P15,"")))</f>
        <v/>
      </c>
      <c r="U15" s="51">
        <f>IF($A15="","",IF(OR($I15="",$Q15=""),"",IFERROR($I15/1000*$Q15,"")))</f>
        <v/>
      </c>
      <c r="V15" s="51">
        <f>IF($A15="","",IF(OR($K15="",$R15=""),"",IFERROR($K15+$R15,"")))</f>
        <v/>
      </c>
      <c r="W15" s="51">
        <f>IF($A15="","",IF(COUNT($S15:$V15)&lt;4,"",SUM($S15:$V15)))</f>
        <v/>
      </c>
      <c r="X15" s="51">
        <f>IF($A15="","",IF(OR($W15="",$L15=""),"",IFERROR($W15/(1-$L15),"")))</f>
        <v/>
      </c>
      <c r="Y15" s="51">
        <f>IF($A15="","",IF(OR($X15="",$M15=""),"",IFERROR($X15/$M15,"")))</f>
        <v/>
      </c>
      <c r="Z15" s="52">
        <f>IF($A15="","",IF(Parameter!$G$5="","",Parameter!$G$5))</f>
        <v/>
      </c>
      <c r="AA15" s="51">
        <f>IF($A15="","",IF(OR($Y15="",$Z15=""),"",IFERROR($Y15*(1+$Z15),"")))</f>
        <v/>
      </c>
      <c r="AB15" s="51">
        <f>IF($A15="","",IF(OR($N15="",$Z15=""),"",IFERROR($N15/(1+$Z15),"")))</f>
        <v/>
      </c>
      <c r="AC15" s="52">
        <f>IF($A15="","",IF(OR($X15="",$AB15=""),"",IFERROR($X15/$AB15,"")))</f>
        <v/>
      </c>
      <c r="AD15" s="51">
        <f>IF($A15="","",IF(OR($AB15="",$X15=""),"",IFERROR($AB15-$X15,"")))</f>
        <v/>
      </c>
      <c r="AE15" s="51">
        <f>IF($A15="","",IF(OR($N15="",$AA15=""),"",IFERROR($N15-$AA15,"")))</f>
        <v/>
      </c>
      <c r="AF15" s="29">
        <f>IF($A15="","",IF(OR(COUNTBLANK($B15:$N15)&gt;0,$O15="",$P15="",$Q15="",$R15="",$W15="",$X15="",$Y15="",$Z15="",$AA15="",$AB15="",$AC15="",$AD15="",$AE15=""),"Eingabe fehlt",IF(OR($AC15&gt;Parameter!$G$6,$AD15&lt;Parameter!$G$7,$L15&gt;Parameter!$G$8,$AE15&lt;0),"Prüfen","OK")))</f>
        <v/>
      </c>
    </row>
    <row r="16">
      <c r="A16" s="20" t="n"/>
      <c r="B16" s="47" t="n"/>
      <c r="C16" s="22" t="n"/>
      <c r="D16" s="20" t="n"/>
      <c r="E16" s="48" t="n"/>
      <c r="F16" s="20" t="n"/>
      <c r="G16" s="24" t="n"/>
      <c r="H16" s="20" t="n"/>
      <c r="I16" s="24" t="n"/>
      <c r="J16" s="20" t="n"/>
      <c r="K16" s="49" t="n"/>
      <c r="L16" s="50" t="n"/>
      <c r="M16" s="50" t="n"/>
      <c r="N16" s="49" t="n"/>
      <c r="O16" s="53">
        <f>IF($A16="","",IF(Parameter!$D$5="","",IFERROR(VLOOKUP("Kaffeebohnen",Parameter!$A$5:$D$14,4,FALSE),"")))</f>
        <v/>
      </c>
      <c r="P16" s="53">
        <f>IF($A16="","",IF($F16="","",IFERROR(VLOOKUP($F16,Parameter!$A$5:$D$14,4,FALSE),"")))</f>
        <v/>
      </c>
      <c r="Q16" s="53">
        <f>IF($A16="","",IF($H16="","",IFERROR(VLOOKUP($H16,Parameter!$A$5:$D$14,4,FALSE),"")))</f>
        <v/>
      </c>
      <c r="R16" s="53">
        <f>IF($A16="","",IF($J16="","",IFERROR(VLOOKUP($J16,Parameter!$A$5:$D$14,4,FALSE),"")))</f>
        <v/>
      </c>
      <c r="S16" s="53">
        <f>IF($A16="","",IF(OR($E16="",$O16=""),"",IFERROR($E16/1000*$O16,"")))</f>
        <v/>
      </c>
      <c r="T16" s="53">
        <f>IF($A16="","",IF(OR($G16="",$P16=""),"",IFERROR($G16/1000*$P16,"")))</f>
        <v/>
      </c>
      <c r="U16" s="53">
        <f>IF($A16="","",IF(OR($I16="",$Q16=""),"",IFERROR($I16/1000*$Q16,"")))</f>
        <v/>
      </c>
      <c r="V16" s="53">
        <f>IF($A16="","",IF(OR($K16="",$R16=""),"",IFERROR($K16+$R16,"")))</f>
        <v/>
      </c>
      <c r="W16" s="53">
        <f>IF($A16="","",IF(COUNT($S16:$V16)&lt;4,"",SUM($S16:$V16)))</f>
        <v/>
      </c>
      <c r="X16" s="53">
        <f>IF($A16="","",IF(OR($W16="",$L16=""),"",IFERROR($W16/(1-$L16),"")))</f>
        <v/>
      </c>
      <c r="Y16" s="53">
        <f>IF($A16="","",IF(OR($X16="",$M16=""),"",IFERROR($X16/$M16,"")))</f>
        <v/>
      </c>
      <c r="Z16" s="54">
        <f>IF($A16="","",IF(Parameter!$G$5="","",Parameter!$G$5))</f>
        <v/>
      </c>
      <c r="AA16" s="53">
        <f>IF($A16="","",IF(OR($Y16="",$Z16=""),"",IFERROR($Y16*(1+$Z16),"")))</f>
        <v/>
      </c>
      <c r="AB16" s="53">
        <f>IF($A16="","",IF(OR($N16="",$Z16=""),"",IFERROR($N16/(1+$Z16),"")))</f>
        <v/>
      </c>
      <c r="AC16" s="54">
        <f>IF($A16="","",IF(OR($X16="",$AB16=""),"",IFERROR($X16/$AB16,"")))</f>
        <v/>
      </c>
      <c r="AD16" s="53">
        <f>IF($A16="","",IF(OR($AB16="",$X16=""),"",IFERROR($AB16-$X16,"")))</f>
        <v/>
      </c>
      <c r="AE16" s="53">
        <f>IF($A16="","",IF(OR($N16="",$AA16=""),"",IFERROR($N16-$AA16,"")))</f>
        <v/>
      </c>
      <c r="AF16" s="32">
        <f>IF($A16="","",IF(OR(COUNTBLANK($B16:$N16)&gt;0,$O16="",$P16="",$Q16="",$R16="",$W16="",$X16="",$Y16="",$Z16="",$AA16="",$AB16="",$AC16="",$AD16="",$AE16=""),"Eingabe fehlt",IF(OR($AC16&gt;Parameter!$G$6,$AD16&lt;Parameter!$G$7,$L16&gt;Parameter!$G$8,$AE16&lt;0),"Prüfen","OK")))</f>
        <v/>
      </c>
    </row>
    <row r="17">
      <c r="A17" s="20" t="n"/>
      <c r="B17" s="47" t="n"/>
      <c r="C17" s="22" t="n"/>
      <c r="D17" s="20" t="n"/>
      <c r="E17" s="48" t="n"/>
      <c r="F17" s="20" t="n"/>
      <c r="G17" s="24" t="n"/>
      <c r="H17" s="20" t="n"/>
      <c r="I17" s="24" t="n"/>
      <c r="J17" s="20" t="n"/>
      <c r="K17" s="49" t="n"/>
      <c r="L17" s="50" t="n"/>
      <c r="M17" s="50" t="n"/>
      <c r="N17" s="49" t="n"/>
      <c r="O17" s="51">
        <f>IF($A17="","",IF(Parameter!$D$5="","",IFERROR(VLOOKUP("Kaffeebohnen",Parameter!$A$5:$D$14,4,FALSE),"")))</f>
        <v/>
      </c>
      <c r="P17" s="51">
        <f>IF($A17="","",IF($F17="","",IFERROR(VLOOKUP($F17,Parameter!$A$5:$D$14,4,FALSE),"")))</f>
        <v/>
      </c>
      <c r="Q17" s="51">
        <f>IF($A17="","",IF($H17="","",IFERROR(VLOOKUP($H17,Parameter!$A$5:$D$14,4,FALSE),"")))</f>
        <v/>
      </c>
      <c r="R17" s="51">
        <f>IF($A17="","",IF($J17="","",IFERROR(VLOOKUP($J17,Parameter!$A$5:$D$14,4,FALSE),"")))</f>
        <v/>
      </c>
      <c r="S17" s="51">
        <f>IF($A17="","",IF(OR($E17="",$O17=""),"",IFERROR($E17/1000*$O17,"")))</f>
        <v/>
      </c>
      <c r="T17" s="51">
        <f>IF($A17="","",IF(OR($G17="",$P17=""),"",IFERROR($G17/1000*$P17,"")))</f>
        <v/>
      </c>
      <c r="U17" s="51">
        <f>IF($A17="","",IF(OR($I17="",$Q17=""),"",IFERROR($I17/1000*$Q17,"")))</f>
        <v/>
      </c>
      <c r="V17" s="51">
        <f>IF($A17="","",IF(OR($K17="",$R17=""),"",IFERROR($K17+$R17,"")))</f>
        <v/>
      </c>
      <c r="W17" s="51">
        <f>IF($A17="","",IF(COUNT($S17:$V17)&lt;4,"",SUM($S17:$V17)))</f>
        <v/>
      </c>
      <c r="X17" s="51">
        <f>IF($A17="","",IF(OR($W17="",$L17=""),"",IFERROR($W17/(1-$L17),"")))</f>
        <v/>
      </c>
      <c r="Y17" s="51">
        <f>IF($A17="","",IF(OR($X17="",$M17=""),"",IFERROR($X17/$M17,"")))</f>
        <v/>
      </c>
      <c r="Z17" s="52">
        <f>IF($A17="","",IF(Parameter!$G$5="","",Parameter!$G$5))</f>
        <v/>
      </c>
      <c r="AA17" s="51">
        <f>IF($A17="","",IF(OR($Y17="",$Z17=""),"",IFERROR($Y17*(1+$Z17),"")))</f>
        <v/>
      </c>
      <c r="AB17" s="51">
        <f>IF($A17="","",IF(OR($N17="",$Z17=""),"",IFERROR($N17/(1+$Z17),"")))</f>
        <v/>
      </c>
      <c r="AC17" s="52">
        <f>IF($A17="","",IF(OR($X17="",$AB17=""),"",IFERROR($X17/$AB17,"")))</f>
        <v/>
      </c>
      <c r="AD17" s="51">
        <f>IF($A17="","",IF(OR($AB17="",$X17=""),"",IFERROR($AB17-$X17,"")))</f>
        <v/>
      </c>
      <c r="AE17" s="51">
        <f>IF($A17="","",IF(OR($N17="",$AA17=""),"",IFERROR($N17-$AA17,"")))</f>
        <v/>
      </c>
      <c r="AF17" s="29">
        <f>IF($A17="","",IF(OR(COUNTBLANK($B17:$N17)&gt;0,$O17="",$P17="",$Q17="",$R17="",$W17="",$X17="",$Y17="",$Z17="",$AA17="",$AB17="",$AC17="",$AD17="",$AE17=""),"Eingabe fehlt",IF(OR($AC17&gt;Parameter!$G$6,$AD17&lt;Parameter!$G$7,$L17&gt;Parameter!$G$8,$AE17&lt;0),"Prüfen","OK")))</f>
        <v/>
      </c>
    </row>
    <row r="18">
      <c r="A18" s="20" t="n"/>
      <c r="B18" s="47" t="n"/>
      <c r="C18" s="22" t="n"/>
      <c r="D18" s="20" t="n"/>
      <c r="E18" s="48" t="n"/>
      <c r="F18" s="20" t="n"/>
      <c r="G18" s="24" t="n"/>
      <c r="H18" s="20" t="n"/>
      <c r="I18" s="24" t="n"/>
      <c r="J18" s="20" t="n"/>
      <c r="K18" s="49" t="n"/>
      <c r="L18" s="50" t="n"/>
      <c r="M18" s="50" t="n"/>
      <c r="N18" s="49" t="n"/>
      <c r="O18" s="53">
        <f>IF($A18="","",IF(Parameter!$D$5="","",IFERROR(VLOOKUP("Kaffeebohnen",Parameter!$A$5:$D$14,4,FALSE),"")))</f>
        <v/>
      </c>
      <c r="P18" s="53">
        <f>IF($A18="","",IF($F18="","",IFERROR(VLOOKUP($F18,Parameter!$A$5:$D$14,4,FALSE),"")))</f>
        <v/>
      </c>
      <c r="Q18" s="53">
        <f>IF($A18="","",IF($H18="","",IFERROR(VLOOKUP($H18,Parameter!$A$5:$D$14,4,FALSE),"")))</f>
        <v/>
      </c>
      <c r="R18" s="53">
        <f>IF($A18="","",IF($J18="","",IFERROR(VLOOKUP($J18,Parameter!$A$5:$D$14,4,FALSE),"")))</f>
        <v/>
      </c>
      <c r="S18" s="53">
        <f>IF($A18="","",IF(OR($E18="",$O18=""),"",IFERROR($E18/1000*$O18,"")))</f>
        <v/>
      </c>
      <c r="T18" s="53">
        <f>IF($A18="","",IF(OR($G18="",$P18=""),"",IFERROR($G18/1000*$P18,"")))</f>
        <v/>
      </c>
      <c r="U18" s="53">
        <f>IF($A18="","",IF(OR($I18="",$Q18=""),"",IFERROR($I18/1000*$Q18,"")))</f>
        <v/>
      </c>
      <c r="V18" s="53">
        <f>IF($A18="","",IF(OR($K18="",$R18=""),"",IFERROR($K18+$R18,"")))</f>
        <v/>
      </c>
      <c r="W18" s="53">
        <f>IF($A18="","",IF(COUNT($S18:$V18)&lt;4,"",SUM($S18:$V18)))</f>
        <v/>
      </c>
      <c r="X18" s="53">
        <f>IF($A18="","",IF(OR($W18="",$L18=""),"",IFERROR($W18/(1-$L18),"")))</f>
        <v/>
      </c>
      <c r="Y18" s="53">
        <f>IF($A18="","",IF(OR($X18="",$M18=""),"",IFERROR($X18/$M18,"")))</f>
        <v/>
      </c>
      <c r="Z18" s="54">
        <f>IF($A18="","",IF(Parameter!$G$5="","",Parameter!$G$5))</f>
        <v/>
      </c>
      <c r="AA18" s="53">
        <f>IF($A18="","",IF(OR($Y18="",$Z18=""),"",IFERROR($Y18*(1+$Z18),"")))</f>
        <v/>
      </c>
      <c r="AB18" s="53">
        <f>IF($A18="","",IF(OR($N18="",$Z18=""),"",IFERROR($N18/(1+$Z18),"")))</f>
        <v/>
      </c>
      <c r="AC18" s="54">
        <f>IF($A18="","",IF(OR($X18="",$AB18=""),"",IFERROR($X18/$AB18,"")))</f>
        <v/>
      </c>
      <c r="AD18" s="53">
        <f>IF($A18="","",IF(OR($AB18="",$X18=""),"",IFERROR($AB18-$X18,"")))</f>
        <v/>
      </c>
      <c r="AE18" s="53">
        <f>IF($A18="","",IF(OR($N18="",$AA18=""),"",IFERROR($N18-$AA18,"")))</f>
        <v/>
      </c>
      <c r="AF18" s="32">
        <f>IF($A18="","",IF(OR(COUNTBLANK($B18:$N18)&gt;0,$O18="",$P18="",$Q18="",$R18="",$W18="",$X18="",$Y18="",$Z18="",$AA18="",$AB18="",$AC18="",$AD18="",$AE18=""),"Eingabe fehlt",IF(OR($AC18&gt;Parameter!$G$6,$AD18&lt;Parameter!$G$7,$L18&gt;Parameter!$G$8,$AE18&lt;0),"Prüfen","OK")))</f>
        <v/>
      </c>
    </row>
    <row r="19">
      <c r="A19" s="20" t="n"/>
      <c r="B19" s="47" t="n"/>
      <c r="C19" s="22" t="n"/>
      <c r="D19" s="20" t="n"/>
      <c r="E19" s="48" t="n"/>
      <c r="F19" s="20" t="n"/>
      <c r="G19" s="24" t="n"/>
      <c r="H19" s="20" t="n"/>
      <c r="I19" s="24" t="n"/>
      <c r="J19" s="20" t="n"/>
      <c r="K19" s="49" t="n"/>
      <c r="L19" s="50" t="n"/>
      <c r="M19" s="50" t="n"/>
      <c r="N19" s="49" t="n"/>
      <c r="O19" s="51">
        <f>IF($A19="","",IF(Parameter!$D$5="","",IFERROR(VLOOKUP("Kaffeebohnen",Parameter!$A$5:$D$14,4,FALSE),"")))</f>
        <v/>
      </c>
      <c r="P19" s="51">
        <f>IF($A19="","",IF($F19="","",IFERROR(VLOOKUP($F19,Parameter!$A$5:$D$14,4,FALSE),"")))</f>
        <v/>
      </c>
      <c r="Q19" s="51">
        <f>IF($A19="","",IF($H19="","",IFERROR(VLOOKUP($H19,Parameter!$A$5:$D$14,4,FALSE),"")))</f>
        <v/>
      </c>
      <c r="R19" s="51">
        <f>IF($A19="","",IF($J19="","",IFERROR(VLOOKUP($J19,Parameter!$A$5:$D$14,4,FALSE),"")))</f>
        <v/>
      </c>
      <c r="S19" s="51">
        <f>IF($A19="","",IF(OR($E19="",$O19=""),"",IFERROR($E19/1000*$O19,"")))</f>
        <v/>
      </c>
      <c r="T19" s="51">
        <f>IF($A19="","",IF(OR($G19="",$P19=""),"",IFERROR($G19/1000*$P19,"")))</f>
        <v/>
      </c>
      <c r="U19" s="51">
        <f>IF($A19="","",IF(OR($I19="",$Q19=""),"",IFERROR($I19/1000*$Q19,"")))</f>
        <v/>
      </c>
      <c r="V19" s="51">
        <f>IF($A19="","",IF(OR($K19="",$R19=""),"",IFERROR($K19+$R19,"")))</f>
        <v/>
      </c>
      <c r="W19" s="51">
        <f>IF($A19="","",IF(COUNT($S19:$V19)&lt;4,"",SUM($S19:$V19)))</f>
        <v/>
      </c>
      <c r="X19" s="51">
        <f>IF($A19="","",IF(OR($W19="",$L19=""),"",IFERROR($W19/(1-$L19),"")))</f>
        <v/>
      </c>
      <c r="Y19" s="51">
        <f>IF($A19="","",IF(OR($X19="",$M19=""),"",IFERROR($X19/$M19,"")))</f>
        <v/>
      </c>
      <c r="Z19" s="52">
        <f>IF($A19="","",IF(Parameter!$G$5="","",Parameter!$G$5))</f>
        <v/>
      </c>
      <c r="AA19" s="51">
        <f>IF($A19="","",IF(OR($Y19="",$Z19=""),"",IFERROR($Y19*(1+$Z19),"")))</f>
        <v/>
      </c>
      <c r="AB19" s="51">
        <f>IF($A19="","",IF(OR($N19="",$Z19=""),"",IFERROR($N19/(1+$Z19),"")))</f>
        <v/>
      </c>
      <c r="AC19" s="52">
        <f>IF($A19="","",IF(OR($X19="",$AB19=""),"",IFERROR($X19/$AB19,"")))</f>
        <v/>
      </c>
      <c r="AD19" s="51">
        <f>IF($A19="","",IF(OR($AB19="",$X19=""),"",IFERROR($AB19-$X19,"")))</f>
        <v/>
      </c>
      <c r="AE19" s="51">
        <f>IF($A19="","",IF(OR($N19="",$AA19=""),"",IFERROR($N19-$AA19,"")))</f>
        <v/>
      </c>
      <c r="AF19" s="29">
        <f>IF($A19="","",IF(OR(COUNTBLANK($B19:$N19)&gt;0,$O19="",$P19="",$Q19="",$R19="",$W19="",$X19="",$Y19="",$Z19="",$AA19="",$AB19="",$AC19="",$AD19="",$AE19=""),"Eingabe fehlt",IF(OR($AC19&gt;Parameter!$G$6,$AD19&lt;Parameter!$G$7,$L19&gt;Parameter!$G$8,$AE19&lt;0),"Prüfen","OK")))</f>
        <v/>
      </c>
    </row>
    <row r="20">
      <c r="A20" s="20" t="n"/>
      <c r="B20" s="47" t="n"/>
      <c r="C20" s="22" t="n"/>
      <c r="D20" s="20" t="n"/>
      <c r="E20" s="48" t="n"/>
      <c r="F20" s="20" t="n"/>
      <c r="G20" s="24" t="n"/>
      <c r="H20" s="20" t="n"/>
      <c r="I20" s="24" t="n"/>
      <c r="J20" s="20" t="n"/>
      <c r="K20" s="49" t="n"/>
      <c r="L20" s="50" t="n"/>
      <c r="M20" s="50" t="n"/>
      <c r="N20" s="49" t="n"/>
      <c r="O20" s="53">
        <f>IF($A20="","",IF(Parameter!$D$5="","",IFERROR(VLOOKUP("Kaffeebohnen",Parameter!$A$5:$D$14,4,FALSE),"")))</f>
        <v/>
      </c>
      <c r="P20" s="53">
        <f>IF($A20="","",IF($F20="","",IFERROR(VLOOKUP($F20,Parameter!$A$5:$D$14,4,FALSE),"")))</f>
        <v/>
      </c>
      <c r="Q20" s="53">
        <f>IF($A20="","",IF($H20="","",IFERROR(VLOOKUP($H20,Parameter!$A$5:$D$14,4,FALSE),"")))</f>
        <v/>
      </c>
      <c r="R20" s="53">
        <f>IF($A20="","",IF($J20="","",IFERROR(VLOOKUP($J20,Parameter!$A$5:$D$14,4,FALSE),"")))</f>
        <v/>
      </c>
      <c r="S20" s="53">
        <f>IF($A20="","",IF(OR($E20="",$O20=""),"",IFERROR($E20/1000*$O20,"")))</f>
        <v/>
      </c>
      <c r="T20" s="53">
        <f>IF($A20="","",IF(OR($G20="",$P20=""),"",IFERROR($G20/1000*$P20,"")))</f>
        <v/>
      </c>
      <c r="U20" s="53">
        <f>IF($A20="","",IF(OR($I20="",$Q20=""),"",IFERROR($I20/1000*$Q20,"")))</f>
        <v/>
      </c>
      <c r="V20" s="53">
        <f>IF($A20="","",IF(OR($K20="",$R20=""),"",IFERROR($K20+$R20,"")))</f>
        <v/>
      </c>
      <c r="W20" s="53">
        <f>IF($A20="","",IF(COUNT($S20:$V20)&lt;4,"",SUM($S20:$V20)))</f>
        <v/>
      </c>
      <c r="X20" s="53">
        <f>IF($A20="","",IF(OR($W20="",$L20=""),"",IFERROR($W20/(1-$L20),"")))</f>
        <v/>
      </c>
      <c r="Y20" s="53">
        <f>IF($A20="","",IF(OR($X20="",$M20=""),"",IFERROR($X20/$M20,"")))</f>
        <v/>
      </c>
      <c r="Z20" s="54">
        <f>IF($A20="","",IF(Parameter!$G$5="","",Parameter!$G$5))</f>
        <v/>
      </c>
      <c r="AA20" s="53">
        <f>IF($A20="","",IF(OR($Y20="",$Z20=""),"",IFERROR($Y20*(1+$Z20),"")))</f>
        <v/>
      </c>
      <c r="AB20" s="53">
        <f>IF($A20="","",IF(OR($N20="",$Z20=""),"",IFERROR($N20/(1+$Z20),"")))</f>
        <v/>
      </c>
      <c r="AC20" s="54">
        <f>IF($A20="","",IF(OR($X20="",$AB20=""),"",IFERROR($X20/$AB20,"")))</f>
        <v/>
      </c>
      <c r="AD20" s="53">
        <f>IF($A20="","",IF(OR($AB20="",$X20=""),"",IFERROR($AB20-$X20,"")))</f>
        <v/>
      </c>
      <c r="AE20" s="53">
        <f>IF($A20="","",IF(OR($N20="",$AA20=""),"",IFERROR($N20-$AA20,"")))</f>
        <v/>
      </c>
      <c r="AF20" s="32">
        <f>IF($A20="","",IF(OR(COUNTBLANK($B20:$N20)&gt;0,$O20="",$P20="",$Q20="",$R20="",$W20="",$X20="",$Y20="",$Z20="",$AA20="",$AB20="",$AC20="",$AD20="",$AE20=""),"Eingabe fehlt",IF(OR($AC20&gt;Parameter!$G$6,$AD20&lt;Parameter!$G$7,$L20&gt;Parameter!$G$8,$AE20&lt;0),"Prüfen","OK")))</f>
        <v/>
      </c>
    </row>
    <row r="21">
      <c r="A21" s="20" t="n"/>
      <c r="B21" s="47" t="n"/>
      <c r="C21" s="22" t="n"/>
      <c r="D21" s="20" t="n"/>
      <c r="E21" s="48" t="n"/>
      <c r="F21" s="20" t="n"/>
      <c r="G21" s="24" t="n"/>
      <c r="H21" s="20" t="n"/>
      <c r="I21" s="24" t="n"/>
      <c r="J21" s="20" t="n"/>
      <c r="K21" s="49" t="n"/>
      <c r="L21" s="50" t="n"/>
      <c r="M21" s="50" t="n"/>
      <c r="N21" s="49" t="n"/>
      <c r="O21" s="51">
        <f>IF($A21="","",IF(Parameter!$D$5="","",IFERROR(VLOOKUP("Kaffeebohnen",Parameter!$A$5:$D$14,4,FALSE),"")))</f>
        <v/>
      </c>
      <c r="P21" s="51">
        <f>IF($A21="","",IF($F21="","",IFERROR(VLOOKUP($F21,Parameter!$A$5:$D$14,4,FALSE),"")))</f>
        <v/>
      </c>
      <c r="Q21" s="51">
        <f>IF($A21="","",IF($H21="","",IFERROR(VLOOKUP($H21,Parameter!$A$5:$D$14,4,FALSE),"")))</f>
        <v/>
      </c>
      <c r="R21" s="51">
        <f>IF($A21="","",IF($J21="","",IFERROR(VLOOKUP($J21,Parameter!$A$5:$D$14,4,FALSE),"")))</f>
        <v/>
      </c>
      <c r="S21" s="51">
        <f>IF($A21="","",IF(OR($E21="",$O21=""),"",IFERROR($E21/1000*$O21,"")))</f>
        <v/>
      </c>
      <c r="T21" s="51">
        <f>IF($A21="","",IF(OR($G21="",$P21=""),"",IFERROR($G21/1000*$P21,"")))</f>
        <v/>
      </c>
      <c r="U21" s="51">
        <f>IF($A21="","",IF(OR($I21="",$Q21=""),"",IFERROR($I21/1000*$Q21,"")))</f>
        <v/>
      </c>
      <c r="V21" s="51">
        <f>IF($A21="","",IF(OR($K21="",$R21=""),"",IFERROR($K21+$R21,"")))</f>
        <v/>
      </c>
      <c r="W21" s="51">
        <f>IF($A21="","",IF(COUNT($S21:$V21)&lt;4,"",SUM($S21:$V21)))</f>
        <v/>
      </c>
      <c r="X21" s="51">
        <f>IF($A21="","",IF(OR($W21="",$L21=""),"",IFERROR($W21/(1-$L21),"")))</f>
        <v/>
      </c>
      <c r="Y21" s="51">
        <f>IF($A21="","",IF(OR($X21="",$M21=""),"",IFERROR($X21/$M21,"")))</f>
        <v/>
      </c>
      <c r="Z21" s="52">
        <f>IF($A21="","",IF(Parameter!$G$5="","",Parameter!$G$5))</f>
        <v/>
      </c>
      <c r="AA21" s="51">
        <f>IF($A21="","",IF(OR($Y21="",$Z21=""),"",IFERROR($Y21*(1+$Z21),"")))</f>
        <v/>
      </c>
      <c r="AB21" s="51">
        <f>IF($A21="","",IF(OR($N21="",$Z21=""),"",IFERROR($N21/(1+$Z21),"")))</f>
        <v/>
      </c>
      <c r="AC21" s="52">
        <f>IF($A21="","",IF(OR($X21="",$AB21=""),"",IFERROR($X21/$AB21,"")))</f>
        <v/>
      </c>
      <c r="AD21" s="51">
        <f>IF($A21="","",IF(OR($AB21="",$X21=""),"",IFERROR($AB21-$X21,"")))</f>
        <v/>
      </c>
      <c r="AE21" s="51">
        <f>IF($A21="","",IF(OR($N21="",$AA21=""),"",IFERROR($N21-$AA21,"")))</f>
        <v/>
      </c>
      <c r="AF21" s="29">
        <f>IF($A21="","",IF(OR(COUNTBLANK($B21:$N21)&gt;0,$O21="",$P21="",$Q21="",$R21="",$W21="",$X21="",$Y21="",$Z21="",$AA21="",$AB21="",$AC21="",$AD21="",$AE21=""),"Eingabe fehlt",IF(OR($AC21&gt;Parameter!$G$6,$AD21&lt;Parameter!$G$7,$L21&gt;Parameter!$G$8,$AE21&lt;0),"Prüfen","OK")))</f>
        <v/>
      </c>
    </row>
    <row r="22">
      <c r="A22" s="20" t="n"/>
      <c r="B22" s="47" t="n"/>
      <c r="C22" s="22" t="n"/>
      <c r="D22" s="20" t="n"/>
      <c r="E22" s="48" t="n"/>
      <c r="F22" s="20" t="n"/>
      <c r="G22" s="24" t="n"/>
      <c r="H22" s="20" t="n"/>
      <c r="I22" s="24" t="n"/>
      <c r="J22" s="20" t="n"/>
      <c r="K22" s="49" t="n"/>
      <c r="L22" s="50" t="n"/>
      <c r="M22" s="50" t="n"/>
      <c r="N22" s="49" t="n"/>
      <c r="O22" s="53">
        <f>IF($A22="","",IF(Parameter!$D$5="","",IFERROR(VLOOKUP("Kaffeebohnen",Parameter!$A$5:$D$14,4,FALSE),"")))</f>
        <v/>
      </c>
      <c r="P22" s="53">
        <f>IF($A22="","",IF($F22="","",IFERROR(VLOOKUP($F22,Parameter!$A$5:$D$14,4,FALSE),"")))</f>
        <v/>
      </c>
      <c r="Q22" s="53">
        <f>IF($A22="","",IF($H22="","",IFERROR(VLOOKUP($H22,Parameter!$A$5:$D$14,4,FALSE),"")))</f>
        <v/>
      </c>
      <c r="R22" s="53">
        <f>IF($A22="","",IF($J22="","",IFERROR(VLOOKUP($J22,Parameter!$A$5:$D$14,4,FALSE),"")))</f>
        <v/>
      </c>
      <c r="S22" s="53">
        <f>IF($A22="","",IF(OR($E22="",$O22=""),"",IFERROR($E22/1000*$O22,"")))</f>
        <v/>
      </c>
      <c r="T22" s="53">
        <f>IF($A22="","",IF(OR($G22="",$P22=""),"",IFERROR($G22/1000*$P22,"")))</f>
        <v/>
      </c>
      <c r="U22" s="53">
        <f>IF($A22="","",IF(OR($I22="",$Q22=""),"",IFERROR($I22/1000*$Q22,"")))</f>
        <v/>
      </c>
      <c r="V22" s="53">
        <f>IF($A22="","",IF(OR($K22="",$R22=""),"",IFERROR($K22+$R22,"")))</f>
        <v/>
      </c>
      <c r="W22" s="53">
        <f>IF($A22="","",IF(COUNT($S22:$V22)&lt;4,"",SUM($S22:$V22)))</f>
        <v/>
      </c>
      <c r="X22" s="53">
        <f>IF($A22="","",IF(OR($W22="",$L22=""),"",IFERROR($W22/(1-$L22),"")))</f>
        <v/>
      </c>
      <c r="Y22" s="53">
        <f>IF($A22="","",IF(OR($X22="",$M22=""),"",IFERROR($X22/$M22,"")))</f>
        <v/>
      </c>
      <c r="Z22" s="54">
        <f>IF($A22="","",IF(Parameter!$G$5="","",Parameter!$G$5))</f>
        <v/>
      </c>
      <c r="AA22" s="53">
        <f>IF($A22="","",IF(OR($Y22="",$Z22=""),"",IFERROR($Y22*(1+$Z22),"")))</f>
        <v/>
      </c>
      <c r="AB22" s="53">
        <f>IF($A22="","",IF(OR($N22="",$Z22=""),"",IFERROR($N22/(1+$Z22),"")))</f>
        <v/>
      </c>
      <c r="AC22" s="54">
        <f>IF($A22="","",IF(OR($X22="",$AB22=""),"",IFERROR($X22/$AB22,"")))</f>
        <v/>
      </c>
      <c r="AD22" s="53">
        <f>IF($A22="","",IF(OR($AB22="",$X22=""),"",IFERROR($AB22-$X22,"")))</f>
        <v/>
      </c>
      <c r="AE22" s="53">
        <f>IF($A22="","",IF(OR($N22="",$AA22=""),"",IFERROR($N22-$AA22,"")))</f>
        <v/>
      </c>
      <c r="AF22" s="32">
        <f>IF($A22="","",IF(OR(COUNTBLANK($B22:$N22)&gt;0,$O22="",$P22="",$Q22="",$R22="",$W22="",$X22="",$Y22="",$Z22="",$AA22="",$AB22="",$AC22="",$AD22="",$AE22=""),"Eingabe fehlt",IF(OR($AC22&gt;Parameter!$G$6,$AD22&lt;Parameter!$G$7,$L22&gt;Parameter!$G$8,$AE22&lt;0),"Prüfen","OK")))</f>
        <v/>
      </c>
    </row>
    <row r="23">
      <c r="A23" s="20" t="n"/>
      <c r="B23" s="47" t="n"/>
      <c r="C23" s="22" t="n"/>
      <c r="D23" s="20" t="n"/>
      <c r="E23" s="48" t="n"/>
      <c r="F23" s="20" t="n"/>
      <c r="G23" s="24" t="n"/>
      <c r="H23" s="20" t="n"/>
      <c r="I23" s="24" t="n"/>
      <c r="J23" s="20" t="n"/>
      <c r="K23" s="49" t="n"/>
      <c r="L23" s="50" t="n"/>
      <c r="M23" s="50" t="n"/>
      <c r="N23" s="49" t="n"/>
      <c r="O23" s="51">
        <f>IF($A23="","",IF(Parameter!$D$5="","",IFERROR(VLOOKUP("Kaffeebohnen",Parameter!$A$5:$D$14,4,FALSE),"")))</f>
        <v/>
      </c>
      <c r="P23" s="51">
        <f>IF($A23="","",IF($F23="","",IFERROR(VLOOKUP($F23,Parameter!$A$5:$D$14,4,FALSE),"")))</f>
        <v/>
      </c>
      <c r="Q23" s="51">
        <f>IF($A23="","",IF($H23="","",IFERROR(VLOOKUP($H23,Parameter!$A$5:$D$14,4,FALSE),"")))</f>
        <v/>
      </c>
      <c r="R23" s="51">
        <f>IF($A23="","",IF($J23="","",IFERROR(VLOOKUP($J23,Parameter!$A$5:$D$14,4,FALSE),"")))</f>
        <v/>
      </c>
      <c r="S23" s="51">
        <f>IF($A23="","",IF(OR($E23="",$O23=""),"",IFERROR($E23/1000*$O23,"")))</f>
        <v/>
      </c>
      <c r="T23" s="51">
        <f>IF($A23="","",IF(OR($G23="",$P23=""),"",IFERROR($G23/1000*$P23,"")))</f>
        <v/>
      </c>
      <c r="U23" s="51">
        <f>IF($A23="","",IF(OR($I23="",$Q23=""),"",IFERROR($I23/1000*$Q23,"")))</f>
        <v/>
      </c>
      <c r="V23" s="51">
        <f>IF($A23="","",IF(OR($K23="",$R23=""),"",IFERROR($K23+$R23,"")))</f>
        <v/>
      </c>
      <c r="W23" s="51">
        <f>IF($A23="","",IF(COUNT($S23:$V23)&lt;4,"",SUM($S23:$V23)))</f>
        <v/>
      </c>
      <c r="X23" s="51">
        <f>IF($A23="","",IF(OR($W23="",$L23=""),"",IFERROR($W23/(1-$L23),"")))</f>
        <v/>
      </c>
      <c r="Y23" s="51">
        <f>IF($A23="","",IF(OR($X23="",$M23=""),"",IFERROR($X23/$M23,"")))</f>
        <v/>
      </c>
      <c r="Z23" s="52">
        <f>IF($A23="","",IF(Parameter!$G$5="","",Parameter!$G$5))</f>
        <v/>
      </c>
      <c r="AA23" s="51">
        <f>IF($A23="","",IF(OR($Y23="",$Z23=""),"",IFERROR($Y23*(1+$Z23),"")))</f>
        <v/>
      </c>
      <c r="AB23" s="51">
        <f>IF($A23="","",IF(OR($N23="",$Z23=""),"",IFERROR($N23/(1+$Z23),"")))</f>
        <v/>
      </c>
      <c r="AC23" s="52">
        <f>IF($A23="","",IF(OR($X23="",$AB23=""),"",IFERROR($X23/$AB23,"")))</f>
        <v/>
      </c>
      <c r="AD23" s="51">
        <f>IF($A23="","",IF(OR($AB23="",$X23=""),"",IFERROR($AB23-$X23,"")))</f>
        <v/>
      </c>
      <c r="AE23" s="51">
        <f>IF($A23="","",IF(OR($N23="",$AA23=""),"",IFERROR($N23-$AA23,"")))</f>
        <v/>
      </c>
      <c r="AF23" s="29">
        <f>IF($A23="","",IF(OR(COUNTBLANK($B23:$N23)&gt;0,$O23="",$P23="",$Q23="",$R23="",$W23="",$X23="",$Y23="",$Z23="",$AA23="",$AB23="",$AC23="",$AD23="",$AE23=""),"Eingabe fehlt",IF(OR($AC23&gt;Parameter!$G$6,$AD23&lt;Parameter!$G$7,$L23&gt;Parameter!$G$8,$AE23&lt;0),"Prüfen","OK")))</f>
        <v/>
      </c>
    </row>
    <row r="24">
      <c r="A24" s="20" t="n"/>
      <c r="B24" s="47" t="n"/>
      <c r="C24" s="22" t="n"/>
      <c r="D24" s="20" t="n"/>
      <c r="E24" s="48" t="n"/>
      <c r="F24" s="20" t="n"/>
      <c r="G24" s="24" t="n"/>
      <c r="H24" s="20" t="n"/>
      <c r="I24" s="24" t="n"/>
      <c r="J24" s="20" t="n"/>
      <c r="K24" s="49" t="n"/>
      <c r="L24" s="50" t="n"/>
      <c r="M24" s="50" t="n"/>
      <c r="N24" s="49" t="n"/>
      <c r="O24" s="53">
        <f>IF($A24="","",IF(Parameter!$D$5="","",IFERROR(VLOOKUP("Kaffeebohnen",Parameter!$A$5:$D$14,4,FALSE),"")))</f>
        <v/>
      </c>
      <c r="P24" s="53">
        <f>IF($A24="","",IF($F24="","",IFERROR(VLOOKUP($F24,Parameter!$A$5:$D$14,4,FALSE),"")))</f>
        <v/>
      </c>
      <c r="Q24" s="53">
        <f>IF($A24="","",IF($H24="","",IFERROR(VLOOKUP($H24,Parameter!$A$5:$D$14,4,FALSE),"")))</f>
        <v/>
      </c>
      <c r="R24" s="53">
        <f>IF($A24="","",IF($J24="","",IFERROR(VLOOKUP($J24,Parameter!$A$5:$D$14,4,FALSE),"")))</f>
        <v/>
      </c>
      <c r="S24" s="53">
        <f>IF($A24="","",IF(OR($E24="",$O24=""),"",IFERROR($E24/1000*$O24,"")))</f>
        <v/>
      </c>
      <c r="T24" s="53">
        <f>IF($A24="","",IF(OR($G24="",$P24=""),"",IFERROR($G24/1000*$P24,"")))</f>
        <v/>
      </c>
      <c r="U24" s="53">
        <f>IF($A24="","",IF(OR($I24="",$Q24=""),"",IFERROR($I24/1000*$Q24,"")))</f>
        <v/>
      </c>
      <c r="V24" s="53">
        <f>IF($A24="","",IF(OR($K24="",$R24=""),"",IFERROR($K24+$R24,"")))</f>
        <v/>
      </c>
      <c r="W24" s="53">
        <f>IF($A24="","",IF(COUNT($S24:$V24)&lt;4,"",SUM($S24:$V24)))</f>
        <v/>
      </c>
      <c r="X24" s="53">
        <f>IF($A24="","",IF(OR($W24="",$L24=""),"",IFERROR($W24/(1-$L24),"")))</f>
        <v/>
      </c>
      <c r="Y24" s="53">
        <f>IF($A24="","",IF(OR($X24="",$M24=""),"",IFERROR($X24/$M24,"")))</f>
        <v/>
      </c>
      <c r="Z24" s="54">
        <f>IF($A24="","",IF(Parameter!$G$5="","",Parameter!$G$5))</f>
        <v/>
      </c>
      <c r="AA24" s="53">
        <f>IF($A24="","",IF(OR($Y24="",$Z24=""),"",IFERROR($Y24*(1+$Z24),"")))</f>
        <v/>
      </c>
      <c r="AB24" s="53">
        <f>IF($A24="","",IF(OR($N24="",$Z24=""),"",IFERROR($N24/(1+$Z24),"")))</f>
        <v/>
      </c>
      <c r="AC24" s="54">
        <f>IF($A24="","",IF(OR($X24="",$AB24=""),"",IFERROR($X24/$AB24,"")))</f>
        <v/>
      </c>
      <c r="AD24" s="53">
        <f>IF($A24="","",IF(OR($AB24="",$X24=""),"",IFERROR($AB24-$X24,"")))</f>
        <v/>
      </c>
      <c r="AE24" s="53">
        <f>IF($A24="","",IF(OR($N24="",$AA24=""),"",IFERROR($N24-$AA24,"")))</f>
        <v/>
      </c>
      <c r="AF24" s="32">
        <f>IF($A24="","",IF(OR(COUNTBLANK($B24:$N24)&gt;0,$O24="",$P24="",$Q24="",$R24="",$W24="",$X24="",$Y24="",$Z24="",$AA24="",$AB24="",$AC24="",$AD24="",$AE24=""),"Eingabe fehlt",IF(OR($AC24&gt;Parameter!$G$6,$AD24&lt;Parameter!$G$7,$L24&gt;Parameter!$G$8,$AE24&lt;0),"Prüfen","OK")))</f>
        <v/>
      </c>
    </row>
    <row r="25">
      <c r="A25" s="20" t="n"/>
      <c r="B25" s="47" t="n"/>
      <c r="C25" s="22" t="n"/>
      <c r="D25" s="20" t="n"/>
      <c r="E25" s="48" t="n"/>
      <c r="F25" s="20" t="n"/>
      <c r="G25" s="24" t="n"/>
      <c r="H25" s="20" t="n"/>
      <c r="I25" s="24" t="n"/>
      <c r="J25" s="20" t="n"/>
      <c r="K25" s="49" t="n"/>
      <c r="L25" s="50" t="n"/>
      <c r="M25" s="50" t="n"/>
      <c r="N25" s="49" t="n"/>
      <c r="O25" s="51">
        <f>IF($A25="","",IF(Parameter!$D$5="","",IFERROR(VLOOKUP("Kaffeebohnen",Parameter!$A$5:$D$14,4,FALSE),"")))</f>
        <v/>
      </c>
      <c r="P25" s="51">
        <f>IF($A25="","",IF($F25="","",IFERROR(VLOOKUP($F25,Parameter!$A$5:$D$14,4,FALSE),"")))</f>
        <v/>
      </c>
      <c r="Q25" s="51">
        <f>IF($A25="","",IF($H25="","",IFERROR(VLOOKUP($H25,Parameter!$A$5:$D$14,4,FALSE),"")))</f>
        <v/>
      </c>
      <c r="R25" s="51">
        <f>IF($A25="","",IF($J25="","",IFERROR(VLOOKUP($J25,Parameter!$A$5:$D$14,4,FALSE),"")))</f>
        <v/>
      </c>
      <c r="S25" s="51">
        <f>IF($A25="","",IF(OR($E25="",$O25=""),"",IFERROR($E25/1000*$O25,"")))</f>
        <v/>
      </c>
      <c r="T25" s="51">
        <f>IF($A25="","",IF(OR($G25="",$P25=""),"",IFERROR($G25/1000*$P25,"")))</f>
        <v/>
      </c>
      <c r="U25" s="51">
        <f>IF($A25="","",IF(OR($I25="",$Q25=""),"",IFERROR($I25/1000*$Q25,"")))</f>
        <v/>
      </c>
      <c r="V25" s="51">
        <f>IF($A25="","",IF(OR($K25="",$R25=""),"",IFERROR($K25+$R25,"")))</f>
        <v/>
      </c>
      <c r="W25" s="51">
        <f>IF($A25="","",IF(COUNT($S25:$V25)&lt;4,"",SUM($S25:$V25)))</f>
        <v/>
      </c>
      <c r="X25" s="51">
        <f>IF($A25="","",IF(OR($W25="",$L25=""),"",IFERROR($W25/(1-$L25),"")))</f>
        <v/>
      </c>
      <c r="Y25" s="51">
        <f>IF($A25="","",IF(OR($X25="",$M25=""),"",IFERROR($X25/$M25,"")))</f>
        <v/>
      </c>
      <c r="Z25" s="52">
        <f>IF($A25="","",IF(Parameter!$G$5="","",Parameter!$G$5))</f>
        <v/>
      </c>
      <c r="AA25" s="51">
        <f>IF($A25="","",IF(OR($Y25="",$Z25=""),"",IFERROR($Y25*(1+$Z25),"")))</f>
        <v/>
      </c>
      <c r="AB25" s="51">
        <f>IF($A25="","",IF(OR($N25="",$Z25=""),"",IFERROR($N25/(1+$Z25),"")))</f>
        <v/>
      </c>
      <c r="AC25" s="52">
        <f>IF($A25="","",IF(OR($X25="",$AB25=""),"",IFERROR($X25/$AB25,"")))</f>
        <v/>
      </c>
      <c r="AD25" s="51">
        <f>IF($A25="","",IF(OR($AB25="",$X25=""),"",IFERROR($AB25-$X25,"")))</f>
        <v/>
      </c>
      <c r="AE25" s="51">
        <f>IF($A25="","",IF(OR($N25="",$AA25=""),"",IFERROR($N25-$AA25,"")))</f>
        <v/>
      </c>
      <c r="AF25" s="29">
        <f>IF($A25="","",IF(OR(COUNTBLANK($B25:$N25)&gt;0,$O25="",$P25="",$Q25="",$R25="",$W25="",$X25="",$Y25="",$Z25="",$AA25="",$AB25="",$AC25="",$AD25="",$AE25=""),"Eingabe fehlt",IF(OR($AC25&gt;Parameter!$G$6,$AD25&lt;Parameter!$G$7,$L25&gt;Parameter!$G$8,$AE25&lt;0),"Prüfen","OK")))</f>
        <v/>
      </c>
    </row>
    <row r="26">
      <c r="A26" s="20" t="n"/>
      <c r="B26" s="47" t="n"/>
      <c r="C26" s="22" t="n"/>
      <c r="D26" s="20" t="n"/>
      <c r="E26" s="48" t="n"/>
      <c r="F26" s="20" t="n"/>
      <c r="G26" s="24" t="n"/>
      <c r="H26" s="20" t="n"/>
      <c r="I26" s="24" t="n"/>
      <c r="J26" s="20" t="n"/>
      <c r="K26" s="49" t="n"/>
      <c r="L26" s="50" t="n"/>
      <c r="M26" s="50" t="n"/>
      <c r="N26" s="49" t="n"/>
      <c r="O26" s="53">
        <f>IF($A26="","",IF(Parameter!$D$5="","",IFERROR(VLOOKUP("Kaffeebohnen",Parameter!$A$5:$D$14,4,FALSE),"")))</f>
        <v/>
      </c>
      <c r="P26" s="53">
        <f>IF($A26="","",IF($F26="","",IFERROR(VLOOKUP($F26,Parameter!$A$5:$D$14,4,FALSE),"")))</f>
        <v/>
      </c>
      <c r="Q26" s="53">
        <f>IF($A26="","",IF($H26="","",IFERROR(VLOOKUP($H26,Parameter!$A$5:$D$14,4,FALSE),"")))</f>
        <v/>
      </c>
      <c r="R26" s="53">
        <f>IF($A26="","",IF($J26="","",IFERROR(VLOOKUP($J26,Parameter!$A$5:$D$14,4,FALSE),"")))</f>
        <v/>
      </c>
      <c r="S26" s="53">
        <f>IF($A26="","",IF(OR($E26="",$O26=""),"",IFERROR($E26/1000*$O26,"")))</f>
        <v/>
      </c>
      <c r="T26" s="53">
        <f>IF($A26="","",IF(OR($G26="",$P26=""),"",IFERROR($G26/1000*$P26,"")))</f>
        <v/>
      </c>
      <c r="U26" s="53">
        <f>IF($A26="","",IF(OR($I26="",$Q26=""),"",IFERROR($I26/1000*$Q26,"")))</f>
        <v/>
      </c>
      <c r="V26" s="53">
        <f>IF($A26="","",IF(OR($K26="",$R26=""),"",IFERROR($K26+$R26,"")))</f>
        <v/>
      </c>
      <c r="W26" s="53">
        <f>IF($A26="","",IF(COUNT($S26:$V26)&lt;4,"",SUM($S26:$V26)))</f>
        <v/>
      </c>
      <c r="X26" s="53">
        <f>IF($A26="","",IF(OR($W26="",$L26=""),"",IFERROR($W26/(1-$L26),"")))</f>
        <v/>
      </c>
      <c r="Y26" s="53">
        <f>IF($A26="","",IF(OR($X26="",$M26=""),"",IFERROR($X26/$M26,"")))</f>
        <v/>
      </c>
      <c r="Z26" s="54">
        <f>IF($A26="","",IF(Parameter!$G$5="","",Parameter!$G$5))</f>
        <v/>
      </c>
      <c r="AA26" s="53">
        <f>IF($A26="","",IF(OR($Y26="",$Z26=""),"",IFERROR($Y26*(1+$Z26),"")))</f>
        <v/>
      </c>
      <c r="AB26" s="53">
        <f>IF($A26="","",IF(OR($N26="",$Z26=""),"",IFERROR($N26/(1+$Z26),"")))</f>
        <v/>
      </c>
      <c r="AC26" s="54">
        <f>IF($A26="","",IF(OR($X26="",$AB26=""),"",IFERROR($X26/$AB26,"")))</f>
        <v/>
      </c>
      <c r="AD26" s="53">
        <f>IF($A26="","",IF(OR($AB26="",$X26=""),"",IFERROR($AB26-$X26,"")))</f>
        <v/>
      </c>
      <c r="AE26" s="53">
        <f>IF($A26="","",IF(OR($N26="",$AA26=""),"",IFERROR($N26-$AA26,"")))</f>
        <v/>
      </c>
      <c r="AF26" s="32">
        <f>IF($A26="","",IF(OR(COUNTBLANK($B26:$N26)&gt;0,$O26="",$P26="",$Q26="",$R26="",$W26="",$X26="",$Y26="",$Z26="",$AA26="",$AB26="",$AC26="",$AD26="",$AE26=""),"Eingabe fehlt",IF(OR($AC26&gt;Parameter!$G$6,$AD26&lt;Parameter!$G$7,$L26&gt;Parameter!$G$8,$AE26&lt;0),"Prüfen","OK")))</f>
        <v/>
      </c>
    </row>
    <row r="27">
      <c r="A27" s="20" t="n"/>
      <c r="B27" s="47" t="n"/>
      <c r="C27" s="22" t="n"/>
      <c r="D27" s="20" t="n"/>
      <c r="E27" s="48" t="n"/>
      <c r="F27" s="20" t="n"/>
      <c r="G27" s="24" t="n"/>
      <c r="H27" s="20" t="n"/>
      <c r="I27" s="24" t="n"/>
      <c r="J27" s="20" t="n"/>
      <c r="K27" s="49" t="n"/>
      <c r="L27" s="50" t="n"/>
      <c r="M27" s="50" t="n"/>
      <c r="N27" s="49" t="n"/>
      <c r="O27" s="51">
        <f>IF($A27="","",IF(Parameter!$D$5="","",IFERROR(VLOOKUP("Kaffeebohnen",Parameter!$A$5:$D$14,4,FALSE),"")))</f>
        <v/>
      </c>
      <c r="P27" s="51">
        <f>IF($A27="","",IF($F27="","",IFERROR(VLOOKUP($F27,Parameter!$A$5:$D$14,4,FALSE),"")))</f>
        <v/>
      </c>
      <c r="Q27" s="51">
        <f>IF($A27="","",IF($H27="","",IFERROR(VLOOKUP($H27,Parameter!$A$5:$D$14,4,FALSE),"")))</f>
        <v/>
      </c>
      <c r="R27" s="51">
        <f>IF($A27="","",IF($J27="","",IFERROR(VLOOKUP($J27,Parameter!$A$5:$D$14,4,FALSE),"")))</f>
        <v/>
      </c>
      <c r="S27" s="51">
        <f>IF($A27="","",IF(OR($E27="",$O27=""),"",IFERROR($E27/1000*$O27,"")))</f>
        <v/>
      </c>
      <c r="T27" s="51">
        <f>IF($A27="","",IF(OR($G27="",$P27=""),"",IFERROR($G27/1000*$P27,"")))</f>
        <v/>
      </c>
      <c r="U27" s="51">
        <f>IF($A27="","",IF(OR($I27="",$Q27=""),"",IFERROR($I27/1000*$Q27,"")))</f>
        <v/>
      </c>
      <c r="V27" s="51">
        <f>IF($A27="","",IF(OR($K27="",$R27=""),"",IFERROR($K27+$R27,"")))</f>
        <v/>
      </c>
      <c r="W27" s="51">
        <f>IF($A27="","",IF(COUNT($S27:$V27)&lt;4,"",SUM($S27:$V27)))</f>
        <v/>
      </c>
      <c r="X27" s="51">
        <f>IF($A27="","",IF(OR($W27="",$L27=""),"",IFERROR($W27/(1-$L27),"")))</f>
        <v/>
      </c>
      <c r="Y27" s="51">
        <f>IF($A27="","",IF(OR($X27="",$M27=""),"",IFERROR($X27/$M27,"")))</f>
        <v/>
      </c>
      <c r="Z27" s="52">
        <f>IF($A27="","",IF(Parameter!$G$5="","",Parameter!$G$5))</f>
        <v/>
      </c>
      <c r="AA27" s="51">
        <f>IF($A27="","",IF(OR($Y27="",$Z27=""),"",IFERROR($Y27*(1+$Z27),"")))</f>
        <v/>
      </c>
      <c r="AB27" s="51">
        <f>IF($A27="","",IF(OR($N27="",$Z27=""),"",IFERROR($N27/(1+$Z27),"")))</f>
        <v/>
      </c>
      <c r="AC27" s="52">
        <f>IF($A27="","",IF(OR($X27="",$AB27=""),"",IFERROR($X27/$AB27,"")))</f>
        <v/>
      </c>
      <c r="AD27" s="51">
        <f>IF($A27="","",IF(OR($AB27="",$X27=""),"",IFERROR($AB27-$X27,"")))</f>
        <v/>
      </c>
      <c r="AE27" s="51">
        <f>IF($A27="","",IF(OR($N27="",$AA27=""),"",IFERROR($N27-$AA27,"")))</f>
        <v/>
      </c>
      <c r="AF27" s="29">
        <f>IF($A27="","",IF(OR(COUNTBLANK($B27:$N27)&gt;0,$O27="",$P27="",$Q27="",$R27="",$W27="",$X27="",$Y27="",$Z27="",$AA27="",$AB27="",$AC27="",$AD27="",$AE27=""),"Eingabe fehlt",IF(OR($AC27&gt;Parameter!$G$6,$AD27&lt;Parameter!$G$7,$L27&gt;Parameter!$G$8,$AE27&lt;0),"Prüfen","OK")))</f>
        <v/>
      </c>
    </row>
    <row r="28">
      <c r="A28" s="20" t="n"/>
      <c r="B28" s="47" t="n"/>
      <c r="C28" s="22" t="n"/>
      <c r="D28" s="20" t="n"/>
      <c r="E28" s="48" t="n"/>
      <c r="F28" s="20" t="n"/>
      <c r="G28" s="24" t="n"/>
      <c r="H28" s="20" t="n"/>
      <c r="I28" s="24" t="n"/>
      <c r="J28" s="20" t="n"/>
      <c r="K28" s="49" t="n"/>
      <c r="L28" s="50" t="n"/>
      <c r="M28" s="50" t="n"/>
      <c r="N28" s="49" t="n"/>
      <c r="O28" s="53">
        <f>IF($A28="","",IF(Parameter!$D$5="","",IFERROR(VLOOKUP("Kaffeebohnen",Parameter!$A$5:$D$14,4,FALSE),"")))</f>
        <v/>
      </c>
      <c r="P28" s="53">
        <f>IF($A28="","",IF($F28="","",IFERROR(VLOOKUP($F28,Parameter!$A$5:$D$14,4,FALSE),"")))</f>
        <v/>
      </c>
      <c r="Q28" s="53">
        <f>IF($A28="","",IF($H28="","",IFERROR(VLOOKUP($H28,Parameter!$A$5:$D$14,4,FALSE),"")))</f>
        <v/>
      </c>
      <c r="R28" s="53">
        <f>IF($A28="","",IF($J28="","",IFERROR(VLOOKUP($J28,Parameter!$A$5:$D$14,4,FALSE),"")))</f>
        <v/>
      </c>
      <c r="S28" s="53">
        <f>IF($A28="","",IF(OR($E28="",$O28=""),"",IFERROR($E28/1000*$O28,"")))</f>
        <v/>
      </c>
      <c r="T28" s="53">
        <f>IF($A28="","",IF(OR($G28="",$P28=""),"",IFERROR($G28/1000*$P28,"")))</f>
        <v/>
      </c>
      <c r="U28" s="53">
        <f>IF($A28="","",IF(OR($I28="",$Q28=""),"",IFERROR($I28/1000*$Q28,"")))</f>
        <v/>
      </c>
      <c r="V28" s="53">
        <f>IF($A28="","",IF(OR($K28="",$R28=""),"",IFERROR($K28+$R28,"")))</f>
        <v/>
      </c>
      <c r="W28" s="53">
        <f>IF($A28="","",IF(COUNT($S28:$V28)&lt;4,"",SUM($S28:$V28)))</f>
        <v/>
      </c>
      <c r="X28" s="53">
        <f>IF($A28="","",IF(OR($W28="",$L28=""),"",IFERROR($W28/(1-$L28),"")))</f>
        <v/>
      </c>
      <c r="Y28" s="53">
        <f>IF($A28="","",IF(OR($X28="",$M28=""),"",IFERROR($X28/$M28,"")))</f>
        <v/>
      </c>
      <c r="Z28" s="54">
        <f>IF($A28="","",IF(Parameter!$G$5="","",Parameter!$G$5))</f>
        <v/>
      </c>
      <c r="AA28" s="53">
        <f>IF($A28="","",IF(OR($Y28="",$Z28=""),"",IFERROR($Y28*(1+$Z28),"")))</f>
        <v/>
      </c>
      <c r="AB28" s="53">
        <f>IF($A28="","",IF(OR($N28="",$Z28=""),"",IFERROR($N28/(1+$Z28),"")))</f>
        <v/>
      </c>
      <c r="AC28" s="54">
        <f>IF($A28="","",IF(OR($X28="",$AB28=""),"",IFERROR($X28/$AB28,"")))</f>
        <v/>
      </c>
      <c r="AD28" s="53">
        <f>IF($A28="","",IF(OR($AB28="",$X28=""),"",IFERROR($AB28-$X28,"")))</f>
        <v/>
      </c>
      <c r="AE28" s="53">
        <f>IF($A28="","",IF(OR($N28="",$AA28=""),"",IFERROR($N28-$AA28,"")))</f>
        <v/>
      </c>
      <c r="AF28" s="32">
        <f>IF($A28="","",IF(OR(COUNTBLANK($B28:$N28)&gt;0,$O28="",$P28="",$Q28="",$R28="",$W28="",$X28="",$Y28="",$Z28="",$AA28="",$AB28="",$AC28="",$AD28="",$AE28=""),"Eingabe fehlt",IF(OR($AC28&gt;Parameter!$G$6,$AD28&lt;Parameter!$G$7,$L28&gt;Parameter!$G$8,$AE28&lt;0),"Prüfen","OK")))</f>
        <v/>
      </c>
    </row>
    <row r="29">
      <c r="A29" s="20" t="n"/>
      <c r="B29" s="47" t="n"/>
      <c r="C29" s="22" t="n"/>
      <c r="D29" s="20" t="n"/>
      <c r="E29" s="48" t="n"/>
      <c r="F29" s="20" t="n"/>
      <c r="G29" s="24" t="n"/>
      <c r="H29" s="20" t="n"/>
      <c r="I29" s="24" t="n"/>
      <c r="J29" s="20" t="n"/>
      <c r="K29" s="49" t="n"/>
      <c r="L29" s="50" t="n"/>
      <c r="M29" s="50" t="n"/>
      <c r="N29" s="49" t="n"/>
      <c r="O29" s="51">
        <f>IF($A29="","",IF(Parameter!$D$5="","",IFERROR(VLOOKUP("Kaffeebohnen",Parameter!$A$5:$D$14,4,FALSE),"")))</f>
        <v/>
      </c>
      <c r="P29" s="51">
        <f>IF($A29="","",IF($F29="","",IFERROR(VLOOKUP($F29,Parameter!$A$5:$D$14,4,FALSE),"")))</f>
        <v/>
      </c>
      <c r="Q29" s="51">
        <f>IF($A29="","",IF($H29="","",IFERROR(VLOOKUP($H29,Parameter!$A$5:$D$14,4,FALSE),"")))</f>
        <v/>
      </c>
      <c r="R29" s="51">
        <f>IF($A29="","",IF($J29="","",IFERROR(VLOOKUP($J29,Parameter!$A$5:$D$14,4,FALSE),"")))</f>
        <v/>
      </c>
      <c r="S29" s="51">
        <f>IF($A29="","",IF(OR($E29="",$O29=""),"",IFERROR($E29/1000*$O29,"")))</f>
        <v/>
      </c>
      <c r="T29" s="51">
        <f>IF($A29="","",IF(OR($G29="",$P29=""),"",IFERROR($G29/1000*$P29,"")))</f>
        <v/>
      </c>
      <c r="U29" s="51">
        <f>IF($A29="","",IF(OR($I29="",$Q29=""),"",IFERROR($I29/1000*$Q29,"")))</f>
        <v/>
      </c>
      <c r="V29" s="51">
        <f>IF($A29="","",IF(OR($K29="",$R29=""),"",IFERROR($K29+$R29,"")))</f>
        <v/>
      </c>
      <c r="W29" s="51">
        <f>IF($A29="","",IF(COUNT($S29:$V29)&lt;4,"",SUM($S29:$V29)))</f>
        <v/>
      </c>
      <c r="X29" s="51">
        <f>IF($A29="","",IF(OR($W29="",$L29=""),"",IFERROR($W29/(1-$L29),"")))</f>
        <v/>
      </c>
      <c r="Y29" s="51">
        <f>IF($A29="","",IF(OR($X29="",$M29=""),"",IFERROR($X29/$M29,"")))</f>
        <v/>
      </c>
      <c r="Z29" s="52">
        <f>IF($A29="","",IF(Parameter!$G$5="","",Parameter!$G$5))</f>
        <v/>
      </c>
      <c r="AA29" s="51">
        <f>IF($A29="","",IF(OR($Y29="",$Z29=""),"",IFERROR($Y29*(1+$Z29),"")))</f>
        <v/>
      </c>
      <c r="AB29" s="51">
        <f>IF($A29="","",IF(OR($N29="",$Z29=""),"",IFERROR($N29/(1+$Z29),"")))</f>
        <v/>
      </c>
      <c r="AC29" s="52">
        <f>IF($A29="","",IF(OR($X29="",$AB29=""),"",IFERROR($X29/$AB29,"")))</f>
        <v/>
      </c>
      <c r="AD29" s="51">
        <f>IF($A29="","",IF(OR($AB29="",$X29=""),"",IFERROR($AB29-$X29,"")))</f>
        <v/>
      </c>
      <c r="AE29" s="51">
        <f>IF($A29="","",IF(OR($N29="",$AA29=""),"",IFERROR($N29-$AA29,"")))</f>
        <v/>
      </c>
      <c r="AF29" s="29">
        <f>IF($A29="","",IF(OR(COUNTBLANK($B29:$N29)&gt;0,$O29="",$P29="",$Q29="",$R29="",$W29="",$X29="",$Y29="",$Z29="",$AA29="",$AB29="",$AC29="",$AD29="",$AE29=""),"Eingabe fehlt",IF(OR($AC29&gt;Parameter!$G$6,$AD29&lt;Parameter!$G$7,$L29&gt;Parameter!$G$8,$AE29&lt;0),"Prüfen","OK")))</f>
        <v/>
      </c>
    </row>
    <row r="30">
      <c r="A30" s="20" t="n"/>
      <c r="B30" s="47" t="n"/>
      <c r="C30" s="22" t="n"/>
      <c r="D30" s="20" t="n"/>
      <c r="E30" s="48" t="n"/>
      <c r="F30" s="20" t="n"/>
      <c r="G30" s="24" t="n"/>
      <c r="H30" s="20" t="n"/>
      <c r="I30" s="24" t="n"/>
      <c r="J30" s="20" t="n"/>
      <c r="K30" s="49" t="n"/>
      <c r="L30" s="50" t="n"/>
      <c r="M30" s="50" t="n"/>
      <c r="N30" s="49" t="n"/>
      <c r="O30" s="53">
        <f>IF($A30="","",IF(Parameter!$D$5="","",IFERROR(VLOOKUP("Kaffeebohnen",Parameter!$A$5:$D$14,4,FALSE),"")))</f>
        <v/>
      </c>
      <c r="P30" s="53">
        <f>IF($A30="","",IF($F30="","",IFERROR(VLOOKUP($F30,Parameter!$A$5:$D$14,4,FALSE),"")))</f>
        <v/>
      </c>
      <c r="Q30" s="53">
        <f>IF($A30="","",IF($H30="","",IFERROR(VLOOKUP($H30,Parameter!$A$5:$D$14,4,FALSE),"")))</f>
        <v/>
      </c>
      <c r="R30" s="53">
        <f>IF($A30="","",IF($J30="","",IFERROR(VLOOKUP($J30,Parameter!$A$5:$D$14,4,FALSE),"")))</f>
        <v/>
      </c>
      <c r="S30" s="53">
        <f>IF($A30="","",IF(OR($E30="",$O30=""),"",IFERROR($E30/1000*$O30,"")))</f>
        <v/>
      </c>
      <c r="T30" s="53">
        <f>IF($A30="","",IF(OR($G30="",$P30=""),"",IFERROR($G30/1000*$P30,"")))</f>
        <v/>
      </c>
      <c r="U30" s="53">
        <f>IF($A30="","",IF(OR($I30="",$Q30=""),"",IFERROR($I30/1000*$Q30,"")))</f>
        <v/>
      </c>
      <c r="V30" s="53">
        <f>IF($A30="","",IF(OR($K30="",$R30=""),"",IFERROR($K30+$R30,"")))</f>
        <v/>
      </c>
      <c r="W30" s="53">
        <f>IF($A30="","",IF(COUNT($S30:$V30)&lt;4,"",SUM($S30:$V30)))</f>
        <v/>
      </c>
      <c r="X30" s="53">
        <f>IF($A30="","",IF(OR($W30="",$L30=""),"",IFERROR($W30/(1-$L30),"")))</f>
        <v/>
      </c>
      <c r="Y30" s="53">
        <f>IF($A30="","",IF(OR($X30="",$M30=""),"",IFERROR($X30/$M30,"")))</f>
        <v/>
      </c>
      <c r="Z30" s="54">
        <f>IF($A30="","",IF(Parameter!$G$5="","",Parameter!$G$5))</f>
        <v/>
      </c>
      <c r="AA30" s="53">
        <f>IF($A30="","",IF(OR($Y30="",$Z30=""),"",IFERROR($Y30*(1+$Z30),"")))</f>
        <v/>
      </c>
      <c r="AB30" s="53">
        <f>IF($A30="","",IF(OR($N30="",$Z30=""),"",IFERROR($N30/(1+$Z30),"")))</f>
        <v/>
      </c>
      <c r="AC30" s="54">
        <f>IF($A30="","",IF(OR($X30="",$AB30=""),"",IFERROR($X30/$AB30,"")))</f>
        <v/>
      </c>
      <c r="AD30" s="53">
        <f>IF($A30="","",IF(OR($AB30="",$X30=""),"",IFERROR($AB30-$X30,"")))</f>
        <v/>
      </c>
      <c r="AE30" s="53">
        <f>IF($A30="","",IF(OR($N30="",$AA30=""),"",IFERROR($N30-$AA30,"")))</f>
        <v/>
      </c>
      <c r="AF30" s="32">
        <f>IF($A30="","",IF(OR(COUNTBLANK($B30:$N30)&gt;0,$O30="",$P30="",$Q30="",$R30="",$W30="",$X30="",$Y30="",$Z30="",$AA30="",$AB30="",$AC30="",$AD30="",$AE30=""),"Eingabe fehlt",IF(OR($AC30&gt;Parameter!$G$6,$AD30&lt;Parameter!$G$7,$L30&gt;Parameter!$G$8,$AE30&lt;0),"Prüfen","OK")))</f>
        <v/>
      </c>
    </row>
    <row r="31">
      <c r="A31" s="20" t="n"/>
      <c r="B31" s="47" t="n"/>
      <c r="C31" s="22" t="n"/>
      <c r="D31" s="20" t="n"/>
      <c r="E31" s="48" t="n"/>
      <c r="F31" s="20" t="n"/>
      <c r="G31" s="24" t="n"/>
      <c r="H31" s="20" t="n"/>
      <c r="I31" s="24" t="n"/>
      <c r="J31" s="20" t="n"/>
      <c r="K31" s="49" t="n"/>
      <c r="L31" s="50" t="n"/>
      <c r="M31" s="50" t="n"/>
      <c r="N31" s="49" t="n"/>
      <c r="O31" s="51">
        <f>IF($A31="","",IF(Parameter!$D$5="","",IFERROR(VLOOKUP("Kaffeebohnen",Parameter!$A$5:$D$14,4,FALSE),"")))</f>
        <v/>
      </c>
      <c r="P31" s="51">
        <f>IF($A31="","",IF($F31="","",IFERROR(VLOOKUP($F31,Parameter!$A$5:$D$14,4,FALSE),"")))</f>
        <v/>
      </c>
      <c r="Q31" s="51">
        <f>IF($A31="","",IF($H31="","",IFERROR(VLOOKUP($H31,Parameter!$A$5:$D$14,4,FALSE),"")))</f>
        <v/>
      </c>
      <c r="R31" s="51">
        <f>IF($A31="","",IF($J31="","",IFERROR(VLOOKUP($J31,Parameter!$A$5:$D$14,4,FALSE),"")))</f>
        <v/>
      </c>
      <c r="S31" s="51">
        <f>IF($A31="","",IF(OR($E31="",$O31=""),"",IFERROR($E31/1000*$O31,"")))</f>
        <v/>
      </c>
      <c r="T31" s="51">
        <f>IF($A31="","",IF(OR($G31="",$P31=""),"",IFERROR($G31/1000*$P31,"")))</f>
        <v/>
      </c>
      <c r="U31" s="51">
        <f>IF($A31="","",IF(OR($I31="",$Q31=""),"",IFERROR($I31/1000*$Q31,"")))</f>
        <v/>
      </c>
      <c r="V31" s="51">
        <f>IF($A31="","",IF(OR($K31="",$R31=""),"",IFERROR($K31+$R31,"")))</f>
        <v/>
      </c>
      <c r="W31" s="51">
        <f>IF($A31="","",IF(COUNT($S31:$V31)&lt;4,"",SUM($S31:$V31)))</f>
        <v/>
      </c>
      <c r="X31" s="51">
        <f>IF($A31="","",IF(OR($W31="",$L31=""),"",IFERROR($W31/(1-$L31),"")))</f>
        <v/>
      </c>
      <c r="Y31" s="51">
        <f>IF($A31="","",IF(OR($X31="",$M31=""),"",IFERROR($X31/$M31,"")))</f>
        <v/>
      </c>
      <c r="Z31" s="52">
        <f>IF($A31="","",IF(Parameter!$G$5="","",Parameter!$G$5))</f>
        <v/>
      </c>
      <c r="AA31" s="51">
        <f>IF($A31="","",IF(OR($Y31="",$Z31=""),"",IFERROR($Y31*(1+$Z31),"")))</f>
        <v/>
      </c>
      <c r="AB31" s="51">
        <f>IF($A31="","",IF(OR($N31="",$Z31=""),"",IFERROR($N31/(1+$Z31),"")))</f>
        <v/>
      </c>
      <c r="AC31" s="52">
        <f>IF($A31="","",IF(OR($X31="",$AB31=""),"",IFERROR($X31/$AB31,"")))</f>
        <v/>
      </c>
      <c r="AD31" s="51">
        <f>IF($A31="","",IF(OR($AB31="",$X31=""),"",IFERROR($AB31-$X31,"")))</f>
        <v/>
      </c>
      <c r="AE31" s="51">
        <f>IF($A31="","",IF(OR($N31="",$AA31=""),"",IFERROR($N31-$AA31,"")))</f>
        <v/>
      </c>
      <c r="AF31" s="29">
        <f>IF($A31="","",IF(OR(COUNTBLANK($B31:$N31)&gt;0,$O31="",$P31="",$Q31="",$R31="",$W31="",$X31="",$Y31="",$Z31="",$AA31="",$AB31="",$AC31="",$AD31="",$AE31=""),"Eingabe fehlt",IF(OR($AC31&gt;Parameter!$G$6,$AD31&lt;Parameter!$G$7,$L31&gt;Parameter!$G$8,$AE31&lt;0),"Prüfen","OK")))</f>
        <v/>
      </c>
    </row>
    <row r="32">
      <c r="A32" s="20" t="n"/>
      <c r="B32" s="47" t="n"/>
      <c r="C32" s="22" t="n"/>
      <c r="D32" s="20" t="n"/>
      <c r="E32" s="48" t="n"/>
      <c r="F32" s="20" t="n"/>
      <c r="G32" s="24" t="n"/>
      <c r="H32" s="20" t="n"/>
      <c r="I32" s="24" t="n"/>
      <c r="J32" s="20" t="n"/>
      <c r="K32" s="49" t="n"/>
      <c r="L32" s="50" t="n"/>
      <c r="M32" s="50" t="n"/>
      <c r="N32" s="49" t="n"/>
      <c r="O32" s="53">
        <f>IF($A32="","",IF(Parameter!$D$5="","",IFERROR(VLOOKUP("Kaffeebohnen",Parameter!$A$5:$D$14,4,FALSE),"")))</f>
        <v/>
      </c>
      <c r="P32" s="53">
        <f>IF($A32="","",IF($F32="","",IFERROR(VLOOKUP($F32,Parameter!$A$5:$D$14,4,FALSE),"")))</f>
        <v/>
      </c>
      <c r="Q32" s="53">
        <f>IF($A32="","",IF($H32="","",IFERROR(VLOOKUP($H32,Parameter!$A$5:$D$14,4,FALSE),"")))</f>
        <v/>
      </c>
      <c r="R32" s="53">
        <f>IF($A32="","",IF($J32="","",IFERROR(VLOOKUP($J32,Parameter!$A$5:$D$14,4,FALSE),"")))</f>
        <v/>
      </c>
      <c r="S32" s="53">
        <f>IF($A32="","",IF(OR($E32="",$O32=""),"",IFERROR($E32/1000*$O32,"")))</f>
        <v/>
      </c>
      <c r="T32" s="53">
        <f>IF($A32="","",IF(OR($G32="",$P32=""),"",IFERROR($G32/1000*$P32,"")))</f>
        <v/>
      </c>
      <c r="U32" s="53">
        <f>IF($A32="","",IF(OR($I32="",$Q32=""),"",IFERROR($I32/1000*$Q32,"")))</f>
        <v/>
      </c>
      <c r="V32" s="53">
        <f>IF($A32="","",IF(OR($K32="",$R32=""),"",IFERROR($K32+$R32,"")))</f>
        <v/>
      </c>
      <c r="W32" s="53">
        <f>IF($A32="","",IF(COUNT($S32:$V32)&lt;4,"",SUM($S32:$V32)))</f>
        <v/>
      </c>
      <c r="X32" s="53">
        <f>IF($A32="","",IF(OR($W32="",$L32=""),"",IFERROR($W32/(1-$L32),"")))</f>
        <v/>
      </c>
      <c r="Y32" s="53">
        <f>IF($A32="","",IF(OR($X32="",$M32=""),"",IFERROR($X32/$M32,"")))</f>
        <v/>
      </c>
      <c r="Z32" s="54">
        <f>IF($A32="","",IF(Parameter!$G$5="","",Parameter!$G$5))</f>
        <v/>
      </c>
      <c r="AA32" s="53">
        <f>IF($A32="","",IF(OR($Y32="",$Z32=""),"",IFERROR($Y32*(1+$Z32),"")))</f>
        <v/>
      </c>
      <c r="AB32" s="53">
        <f>IF($A32="","",IF(OR($N32="",$Z32=""),"",IFERROR($N32/(1+$Z32),"")))</f>
        <v/>
      </c>
      <c r="AC32" s="54">
        <f>IF($A32="","",IF(OR($X32="",$AB32=""),"",IFERROR($X32/$AB32,"")))</f>
        <v/>
      </c>
      <c r="AD32" s="53">
        <f>IF($A32="","",IF(OR($AB32="",$X32=""),"",IFERROR($AB32-$X32,"")))</f>
        <v/>
      </c>
      <c r="AE32" s="53">
        <f>IF($A32="","",IF(OR($N32="",$AA32=""),"",IFERROR($N32-$AA32,"")))</f>
        <v/>
      </c>
      <c r="AF32" s="32">
        <f>IF($A32="","",IF(OR(COUNTBLANK($B32:$N32)&gt;0,$O32="",$P32="",$Q32="",$R32="",$W32="",$X32="",$Y32="",$Z32="",$AA32="",$AB32="",$AC32="",$AD32="",$AE32=""),"Eingabe fehlt",IF(OR($AC32&gt;Parameter!$G$6,$AD32&lt;Parameter!$G$7,$L32&gt;Parameter!$G$8,$AE32&lt;0),"Prüfen","OK")))</f>
        <v/>
      </c>
    </row>
    <row r="33">
      <c r="A33" s="20" t="n"/>
      <c r="B33" s="47" t="n"/>
      <c r="C33" s="22" t="n"/>
      <c r="D33" s="20" t="n"/>
      <c r="E33" s="48" t="n"/>
      <c r="F33" s="20" t="n"/>
      <c r="G33" s="24" t="n"/>
      <c r="H33" s="20" t="n"/>
      <c r="I33" s="24" t="n"/>
      <c r="J33" s="20" t="n"/>
      <c r="K33" s="49" t="n"/>
      <c r="L33" s="50" t="n"/>
      <c r="M33" s="50" t="n"/>
      <c r="N33" s="49" t="n"/>
      <c r="O33" s="51">
        <f>IF($A33="","",IF(Parameter!$D$5="","",IFERROR(VLOOKUP("Kaffeebohnen",Parameter!$A$5:$D$14,4,FALSE),"")))</f>
        <v/>
      </c>
      <c r="P33" s="51">
        <f>IF($A33="","",IF($F33="","",IFERROR(VLOOKUP($F33,Parameter!$A$5:$D$14,4,FALSE),"")))</f>
        <v/>
      </c>
      <c r="Q33" s="51">
        <f>IF($A33="","",IF($H33="","",IFERROR(VLOOKUP($H33,Parameter!$A$5:$D$14,4,FALSE),"")))</f>
        <v/>
      </c>
      <c r="R33" s="51">
        <f>IF($A33="","",IF($J33="","",IFERROR(VLOOKUP($J33,Parameter!$A$5:$D$14,4,FALSE),"")))</f>
        <v/>
      </c>
      <c r="S33" s="51">
        <f>IF($A33="","",IF(OR($E33="",$O33=""),"",IFERROR($E33/1000*$O33,"")))</f>
        <v/>
      </c>
      <c r="T33" s="51">
        <f>IF($A33="","",IF(OR($G33="",$P33=""),"",IFERROR($G33/1000*$P33,"")))</f>
        <v/>
      </c>
      <c r="U33" s="51">
        <f>IF($A33="","",IF(OR($I33="",$Q33=""),"",IFERROR($I33/1000*$Q33,"")))</f>
        <v/>
      </c>
      <c r="V33" s="51">
        <f>IF($A33="","",IF(OR($K33="",$R33=""),"",IFERROR($K33+$R33,"")))</f>
        <v/>
      </c>
      <c r="W33" s="51">
        <f>IF($A33="","",IF(COUNT($S33:$V33)&lt;4,"",SUM($S33:$V33)))</f>
        <v/>
      </c>
      <c r="X33" s="51">
        <f>IF($A33="","",IF(OR($W33="",$L33=""),"",IFERROR($W33/(1-$L33),"")))</f>
        <v/>
      </c>
      <c r="Y33" s="51">
        <f>IF($A33="","",IF(OR($X33="",$M33=""),"",IFERROR($X33/$M33,"")))</f>
        <v/>
      </c>
      <c r="Z33" s="52">
        <f>IF($A33="","",IF(Parameter!$G$5="","",Parameter!$G$5))</f>
        <v/>
      </c>
      <c r="AA33" s="51">
        <f>IF($A33="","",IF(OR($Y33="",$Z33=""),"",IFERROR($Y33*(1+$Z33),"")))</f>
        <v/>
      </c>
      <c r="AB33" s="51">
        <f>IF($A33="","",IF(OR($N33="",$Z33=""),"",IFERROR($N33/(1+$Z33),"")))</f>
        <v/>
      </c>
      <c r="AC33" s="52">
        <f>IF($A33="","",IF(OR($X33="",$AB33=""),"",IFERROR($X33/$AB33,"")))</f>
        <v/>
      </c>
      <c r="AD33" s="51">
        <f>IF($A33="","",IF(OR($AB33="",$X33=""),"",IFERROR($AB33-$X33,"")))</f>
        <v/>
      </c>
      <c r="AE33" s="51">
        <f>IF($A33="","",IF(OR($N33="",$AA33=""),"",IFERROR($N33-$AA33,"")))</f>
        <v/>
      </c>
      <c r="AF33" s="29">
        <f>IF($A33="","",IF(OR(COUNTBLANK($B33:$N33)&gt;0,$O33="",$P33="",$Q33="",$R33="",$W33="",$X33="",$Y33="",$Z33="",$AA33="",$AB33="",$AC33="",$AD33="",$AE33=""),"Eingabe fehlt",IF(OR($AC33&gt;Parameter!$G$6,$AD33&lt;Parameter!$G$7,$L33&gt;Parameter!$G$8,$AE33&lt;0),"Prüfen","OK")))</f>
        <v/>
      </c>
    </row>
    <row r="34">
      <c r="A34" s="20" t="n"/>
      <c r="B34" s="47" t="n"/>
      <c r="C34" s="22" t="n"/>
      <c r="D34" s="20" t="n"/>
      <c r="E34" s="48" t="n"/>
      <c r="F34" s="20" t="n"/>
      <c r="G34" s="24" t="n"/>
      <c r="H34" s="20" t="n"/>
      <c r="I34" s="24" t="n"/>
      <c r="J34" s="20" t="n"/>
      <c r="K34" s="49" t="n"/>
      <c r="L34" s="50" t="n"/>
      <c r="M34" s="50" t="n"/>
      <c r="N34" s="49" t="n"/>
      <c r="O34" s="53">
        <f>IF($A34="","",IF(Parameter!$D$5="","",IFERROR(VLOOKUP("Kaffeebohnen",Parameter!$A$5:$D$14,4,FALSE),"")))</f>
        <v/>
      </c>
      <c r="P34" s="53">
        <f>IF($A34="","",IF($F34="","",IFERROR(VLOOKUP($F34,Parameter!$A$5:$D$14,4,FALSE),"")))</f>
        <v/>
      </c>
      <c r="Q34" s="53">
        <f>IF($A34="","",IF($H34="","",IFERROR(VLOOKUP($H34,Parameter!$A$5:$D$14,4,FALSE),"")))</f>
        <v/>
      </c>
      <c r="R34" s="53">
        <f>IF($A34="","",IF($J34="","",IFERROR(VLOOKUP($J34,Parameter!$A$5:$D$14,4,FALSE),"")))</f>
        <v/>
      </c>
      <c r="S34" s="53">
        <f>IF($A34="","",IF(OR($E34="",$O34=""),"",IFERROR($E34/1000*$O34,"")))</f>
        <v/>
      </c>
      <c r="T34" s="53">
        <f>IF($A34="","",IF(OR($G34="",$P34=""),"",IFERROR($G34/1000*$P34,"")))</f>
        <v/>
      </c>
      <c r="U34" s="53">
        <f>IF($A34="","",IF(OR($I34="",$Q34=""),"",IFERROR($I34/1000*$Q34,"")))</f>
        <v/>
      </c>
      <c r="V34" s="53">
        <f>IF($A34="","",IF(OR($K34="",$R34=""),"",IFERROR($K34+$R34,"")))</f>
        <v/>
      </c>
      <c r="W34" s="53">
        <f>IF($A34="","",IF(COUNT($S34:$V34)&lt;4,"",SUM($S34:$V34)))</f>
        <v/>
      </c>
      <c r="X34" s="53">
        <f>IF($A34="","",IF(OR($W34="",$L34=""),"",IFERROR($W34/(1-$L34),"")))</f>
        <v/>
      </c>
      <c r="Y34" s="53">
        <f>IF($A34="","",IF(OR($X34="",$M34=""),"",IFERROR($X34/$M34,"")))</f>
        <v/>
      </c>
      <c r="Z34" s="54">
        <f>IF($A34="","",IF(Parameter!$G$5="","",Parameter!$G$5))</f>
        <v/>
      </c>
      <c r="AA34" s="53">
        <f>IF($A34="","",IF(OR($Y34="",$Z34=""),"",IFERROR($Y34*(1+$Z34),"")))</f>
        <v/>
      </c>
      <c r="AB34" s="53">
        <f>IF($A34="","",IF(OR($N34="",$Z34=""),"",IFERROR($N34/(1+$Z34),"")))</f>
        <v/>
      </c>
      <c r="AC34" s="54">
        <f>IF($A34="","",IF(OR($X34="",$AB34=""),"",IFERROR($X34/$AB34,"")))</f>
        <v/>
      </c>
      <c r="AD34" s="53">
        <f>IF($A34="","",IF(OR($AB34="",$X34=""),"",IFERROR($AB34-$X34,"")))</f>
        <v/>
      </c>
      <c r="AE34" s="53">
        <f>IF($A34="","",IF(OR($N34="",$AA34=""),"",IFERROR($N34-$AA34,"")))</f>
        <v/>
      </c>
      <c r="AF34" s="32">
        <f>IF($A34="","",IF(OR(COUNTBLANK($B34:$N34)&gt;0,$O34="",$P34="",$Q34="",$R34="",$W34="",$X34="",$Y34="",$Z34="",$AA34="",$AB34="",$AC34="",$AD34="",$AE34=""),"Eingabe fehlt",IF(OR($AC34&gt;Parameter!$G$6,$AD34&lt;Parameter!$G$7,$L34&gt;Parameter!$G$8,$AE34&lt;0),"Prüfen","OK")))</f>
        <v/>
      </c>
    </row>
    <row r="35">
      <c r="A35" s="20" t="n"/>
      <c r="B35" s="47" t="n"/>
      <c r="C35" s="22" t="n"/>
      <c r="D35" s="20" t="n"/>
      <c r="E35" s="48" t="n"/>
      <c r="F35" s="20" t="n"/>
      <c r="G35" s="24" t="n"/>
      <c r="H35" s="20" t="n"/>
      <c r="I35" s="24" t="n"/>
      <c r="J35" s="20" t="n"/>
      <c r="K35" s="49" t="n"/>
      <c r="L35" s="50" t="n"/>
      <c r="M35" s="50" t="n"/>
      <c r="N35" s="49" t="n"/>
      <c r="O35" s="51">
        <f>IF($A35="","",IF(Parameter!$D$5="","",IFERROR(VLOOKUP("Kaffeebohnen",Parameter!$A$5:$D$14,4,FALSE),"")))</f>
        <v/>
      </c>
      <c r="P35" s="51">
        <f>IF($A35="","",IF($F35="","",IFERROR(VLOOKUP($F35,Parameter!$A$5:$D$14,4,FALSE),"")))</f>
        <v/>
      </c>
      <c r="Q35" s="51">
        <f>IF($A35="","",IF($H35="","",IFERROR(VLOOKUP($H35,Parameter!$A$5:$D$14,4,FALSE),"")))</f>
        <v/>
      </c>
      <c r="R35" s="51">
        <f>IF($A35="","",IF($J35="","",IFERROR(VLOOKUP($J35,Parameter!$A$5:$D$14,4,FALSE),"")))</f>
        <v/>
      </c>
      <c r="S35" s="51">
        <f>IF($A35="","",IF(OR($E35="",$O35=""),"",IFERROR($E35/1000*$O35,"")))</f>
        <v/>
      </c>
      <c r="T35" s="51">
        <f>IF($A35="","",IF(OR($G35="",$P35=""),"",IFERROR($G35/1000*$P35,"")))</f>
        <v/>
      </c>
      <c r="U35" s="51">
        <f>IF($A35="","",IF(OR($I35="",$Q35=""),"",IFERROR($I35/1000*$Q35,"")))</f>
        <v/>
      </c>
      <c r="V35" s="51">
        <f>IF($A35="","",IF(OR($K35="",$R35=""),"",IFERROR($K35+$R35,"")))</f>
        <v/>
      </c>
      <c r="W35" s="51">
        <f>IF($A35="","",IF(COUNT($S35:$V35)&lt;4,"",SUM($S35:$V35)))</f>
        <v/>
      </c>
      <c r="X35" s="51">
        <f>IF($A35="","",IF(OR($W35="",$L35=""),"",IFERROR($W35/(1-$L35),"")))</f>
        <v/>
      </c>
      <c r="Y35" s="51">
        <f>IF($A35="","",IF(OR($X35="",$M35=""),"",IFERROR($X35/$M35,"")))</f>
        <v/>
      </c>
      <c r="Z35" s="52">
        <f>IF($A35="","",IF(Parameter!$G$5="","",Parameter!$G$5))</f>
        <v/>
      </c>
      <c r="AA35" s="51">
        <f>IF($A35="","",IF(OR($Y35="",$Z35=""),"",IFERROR($Y35*(1+$Z35),"")))</f>
        <v/>
      </c>
      <c r="AB35" s="51">
        <f>IF($A35="","",IF(OR($N35="",$Z35=""),"",IFERROR($N35/(1+$Z35),"")))</f>
        <v/>
      </c>
      <c r="AC35" s="52">
        <f>IF($A35="","",IF(OR($X35="",$AB35=""),"",IFERROR($X35/$AB35,"")))</f>
        <v/>
      </c>
      <c r="AD35" s="51">
        <f>IF($A35="","",IF(OR($AB35="",$X35=""),"",IFERROR($AB35-$X35,"")))</f>
        <v/>
      </c>
      <c r="AE35" s="51">
        <f>IF($A35="","",IF(OR($N35="",$AA35=""),"",IFERROR($N35-$AA35,"")))</f>
        <v/>
      </c>
      <c r="AF35" s="29">
        <f>IF($A35="","",IF(OR(COUNTBLANK($B35:$N35)&gt;0,$O35="",$P35="",$Q35="",$R35="",$W35="",$X35="",$Y35="",$Z35="",$AA35="",$AB35="",$AC35="",$AD35="",$AE35=""),"Eingabe fehlt",IF(OR($AC35&gt;Parameter!$G$6,$AD35&lt;Parameter!$G$7,$L35&gt;Parameter!$G$8,$AE35&lt;0),"Prüfen","OK")))</f>
        <v/>
      </c>
    </row>
    <row r="36">
      <c r="A36" s="20" t="n"/>
      <c r="B36" s="47" t="n"/>
      <c r="C36" s="22" t="n"/>
      <c r="D36" s="20" t="n"/>
      <c r="E36" s="48" t="n"/>
      <c r="F36" s="20" t="n"/>
      <c r="G36" s="24" t="n"/>
      <c r="H36" s="20" t="n"/>
      <c r="I36" s="24" t="n"/>
      <c r="J36" s="20" t="n"/>
      <c r="K36" s="49" t="n"/>
      <c r="L36" s="50" t="n"/>
      <c r="M36" s="50" t="n"/>
      <c r="N36" s="49" t="n"/>
      <c r="O36" s="53">
        <f>IF($A36="","",IF(Parameter!$D$5="","",IFERROR(VLOOKUP("Kaffeebohnen",Parameter!$A$5:$D$14,4,FALSE),"")))</f>
        <v/>
      </c>
      <c r="P36" s="53">
        <f>IF($A36="","",IF($F36="","",IFERROR(VLOOKUP($F36,Parameter!$A$5:$D$14,4,FALSE),"")))</f>
        <v/>
      </c>
      <c r="Q36" s="53">
        <f>IF($A36="","",IF($H36="","",IFERROR(VLOOKUP($H36,Parameter!$A$5:$D$14,4,FALSE),"")))</f>
        <v/>
      </c>
      <c r="R36" s="53">
        <f>IF($A36="","",IF($J36="","",IFERROR(VLOOKUP($J36,Parameter!$A$5:$D$14,4,FALSE),"")))</f>
        <v/>
      </c>
      <c r="S36" s="53">
        <f>IF($A36="","",IF(OR($E36="",$O36=""),"",IFERROR($E36/1000*$O36,"")))</f>
        <v/>
      </c>
      <c r="T36" s="53">
        <f>IF($A36="","",IF(OR($G36="",$P36=""),"",IFERROR($G36/1000*$P36,"")))</f>
        <v/>
      </c>
      <c r="U36" s="53">
        <f>IF($A36="","",IF(OR($I36="",$Q36=""),"",IFERROR($I36/1000*$Q36,"")))</f>
        <v/>
      </c>
      <c r="V36" s="53">
        <f>IF($A36="","",IF(OR($K36="",$R36=""),"",IFERROR($K36+$R36,"")))</f>
        <v/>
      </c>
      <c r="W36" s="53">
        <f>IF($A36="","",IF(COUNT($S36:$V36)&lt;4,"",SUM($S36:$V36)))</f>
        <v/>
      </c>
      <c r="X36" s="53">
        <f>IF($A36="","",IF(OR($W36="",$L36=""),"",IFERROR($W36/(1-$L36),"")))</f>
        <v/>
      </c>
      <c r="Y36" s="53">
        <f>IF($A36="","",IF(OR($X36="",$M36=""),"",IFERROR($X36/$M36,"")))</f>
        <v/>
      </c>
      <c r="Z36" s="54">
        <f>IF($A36="","",IF(Parameter!$G$5="","",Parameter!$G$5))</f>
        <v/>
      </c>
      <c r="AA36" s="53">
        <f>IF($A36="","",IF(OR($Y36="",$Z36=""),"",IFERROR($Y36*(1+$Z36),"")))</f>
        <v/>
      </c>
      <c r="AB36" s="53">
        <f>IF($A36="","",IF(OR($N36="",$Z36=""),"",IFERROR($N36/(1+$Z36),"")))</f>
        <v/>
      </c>
      <c r="AC36" s="54">
        <f>IF($A36="","",IF(OR($X36="",$AB36=""),"",IFERROR($X36/$AB36,"")))</f>
        <v/>
      </c>
      <c r="AD36" s="53">
        <f>IF($A36="","",IF(OR($AB36="",$X36=""),"",IFERROR($AB36-$X36,"")))</f>
        <v/>
      </c>
      <c r="AE36" s="53">
        <f>IF($A36="","",IF(OR($N36="",$AA36=""),"",IFERROR($N36-$AA36,"")))</f>
        <v/>
      </c>
      <c r="AF36" s="32">
        <f>IF($A36="","",IF(OR(COUNTBLANK($B36:$N36)&gt;0,$O36="",$P36="",$Q36="",$R36="",$W36="",$X36="",$Y36="",$Z36="",$AA36="",$AB36="",$AC36="",$AD36="",$AE36=""),"Eingabe fehlt",IF(OR($AC36&gt;Parameter!$G$6,$AD36&lt;Parameter!$G$7,$L36&gt;Parameter!$G$8,$AE36&lt;0),"Prüfen","OK")))</f>
        <v/>
      </c>
    </row>
    <row r="37">
      <c r="A37" s="20" t="n"/>
      <c r="B37" s="47" t="n"/>
      <c r="C37" s="22" t="n"/>
      <c r="D37" s="20" t="n"/>
      <c r="E37" s="48" t="n"/>
      <c r="F37" s="20" t="n"/>
      <c r="G37" s="24" t="n"/>
      <c r="H37" s="20" t="n"/>
      <c r="I37" s="24" t="n"/>
      <c r="J37" s="20" t="n"/>
      <c r="K37" s="49" t="n"/>
      <c r="L37" s="50" t="n"/>
      <c r="M37" s="50" t="n"/>
      <c r="N37" s="49" t="n"/>
      <c r="O37" s="51">
        <f>IF($A37="","",IF(Parameter!$D$5="","",IFERROR(VLOOKUP("Kaffeebohnen",Parameter!$A$5:$D$14,4,FALSE),"")))</f>
        <v/>
      </c>
      <c r="P37" s="51">
        <f>IF($A37="","",IF($F37="","",IFERROR(VLOOKUP($F37,Parameter!$A$5:$D$14,4,FALSE),"")))</f>
        <v/>
      </c>
      <c r="Q37" s="51">
        <f>IF($A37="","",IF($H37="","",IFERROR(VLOOKUP($H37,Parameter!$A$5:$D$14,4,FALSE),"")))</f>
        <v/>
      </c>
      <c r="R37" s="51">
        <f>IF($A37="","",IF($J37="","",IFERROR(VLOOKUP($J37,Parameter!$A$5:$D$14,4,FALSE),"")))</f>
        <v/>
      </c>
      <c r="S37" s="51">
        <f>IF($A37="","",IF(OR($E37="",$O37=""),"",IFERROR($E37/1000*$O37,"")))</f>
        <v/>
      </c>
      <c r="T37" s="51">
        <f>IF($A37="","",IF(OR($G37="",$P37=""),"",IFERROR($G37/1000*$P37,"")))</f>
        <v/>
      </c>
      <c r="U37" s="51">
        <f>IF($A37="","",IF(OR($I37="",$Q37=""),"",IFERROR($I37/1000*$Q37,"")))</f>
        <v/>
      </c>
      <c r="V37" s="51">
        <f>IF($A37="","",IF(OR($K37="",$R37=""),"",IFERROR($K37+$R37,"")))</f>
        <v/>
      </c>
      <c r="W37" s="51">
        <f>IF($A37="","",IF(COUNT($S37:$V37)&lt;4,"",SUM($S37:$V37)))</f>
        <v/>
      </c>
      <c r="X37" s="51">
        <f>IF($A37="","",IF(OR($W37="",$L37=""),"",IFERROR($W37/(1-$L37),"")))</f>
        <v/>
      </c>
      <c r="Y37" s="51">
        <f>IF($A37="","",IF(OR($X37="",$M37=""),"",IFERROR($X37/$M37,"")))</f>
        <v/>
      </c>
      <c r="Z37" s="52">
        <f>IF($A37="","",IF(Parameter!$G$5="","",Parameter!$G$5))</f>
        <v/>
      </c>
      <c r="AA37" s="51">
        <f>IF($A37="","",IF(OR($Y37="",$Z37=""),"",IFERROR($Y37*(1+$Z37),"")))</f>
        <v/>
      </c>
      <c r="AB37" s="51">
        <f>IF($A37="","",IF(OR($N37="",$Z37=""),"",IFERROR($N37/(1+$Z37),"")))</f>
        <v/>
      </c>
      <c r="AC37" s="52">
        <f>IF($A37="","",IF(OR($X37="",$AB37=""),"",IFERROR($X37/$AB37,"")))</f>
        <v/>
      </c>
      <c r="AD37" s="51">
        <f>IF($A37="","",IF(OR($AB37="",$X37=""),"",IFERROR($AB37-$X37,"")))</f>
        <v/>
      </c>
      <c r="AE37" s="51">
        <f>IF($A37="","",IF(OR($N37="",$AA37=""),"",IFERROR($N37-$AA37,"")))</f>
        <v/>
      </c>
      <c r="AF37" s="29">
        <f>IF($A37="","",IF(OR(COUNTBLANK($B37:$N37)&gt;0,$O37="",$P37="",$Q37="",$R37="",$W37="",$X37="",$Y37="",$Z37="",$AA37="",$AB37="",$AC37="",$AD37="",$AE37=""),"Eingabe fehlt",IF(OR($AC37&gt;Parameter!$G$6,$AD37&lt;Parameter!$G$7,$L37&gt;Parameter!$G$8,$AE37&lt;0),"Prüfen","OK")))</f>
        <v/>
      </c>
    </row>
    <row r="38">
      <c r="A38" s="20" t="n"/>
      <c r="B38" s="47" t="n"/>
      <c r="C38" s="22" t="n"/>
      <c r="D38" s="20" t="n"/>
      <c r="E38" s="48" t="n"/>
      <c r="F38" s="20" t="n"/>
      <c r="G38" s="24" t="n"/>
      <c r="H38" s="20" t="n"/>
      <c r="I38" s="24" t="n"/>
      <c r="J38" s="20" t="n"/>
      <c r="K38" s="49" t="n"/>
      <c r="L38" s="50" t="n"/>
      <c r="M38" s="50" t="n"/>
      <c r="N38" s="49" t="n"/>
      <c r="O38" s="53">
        <f>IF($A38="","",IF(Parameter!$D$5="","",IFERROR(VLOOKUP("Kaffeebohnen",Parameter!$A$5:$D$14,4,FALSE),"")))</f>
        <v/>
      </c>
      <c r="P38" s="53">
        <f>IF($A38="","",IF($F38="","",IFERROR(VLOOKUP($F38,Parameter!$A$5:$D$14,4,FALSE),"")))</f>
        <v/>
      </c>
      <c r="Q38" s="53">
        <f>IF($A38="","",IF($H38="","",IFERROR(VLOOKUP($H38,Parameter!$A$5:$D$14,4,FALSE),"")))</f>
        <v/>
      </c>
      <c r="R38" s="53">
        <f>IF($A38="","",IF($J38="","",IFERROR(VLOOKUP($J38,Parameter!$A$5:$D$14,4,FALSE),"")))</f>
        <v/>
      </c>
      <c r="S38" s="53">
        <f>IF($A38="","",IF(OR($E38="",$O38=""),"",IFERROR($E38/1000*$O38,"")))</f>
        <v/>
      </c>
      <c r="T38" s="53">
        <f>IF($A38="","",IF(OR($G38="",$P38=""),"",IFERROR($G38/1000*$P38,"")))</f>
        <v/>
      </c>
      <c r="U38" s="53">
        <f>IF($A38="","",IF(OR($I38="",$Q38=""),"",IFERROR($I38/1000*$Q38,"")))</f>
        <v/>
      </c>
      <c r="V38" s="53">
        <f>IF($A38="","",IF(OR($K38="",$R38=""),"",IFERROR($K38+$R38,"")))</f>
        <v/>
      </c>
      <c r="W38" s="53">
        <f>IF($A38="","",IF(COUNT($S38:$V38)&lt;4,"",SUM($S38:$V38)))</f>
        <v/>
      </c>
      <c r="X38" s="53">
        <f>IF($A38="","",IF(OR($W38="",$L38=""),"",IFERROR($W38/(1-$L38),"")))</f>
        <v/>
      </c>
      <c r="Y38" s="53">
        <f>IF($A38="","",IF(OR($X38="",$M38=""),"",IFERROR($X38/$M38,"")))</f>
        <v/>
      </c>
      <c r="Z38" s="54">
        <f>IF($A38="","",IF(Parameter!$G$5="","",Parameter!$G$5))</f>
        <v/>
      </c>
      <c r="AA38" s="53">
        <f>IF($A38="","",IF(OR($Y38="",$Z38=""),"",IFERROR($Y38*(1+$Z38),"")))</f>
        <v/>
      </c>
      <c r="AB38" s="53">
        <f>IF($A38="","",IF(OR($N38="",$Z38=""),"",IFERROR($N38/(1+$Z38),"")))</f>
        <v/>
      </c>
      <c r="AC38" s="54">
        <f>IF($A38="","",IF(OR($X38="",$AB38=""),"",IFERROR($X38/$AB38,"")))</f>
        <v/>
      </c>
      <c r="AD38" s="53">
        <f>IF($A38="","",IF(OR($AB38="",$X38=""),"",IFERROR($AB38-$X38,"")))</f>
        <v/>
      </c>
      <c r="AE38" s="53">
        <f>IF($A38="","",IF(OR($N38="",$AA38=""),"",IFERROR($N38-$AA38,"")))</f>
        <v/>
      </c>
      <c r="AF38" s="32">
        <f>IF($A38="","",IF(OR(COUNTBLANK($B38:$N38)&gt;0,$O38="",$P38="",$Q38="",$R38="",$W38="",$X38="",$Y38="",$Z38="",$AA38="",$AB38="",$AC38="",$AD38="",$AE38=""),"Eingabe fehlt",IF(OR($AC38&gt;Parameter!$G$6,$AD38&lt;Parameter!$G$7,$L38&gt;Parameter!$G$8,$AE38&lt;0),"Prüfen","OK")))</f>
        <v/>
      </c>
    </row>
    <row r="39">
      <c r="A39" s="20" t="n"/>
      <c r="B39" s="47" t="n"/>
      <c r="C39" s="22" t="n"/>
      <c r="D39" s="20" t="n"/>
      <c r="E39" s="48" t="n"/>
      <c r="F39" s="20" t="n"/>
      <c r="G39" s="24" t="n"/>
      <c r="H39" s="20" t="n"/>
      <c r="I39" s="24" t="n"/>
      <c r="J39" s="20" t="n"/>
      <c r="K39" s="49" t="n"/>
      <c r="L39" s="50" t="n"/>
      <c r="M39" s="50" t="n"/>
      <c r="N39" s="49" t="n"/>
      <c r="O39" s="51">
        <f>IF($A39="","",IF(Parameter!$D$5="","",IFERROR(VLOOKUP("Kaffeebohnen",Parameter!$A$5:$D$14,4,FALSE),"")))</f>
        <v/>
      </c>
      <c r="P39" s="51">
        <f>IF($A39="","",IF($F39="","",IFERROR(VLOOKUP($F39,Parameter!$A$5:$D$14,4,FALSE),"")))</f>
        <v/>
      </c>
      <c r="Q39" s="51">
        <f>IF($A39="","",IF($H39="","",IFERROR(VLOOKUP($H39,Parameter!$A$5:$D$14,4,FALSE),"")))</f>
        <v/>
      </c>
      <c r="R39" s="51">
        <f>IF($A39="","",IF($J39="","",IFERROR(VLOOKUP($J39,Parameter!$A$5:$D$14,4,FALSE),"")))</f>
        <v/>
      </c>
      <c r="S39" s="51">
        <f>IF($A39="","",IF(OR($E39="",$O39=""),"",IFERROR($E39/1000*$O39,"")))</f>
        <v/>
      </c>
      <c r="T39" s="51">
        <f>IF($A39="","",IF(OR($G39="",$P39=""),"",IFERROR($G39/1000*$P39,"")))</f>
        <v/>
      </c>
      <c r="U39" s="51">
        <f>IF($A39="","",IF(OR($I39="",$Q39=""),"",IFERROR($I39/1000*$Q39,"")))</f>
        <v/>
      </c>
      <c r="V39" s="51">
        <f>IF($A39="","",IF(OR($K39="",$R39=""),"",IFERROR($K39+$R39,"")))</f>
        <v/>
      </c>
      <c r="W39" s="51">
        <f>IF($A39="","",IF(COUNT($S39:$V39)&lt;4,"",SUM($S39:$V39)))</f>
        <v/>
      </c>
      <c r="X39" s="51">
        <f>IF($A39="","",IF(OR($W39="",$L39=""),"",IFERROR($W39/(1-$L39),"")))</f>
        <v/>
      </c>
      <c r="Y39" s="51">
        <f>IF($A39="","",IF(OR($X39="",$M39=""),"",IFERROR($X39/$M39,"")))</f>
        <v/>
      </c>
      <c r="Z39" s="52">
        <f>IF($A39="","",IF(Parameter!$G$5="","",Parameter!$G$5))</f>
        <v/>
      </c>
      <c r="AA39" s="51">
        <f>IF($A39="","",IF(OR($Y39="",$Z39=""),"",IFERROR($Y39*(1+$Z39),"")))</f>
        <v/>
      </c>
      <c r="AB39" s="51">
        <f>IF($A39="","",IF(OR($N39="",$Z39=""),"",IFERROR($N39/(1+$Z39),"")))</f>
        <v/>
      </c>
      <c r="AC39" s="52">
        <f>IF($A39="","",IF(OR($X39="",$AB39=""),"",IFERROR($X39/$AB39,"")))</f>
        <v/>
      </c>
      <c r="AD39" s="51">
        <f>IF($A39="","",IF(OR($AB39="",$X39=""),"",IFERROR($AB39-$X39,"")))</f>
        <v/>
      </c>
      <c r="AE39" s="51">
        <f>IF($A39="","",IF(OR($N39="",$AA39=""),"",IFERROR($N39-$AA39,"")))</f>
        <v/>
      </c>
      <c r="AF39" s="29">
        <f>IF($A39="","",IF(OR(COUNTBLANK($B39:$N39)&gt;0,$O39="",$P39="",$Q39="",$R39="",$W39="",$X39="",$Y39="",$Z39="",$AA39="",$AB39="",$AC39="",$AD39="",$AE39=""),"Eingabe fehlt",IF(OR($AC39&gt;Parameter!$G$6,$AD39&lt;Parameter!$G$7,$L39&gt;Parameter!$G$8,$AE39&lt;0),"Prüfen","OK")))</f>
        <v/>
      </c>
    </row>
    <row r="40">
      <c r="A40" s="20" t="n"/>
      <c r="B40" s="47" t="n"/>
      <c r="C40" s="22" t="n"/>
      <c r="D40" s="20" t="n"/>
      <c r="E40" s="48" t="n"/>
      <c r="F40" s="20" t="n"/>
      <c r="G40" s="24" t="n"/>
      <c r="H40" s="20" t="n"/>
      <c r="I40" s="24" t="n"/>
      <c r="J40" s="20" t="n"/>
      <c r="K40" s="49" t="n"/>
      <c r="L40" s="50" t="n"/>
      <c r="M40" s="50" t="n"/>
      <c r="N40" s="49" t="n"/>
      <c r="O40" s="53">
        <f>IF($A40="","",IF(Parameter!$D$5="","",IFERROR(VLOOKUP("Kaffeebohnen",Parameter!$A$5:$D$14,4,FALSE),"")))</f>
        <v/>
      </c>
      <c r="P40" s="53">
        <f>IF($A40="","",IF($F40="","",IFERROR(VLOOKUP($F40,Parameter!$A$5:$D$14,4,FALSE),"")))</f>
        <v/>
      </c>
      <c r="Q40" s="53">
        <f>IF($A40="","",IF($H40="","",IFERROR(VLOOKUP($H40,Parameter!$A$5:$D$14,4,FALSE),"")))</f>
        <v/>
      </c>
      <c r="R40" s="53">
        <f>IF($A40="","",IF($J40="","",IFERROR(VLOOKUP($J40,Parameter!$A$5:$D$14,4,FALSE),"")))</f>
        <v/>
      </c>
      <c r="S40" s="53">
        <f>IF($A40="","",IF(OR($E40="",$O40=""),"",IFERROR($E40/1000*$O40,"")))</f>
        <v/>
      </c>
      <c r="T40" s="53">
        <f>IF($A40="","",IF(OR($G40="",$P40=""),"",IFERROR($G40/1000*$P40,"")))</f>
        <v/>
      </c>
      <c r="U40" s="53">
        <f>IF($A40="","",IF(OR($I40="",$Q40=""),"",IFERROR($I40/1000*$Q40,"")))</f>
        <v/>
      </c>
      <c r="V40" s="53">
        <f>IF($A40="","",IF(OR($K40="",$R40=""),"",IFERROR($K40+$R40,"")))</f>
        <v/>
      </c>
      <c r="W40" s="53">
        <f>IF($A40="","",IF(COUNT($S40:$V40)&lt;4,"",SUM($S40:$V40)))</f>
        <v/>
      </c>
      <c r="X40" s="53">
        <f>IF($A40="","",IF(OR($W40="",$L40=""),"",IFERROR($W40/(1-$L40),"")))</f>
        <v/>
      </c>
      <c r="Y40" s="53">
        <f>IF($A40="","",IF(OR($X40="",$M40=""),"",IFERROR($X40/$M40,"")))</f>
        <v/>
      </c>
      <c r="Z40" s="54">
        <f>IF($A40="","",IF(Parameter!$G$5="","",Parameter!$G$5))</f>
        <v/>
      </c>
      <c r="AA40" s="53">
        <f>IF($A40="","",IF(OR($Y40="",$Z40=""),"",IFERROR($Y40*(1+$Z40),"")))</f>
        <v/>
      </c>
      <c r="AB40" s="53">
        <f>IF($A40="","",IF(OR($N40="",$Z40=""),"",IFERROR($N40/(1+$Z40),"")))</f>
        <v/>
      </c>
      <c r="AC40" s="54">
        <f>IF($A40="","",IF(OR($X40="",$AB40=""),"",IFERROR($X40/$AB40,"")))</f>
        <v/>
      </c>
      <c r="AD40" s="53">
        <f>IF($A40="","",IF(OR($AB40="",$X40=""),"",IFERROR($AB40-$X40,"")))</f>
        <v/>
      </c>
      <c r="AE40" s="53">
        <f>IF($A40="","",IF(OR($N40="",$AA40=""),"",IFERROR($N40-$AA40,"")))</f>
        <v/>
      </c>
      <c r="AF40" s="32">
        <f>IF($A40="","",IF(OR(COUNTBLANK($B40:$N40)&gt;0,$O40="",$P40="",$Q40="",$R40="",$W40="",$X40="",$Y40="",$Z40="",$AA40="",$AB40="",$AC40="",$AD40="",$AE40=""),"Eingabe fehlt",IF(OR($AC40&gt;Parameter!$G$6,$AD40&lt;Parameter!$G$7,$L40&gt;Parameter!$G$8,$AE40&lt;0),"Prüfen","OK")))</f>
        <v/>
      </c>
    </row>
    <row r="41">
      <c r="A41" s="20" t="n"/>
      <c r="B41" s="47" t="n"/>
      <c r="C41" s="22" t="n"/>
      <c r="D41" s="20" t="n"/>
      <c r="E41" s="48" t="n"/>
      <c r="F41" s="20" t="n"/>
      <c r="G41" s="24" t="n"/>
      <c r="H41" s="20" t="n"/>
      <c r="I41" s="24" t="n"/>
      <c r="J41" s="20" t="n"/>
      <c r="K41" s="49" t="n"/>
      <c r="L41" s="50" t="n"/>
      <c r="M41" s="50" t="n"/>
      <c r="N41" s="49" t="n"/>
      <c r="O41" s="51">
        <f>IF($A41="","",IF(Parameter!$D$5="","",IFERROR(VLOOKUP("Kaffeebohnen",Parameter!$A$5:$D$14,4,FALSE),"")))</f>
        <v/>
      </c>
      <c r="P41" s="51">
        <f>IF($A41="","",IF($F41="","",IFERROR(VLOOKUP($F41,Parameter!$A$5:$D$14,4,FALSE),"")))</f>
        <v/>
      </c>
      <c r="Q41" s="51">
        <f>IF($A41="","",IF($H41="","",IFERROR(VLOOKUP($H41,Parameter!$A$5:$D$14,4,FALSE),"")))</f>
        <v/>
      </c>
      <c r="R41" s="51">
        <f>IF($A41="","",IF($J41="","",IFERROR(VLOOKUP($J41,Parameter!$A$5:$D$14,4,FALSE),"")))</f>
        <v/>
      </c>
      <c r="S41" s="51">
        <f>IF($A41="","",IF(OR($E41="",$O41=""),"",IFERROR($E41/1000*$O41,"")))</f>
        <v/>
      </c>
      <c r="T41" s="51">
        <f>IF($A41="","",IF(OR($G41="",$P41=""),"",IFERROR($G41/1000*$P41,"")))</f>
        <v/>
      </c>
      <c r="U41" s="51">
        <f>IF($A41="","",IF(OR($I41="",$Q41=""),"",IFERROR($I41/1000*$Q41,"")))</f>
        <v/>
      </c>
      <c r="V41" s="51">
        <f>IF($A41="","",IF(OR($K41="",$R41=""),"",IFERROR($K41+$R41,"")))</f>
        <v/>
      </c>
      <c r="W41" s="51">
        <f>IF($A41="","",IF(COUNT($S41:$V41)&lt;4,"",SUM($S41:$V41)))</f>
        <v/>
      </c>
      <c r="X41" s="51">
        <f>IF($A41="","",IF(OR($W41="",$L41=""),"",IFERROR($W41/(1-$L41),"")))</f>
        <v/>
      </c>
      <c r="Y41" s="51">
        <f>IF($A41="","",IF(OR($X41="",$M41=""),"",IFERROR($X41/$M41,"")))</f>
        <v/>
      </c>
      <c r="Z41" s="52">
        <f>IF($A41="","",IF(Parameter!$G$5="","",Parameter!$G$5))</f>
        <v/>
      </c>
      <c r="AA41" s="51">
        <f>IF($A41="","",IF(OR($Y41="",$Z41=""),"",IFERROR($Y41*(1+$Z41),"")))</f>
        <v/>
      </c>
      <c r="AB41" s="51">
        <f>IF($A41="","",IF(OR($N41="",$Z41=""),"",IFERROR($N41/(1+$Z41),"")))</f>
        <v/>
      </c>
      <c r="AC41" s="52">
        <f>IF($A41="","",IF(OR($X41="",$AB41=""),"",IFERROR($X41/$AB41,"")))</f>
        <v/>
      </c>
      <c r="AD41" s="51">
        <f>IF($A41="","",IF(OR($AB41="",$X41=""),"",IFERROR($AB41-$X41,"")))</f>
        <v/>
      </c>
      <c r="AE41" s="51">
        <f>IF($A41="","",IF(OR($N41="",$AA41=""),"",IFERROR($N41-$AA41,"")))</f>
        <v/>
      </c>
      <c r="AF41" s="29">
        <f>IF($A41="","",IF(OR(COUNTBLANK($B41:$N41)&gt;0,$O41="",$P41="",$Q41="",$R41="",$W41="",$X41="",$Y41="",$Z41="",$AA41="",$AB41="",$AC41="",$AD41="",$AE41=""),"Eingabe fehlt",IF(OR($AC41&gt;Parameter!$G$6,$AD41&lt;Parameter!$G$7,$L41&gt;Parameter!$G$8,$AE41&lt;0),"Prüfen","OK")))</f>
        <v/>
      </c>
    </row>
    <row r="42">
      <c r="A42" s="20" t="n"/>
      <c r="B42" s="47" t="n"/>
      <c r="C42" s="22" t="n"/>
      <c r="D42" s="20" t="n"/>
      <c r="E42" s="48" t="n"/>
      <c r="F42" s="20" t="n"/>
      <c r="G42" s="24" t="n"/>
      <c r="H42" s="20" t="n"/>
      <c r="I42" s="24" t="n"/>
      <c r="J42" s="20" t="n"/>
      <c r="K42" s="49" t="n"/>
      <c r="L42" s="50" t="n"/>
      <c r="M42" s="50" t="n"/>
      <c r="N42" s="49" t="n"/>
      <c r="O42" s="53">
        <f>IF($A42="","",IF(Parameter!$D$5="","",IFERROR(VLOOKUP("Kaffeebohnen",Parameter!$A$5:$D$14,4,FALSE),"")))</f>
        <v/>
      </c>
      <c r="P42" s="53">
        <f>IF($A42="","",IF($F42="","",IFERROR(VLOOKUP($F42,Parameter!$A$5:$D$14,4,FALSE),"")))</f>
        <v/>
      </c>
      <c r="Q42" s="53">
        <f>IF($A42="","",IF($H42="","",IFERROR(VLOOKUP($H42,Parameter!$A$5:$D$14,4,FALSE),"")))</f>
        <v/>
      </c>
      <c r="R42" s="53">
        <f>IF($A42="","",IF($J42="","",IFERROR(VLOOKUP($J42,Parameter!$A$5:$D$14,4,FALSE),"")))</f>
        <v/>
      </c>
      <c r="S42" s="53">
        <f>IF($A42="","",IF(OR($E42="",$O42=""),"",IFERROR($E42/1000*$O42,"")))</f>
        <v/>
      </c>
      <c r="T42" s="53">
        <f>IF($A42="","",IF(OR($G42="",$P42=""),"",IFERROR($G42/1000*$P42,"")))</f>
        <v/>
      </c>
      <c r="U42" s="53">
        <f>IF($A42="","",IF(OR($I42="",$Q42=""),"",IFERROR($I42/1000*$Q42,"")))</f>
        <v/>
      </c>
      <c r="V42" s="53">
        <f>IF($A42="","",IF(OR($K42="",$R42=""),"",IFERROR($K42+$R42,"")))</f>
        <v/>
      </c>
      <c r="W42" s="53">
        <f>IF($A42="","",IF(COUNT($S42:$V42)&lt;4,"",SUM($S42:$V42)))</f>
        <v/>
      </c>
      <c r="X42" s="53">
        <f>IF($A42="","",IF(OR($W42="",$L42=""),"",IFERROR($W42/(1-$L42),"")))</f>
        <v/>
      </c>
      <c r="Y42" s="53">
        <f>IF($A42="","",IF(OR($X42="",$M42=""),"",IFERROR($X42/$M42,"")))</f>
        <v/>
      </c>
      <c r="Z42" s="54">
        <f>IF($A42="","",IF(Parameter!$G$5="","",Parameter!$G$5))</f>
        <v/>
      </c>
      <c r="AA42" s="53">
        <f>IF($A42="","",IF(OR($Y42="",$Z42=""),"",IFERROR($Y42*(1+$Z42),"")))</f>
        <v/>
      </c>
      <c r="AB42" s="53">
        <f>IF($A42="","",IF(OR($N42="",$Z42=""),"",IFERROR($N42/(1+$Z42),"")))</f>
        <v/>
      </c>
      <c r="AC42" s="54">
        <f>IF($A42="","",IF(OR($X42="",$AB42=""),"",IFERROR($X42/$AB42,"")))</f>
        <v/>
      </c>
      <c r="AD42" s="53">
        <f>IF($A42="","",IF(OR($AB42="",$X42=""),"",IFERROR($AB42-$X42,"")))</f>
        <v/>
      </c>
      <c r="AE42" s="53">
        <f>IF($A42="","",IF(OR($N42="",$AA42=""),"",IFERROR($N42-$AA42,"")))</f>
        <v/>
      </c>
      <c r="AF42" s="32">
        <f>IF($A42="","",IF(OR(COUNTBLANK($B42:$N42)&gt;0,$O42="",$P42="",$Q42="",$R42="",$W42="",$X42="",$Y42="",$Z42="",$AA42="",$AB42="",$AC42="",$AD42="",$AE42=""),"Eingabe fehlt",IF(OR($AC42&gt;Parameter!$G$6,$AD42&lt;Parameter!$G$7,$L42&gt;Parameter!$G$8,$AE42&lt;0),"Prüfen","OK")))</f>
        <v/>
      </c>
    </row>
    <row r="43">
      <c r="A43" s="20" t="n"/>
      <c r="B43" s="47" t="n"/>
      <c r="C43" s="22" t="n"/>
      <c r="D43" s="20" t="n"/>
      <c r="E43" s="48" t="n"/>
      <c r="F43" s="20" t="n"/>
      <c r="G43" s="24" t="n"/>
      <c r="H43" s="20" t="n"/>
      <c r="I43" s="24" t="n"/>
      <c r="J43" s="20" t="n"/>
      <c r="K43" s="49" t="n"/>
      <c r="L43" s="50" t="n"/>
      <c r="M43" s="50" t="n"/>
      <c r="N43" s="49" t="n"/>
      <c r="O43" s="51">
        <f>IF($A43="","",IF(Parameter!$D$5="","",IFERROR(VLOOKUP("Kaffeebohnen",Parameter!$A$5:$D$14,4,FALSE),"")))</f>
        <v/>
      </c>
      <c r="P43" s="51">
        <f>IF($A43="","",IF($F43="","",IFERROR(VLOOKUP($F43,Parameter!$A$5:$D$14,4,FALSE),"")))</f>
        <v/>
      </c>
      <c r="Q43" s="51">
        <f>IF($A43="","",IF($H43="","",IFERROR(VLOOKUP($H43,Parameter!$A$5:$D$14,4,FALSE),"")))</f>
        <v/>
      </c>
      <c r="R43" s="51">
        <f>IF($A43="","",IF($J43="","",IFERROR(VLOOKUP($J43,Parameter!$A$5:$D$14,4,FALSE),"")))</f>
        <v/>
      </c>
      <c r="S43" s="51">
        <f>IF($A43="","",IF(OR($E43="",$O43=""),"",IFERROR($E43/1000*$O43,"")))</f>
        <v/>
      </c>
      <c r="T43" s="51">
        <f>IF($A43="","",IF(OR($G43="",$P43=""),"",IFERROR($G43/1000*$P43,"")))</f>
        <v/>
      </c>
      <c r="U43" s="51">
        <f>IF($A43="","",IF(OR($I43="",$Q43=""),"",IFERROR($I43/1000*$Q43,"")))</f>
        <v/>
      </c>
      <c r="V43" s="51">
        <f>IF($A43="","",IF(OR($K43="",$R43=""),"",IFERROR($K43+$R43,"")))</f>
        <v/>
      </c>
      <c r="W43" s="51">
        <f>IF($A43="","",IF(COUNT($S43:$V43)&lt;4,"",SUM($S43:$V43)))</f>
        <v/>
      </c>
      <c r="X43" s="51">
        <f>IF($A43="","",IF(OR($W43="",$L43=""),"",IFERROR($W43/(1-$L43),"")))</f>
        <v/>
      </c>
      <c r="Y43" s="51">
        <f>IF($A43="","",IF(OR($X43="",$M43=""),"",IFERROR($X43/$M43,"")))</f>
        <v/>
      </c>
      <c r="Z43" s="52">
        <f>IF($A43="","",IF(Parameter!$G$5="","",Parameter!$G$5))</f>
        <v/>
      </c>
      <c r="AA43" s="51">
        <f>IF($A43="","",IF(OR($Y43="",$Z43=""),"",IFERROR($Y43*(1+$Z43),"")))</f>
        <v/>
      </c>
      <c r="AB43" s="51">
        <f>IF($A43="","",IF(OR($N43="",$Z43=""),"",IFERROR($N43/(1+$Z43),"")))</f>
        <v/>
      </c>
      <c r="AC43" s="52">
        <f>IF($A43="","",IF(OR($X43="",$AB43=""),"",IFERROR($X43/$AB43,"")))</f>
        <v/>
      </c>
      <c r="AD43" s="51">
        <f>IF($A43="","",IF(OR($AB43="",$X43=""),"",IFERROR($AB43-$X43,"")))</f>
        <v/>
      </c>
      <c r="AE43" s="51">
        <f>IF($A43="","",IF(OR($N43="",$AA43=""),"",IFERROR($N43-$AA43,"")))</f>
        <v/>
      </c>
      <c r="AF43" s="29">
        <f>IF($A43="","",IF(OR(COUNTBLANK($B43:$N43)&gt;0,$O43="",$P43="",$Q43="",$R43="",$W43="",$X43="",$Y43="",$Z43="",$AA43="",$AB43="",$AC43="",$AD43="",$AE43=""),"Eingabe fehlt",IF(OR($AC43&gt;Parameter!$G$6,$AD43&lt;Parameter!$G$7,$L43&gt;Parameter!$G$8,$AE43&lt;0),"Prüfen","OK")))</f>
        <v/>
      </c>
    </row>
    <row r="44">
      <c r="A44" s="20" t="n"/>
      <c r="B44" s="47" t="n"/>
      <c r="C44" s="22" t="n"/>
      <c r="D44" s="20" t="n"/>
      <c r="E44" s="48" t="n"/>
      <c r="F44" s="20" t="n"/>
      <c r="G44" s="24" t="n"/>
      <c r="H44" s="20" t="n"/>
      <c r="I44" s="24" t="n"/>
      <c r="J44" s="20" t="n"/>
      <c r="K44" s="49" t="n"/>
      <c r="L44" s="50" t="n"/>
      <c r="M44" s="50" t="n"/>
      <c r="N44" s="49" t="n"/>
      <c r="O44" s="53">
        <f>IF($A44="","",IF(Parameter!$D$5="","",IFERROR(VLOOKUP("Kaffeebohnen",Parameter!$A$5:$D$14,4,FALSE),"")))</f>
        <v/>
      </c>
      <c r="P44" s="53">
        <f>IF($A44="","",IF($F44="","",IFERROR(VLOOKUP($F44,Parameter!$A$5:$D$14,4,FALSE),"")))</f>
        <v/>
      </c>
      <c r="Q44" s="53">
        <f>IF($A44="","",IF($H44="","",IFERROR(VLOOKUP($H44,Parameter!$A$5:$D$14,4,FALSE),"")))</f>
        <v/>
      </c>
      <c r="R44" s="53">
        <f>IF($A44="","",IF($J44="","",IFERROR(VLOOKUP($J44,Parameter!$A$5:$D$14,4,FALSE),"")))</f>
        <v/>
      </c>
      <c r="S44" s="53">
        <f>IF($A44="","",IF(OR($E44="",$O44=""),"",IFERROR($E44/1000*$O44,"")))</f>
        <v/>
      </c>
      <c r="T44" s="53">
        <f>IF($A44="","",IF(OR($G44="",$P44=""),"",IFERROR($G44/1000*$P44,"")))</f>
        <v/>
      </c>
      <c r="U44" s="53">
        <f>IF($A44="","",IF(OR($I44="",$Q44=""),"",IFERROR($I44/1000*$Q44,"")))</f>
        <v/>
      </c>
      <c r="V44" s="53">
        <f>IF($A44="","",IF(OR($K44="",$R44=""),"",IFERROR($K44+$R44,"")))</f>
        <v/>
      </c>
      <c r="W44" s="53">
        <f>IF($A44="","",IF(COUNT($S44:$V44)&lt;4,"",SUM($S44:$V44)))</f>
        <v/>
      </c>
      <c r="X44" s="53">
        <f>IF($A44="","",IF(OR($W44="",$L44=""),"",IFERROR($W44/(1-$L44),"")))</f>
        <v/>
      </c>
      <c r="Y44" s="53">
        <f>IF($A44="","",IF(OR($X44="",$M44=""),"",IFERROR($X44/$M44,"")))</f>
        <v/>
      </c>
      <c r="Z44" s="54">
        <f>IF($A44="","",IF(Parameter!$G$5="","",Parameter!$G$5))</f>
        <v/>
      </c>
      <c r="AA44" s="53">
        <f>IF($A44="","",IF(OR($Y44="",$Z44=""),"",IFERROR($Y44*(1+$Z44),"")))</f>
        <v/>
      </c>
      <c r="AB44" s="53">
        <f>IF($A44="","",IF(OR($N44="",$Z44=""),"",IFERROR($N44/(1+$Z44),"")))</f>
        <v/>
      </c>
      <c r="AC44" s="54">
        <f>IF($A44="","",IF(OR($X44="",$AB44=""),"",IFERROR($X44/$AB44,"")))</f>
        <v/>
      </c>
      <c r="AD44" s="53">
        <f>IF($A44="","",IF(OR($AB44="",$X44=""),"",IFERROR($AB44-$X44,"")))</f>
        <v/>
      </c>
      <c r="AE44" s="53">
        <f>IF($A44="","",IF(OR($N44="",$AA44=""),"",IFERROR($N44-$AA44,"")))</f>
        <v/>
      </c>
      <c r="AF44" s="32">
        <f>IF($A44="","",IF(OR(COUNTBLANK($B44:$N44)&gt;0,$O44="",$P44="",$Q44="",$R44="",$W44="",$X44="",$Y44="",$Z44="",$AA44="",$AB44="",$AC44="",$AD44="",$AE44=""),"Eingabe fehlt",IF(OR($AC44&gt;Parameter!$G$6,$AD44&lt;Parameter!$G$7,$L44&gt;Parameter!$G$8,$AE44&lt;0),"Prüfen","OK")))</f>
        <v/>
      </c>
    </row>
    <row r="45">
      <c r="A45" s="20" t="n"/>
      <c r="B45" s="47" t="n"/>
      <c r="C45" s="22" t="n"/>
      <c r="D45" s="20" t="n"/>
      <c r="E45" s="48" t="n"/>
      <c r="F45" s="20" t="n"/>
      <c r="G45" s="24" t="n"/>
      <c r="H45" s="20" t="n"/>
      <c r="I45" s="24" t="n"/>
      <c r="J45" s="20" t="n"/>
      <c r="K45" s="49" t="n"/>
      <c r="L45" s="50" t="n"/>
      <c r="M45" s="50" t="n"/>
      <c r="N45" s="49" t="n"/>
      <c r="O45" s="51">
        <f>IF($A45="","",IF(Parameter!$D$5="","",IFERROR(VLOOKUP("Kaffeebohnen",Parameter!$A$5:$D$14,4,FALSE),"")))</f>
        <v/>
      </c>
      <c r="P45" s="51">
        <f>IF($A45="","",IF($F45="","",IFERROR(VLOOKUP($F45,Parameter!$A$5:$D$14,4,FALSE),"")))</f>
        <v/>
      </c>
      <c r="Q45" s="51">
        <f>IF($A45="","",IF($H45="","",IFERROR(VLOOKUP($H45,Parameter!$A$5:$D$14,4,FALSE),"")))</f>
        <v/>
      </c>
      <c r="R45" s="51">
        <f>IF($A45="","",IF($J45="","",IFERROR(VLOOKUP($J45,Parameter!$A$5:$D$14,4,FALSE),"")))</f>
        <v/>
      </c>
      <c r="S45" s="51">
        <f>IF($A45="","",IF(OR($E45="",$O45=""),"",IFERROR($E45/1000*$O45,"")))</f>
        <v/>
      </c>
      <c r="T45" s="51">
        <f>IF($A45="","",IF(OR($G45="",$P45=""),"",IFERROR($G45/1000*$P45,"")))</f>
        <v/>
      </c>
      <c r="U45" s="51">
        <f>IF($A45="","",IF(OR($I45="",$Q45=""),"",IFERROR($I45/1000*$Q45,"")))</f>
        <v/>
      </c>
      <c r="V45" s="51">
        <f>IF($A45="","",IF(OR($K45="",$R45=""),"",IFERROR($K45+$R45,"")))</f>
        <v/>
      </c>
      <c r="W45" s="51">
        <f>IF($A45="","",IF(COUNT($S45:$V45)&lt;4,"",SUM($S45:$V45)))</f>
        <v/>
      </c>
      <c r="X45" s="51">
        <f>IF($A45="","",IF(OR($W45="",$L45=""),"",IFERROR($W45/(1-$L45),"")))</f>
        <v/>
      </c>
      <c r="Y45" s="51">
        <f>IF($A45="","",IF(OR($X45="",$M45=""),"",IFERROR($X45/$M45,"")))</f>
        <v/>
      </c>
      <c r="Z45" s="52">
        <f>IF($A45="","",IF(Parameter!$G$5="","",Parameter!$G$5))</f>
        <v/>
      </c>
      <c r="AA45" s="51">
        <f>IF($A45="","",IF(OR($Y45="",$Z45=""),"",IFERROR($Y45*(1+$Z45),"")))</f>
        <v/>
      </c>
      <c r="AB45" s="51">
        <f>IF($A45="","",IF(OR($N45="",$Z45=""),"",IFERROR($N45/(1+$Z45),"")))</f>
        <v/>
      </c>
      <c r="AC45" s="52">
        <f>IF($A45="","",IF(OR($X45="",$AB45=""),"",IFERROR($X45/$AB45,"")))</f>
        <v/>
      </c>
      <c r="AD45" s="51">
        <f>IF($A45="","",IF(OR($AB45="",$X45=""),"",IFERROR($AB45-$X45,"")))</f>
        <v/>
      </c>
      <c r="AE45" s="51">
        <f>IF($A45="","",IF(OR($N45="",$AA45=""),"",IFERROR($N45-$AA45,"")))</f>
        <v/>
      </c>
      <c r="AF45" s="29">
        <f>IF($A45="","",IF(OR(COUNTBLANK($B45:$N45)&gt;0,$O45="",$P45="",$Q45="",$R45="",$W45="",$X45="",$Y45="",$Z45="",$AA45="",$AB45="",$AC45="",$AD45="",$AE45=""),"Eingabe fehlt",IF(OR($AC45&gt;Parameter!$G$6,$AD45&lt;Parameter!$G$7,$L45&gt;Parameter!$G$8,$AE45&lt;0),"Prüfen","OK")))</f>
        <v/>
      </c>
    </row>
    <row r="46">
      <c r="A46" s="20" t="n"/>
      <c r="B46" s="47" t="n"/>
      <c r="C46" s="22" t="n"/>
      <c r="D46" s="20" t="n"/>
      <c r="E46" s="48" t="n"/>
      <c r="F46" s="20" t="n"/>
      <c r="G46" s="24" t="n"/>
      <c r="H46" s="20" t="n"/>
      <c r="I46" s="24" t="n"/>
      <c r="J46" s="20" t="n"/>
      <c r="K46" s="49" t="n"/>
      <c r="L46" s="50" t="n"/>
      <c r="M46" s="50" t="n"/>
      <c r="N46" s="49" t="n"/>
      <c r="O46" s="53">
        <f>IF($A46="","",IF(Parameter!$D$5="","",IFERROR(VLOOKUP("Kaffeebohnen",Parameter!$A$5:$D$14,4,FALSE),"")))</f>
        <v/>
      </c>
      <c r="P46" s="53">
        <f>IF($A46="","",IF($F46="","",IFERROR(VLOOKUP($F46,Parameter!$A$5:$D$14,4,FALSE),"")))</f>
        <v/>
      </c>
      <c r="Q46" s="53">
        <f>IF($A46="","",IF($H46="","",IFERROR(VLOOKUP($H46,Parameter!$A$5:$D$14,4,FALSE),"")))</f>
        <v/>
      </c>
      <c r="R46" s="53">
        <f>IF($A46="","",IF($J46="","",IFERROR(VLOOKUP($J46,Parameter!$A$5:$D$14,4,FALSE),"")))</f>
        <v/>
      </c>
      <c r="S46" s="53">
        <f>IF($A46="","",IF(OR($E46="",$O46=""),"",IFERROR($E46/1000*$O46,"")))</f>
        <v/>
      </c>
      <c r="T46" s="53">
        <f>IF($A46="","",IF(OR($G46="",$P46=""),"",IFERROR($G46/1000*$P46,"")))</f>
        <v/>
      </c>
      <c r="U46" s="53">
        <f>IF($A46="","",IF(OR($I46="",$Q46=""),"",IFERROR($I46/1000*$Q46,"")))</f>
        <v/>
      </c>
      <c r="V46" s="53">
        <f>IF($A46="","",IF(OR($K46="",$R46=""),"",IFERROR($K46+$R46,"")))</f>
        <v/>
      </c>
      <c r="W46" s="53">
        <f>IF($A46="","",IF(COUNT($S46:$V46)&lt;4,"",SUM($S46:$V46)))</f>
        <v/>
      </c>
      <c r="X46" s="53">
        <f>IF($A46="","",IF(OR($W46="",$L46=""),"",IFERROR($W46/(1-$L46),"")))</f>
        <v/>
      </c>
      <c r="Y46" s="53">
        <f>IF($A46="","",IF(OR($X46="",$M46=""),"",IFERROR($X46/$M46,"")))</f>
        <v/>
      </c>
      <c r="Z46" s="54">
        <f>IF($A46="","",IF(Parameter!$G$5="","",Parameter!$G$5))</f>
        <v/>
      </c>
      <c r="AA46" s="53">
        <f>IF($A46="","",IF(OR($Y46="",$Z46=""),"",IFERROR($Y46*(1+$Z46),"")))</f>
        <v/>
      </c>
      <c r="AB46" s="53">
        <f>IF($A46="","",IF(OR($N46="",$Z46=""),"",IFERROR($N46/(1+$Z46),"")))</f>
        <v/>
      </c>
      <c r="AC46" s="54">
        <f>IF($A46="","",IF(OR($X46="",$AB46=""),"",IFERROR($X46/$AB46,"")))</f>
        <v/>
      </c>
      <c r="AD46" s="53">
        <f>IF($A46="","",IF(OR($AB46="",$X46=""),"",IFERROR($AB46-$X46,"")))</f>
        <v/>
      </c>
      <c r="AE46" s="53">
        <f>IF($A46="","",IF(OR($N46="",$AA46=""),"",IFERROR($N46-$AA46,"")))</f>
        <v/>
      </c>
      <c r="AF46" s="32">
        <f>IF($A46="","",IF(OR(COUNTBLANK($B46:$N46)&gt;0,$O46="",$P46="",$Q46="",$R46="",$W46="",$X46="",$Y46="",$Z46="",$AA46="",$AB46="",$AC46="",$AD46="",$AE46=""),"Eingabe fehlt",IF(OR($AC46&gt;Parameter!$G$6,$AD46&lt;Parameter!$G$7,$L46&gt;Parameter!$G$8,$AE46&lt;0),"Prüfen","OK")))</f>
        <v/>
      </c>
    </row>
    <row r="47">
      <c r="A47" s="20" t="n"/>
      <c r="B47" s="47" t="n"/>
      <c r="C47" s="22" t="n"/>
      <c r="D47" s="20" t="n"/>
      <c r="E47" s="48" t="n"/>
      <c r="F47" s="20" t="n"/>
      <c r="G47" s="24" t="n"/>
      <c r="H47" s="20" t="n"/>
      <c r="I47" s="24" t="n"/>
      <c r="J47" s="20" t="n"/>
      <c r="K47" s="49" t="n"/>
      <c r="L47" s="50" t="n"/>
      <c r="M47" s="50" t="n"/>
      <c r="N47" s="49" t="n"/>
      <c r="O47" s="51">
        <f>IF($A47="","",IF(Parameter!$D$5="","",IFERROR(VLOOKUP("Kaffeebohnen",Parameter!$A$5:$D$14,4,FALSE),"")))</f>
        <v/>
      </c>
      <c r="P47" s="51">
        <f>IF($A47="","",IF($F47="","",IFERROR(VLOOKUP($F47,Parameter!$A$5:$D$14,4,FALSE),"")))</f>
        <v/>
      </c>
      <c r="Q47" s="51">
        <f>IF($A47="","",IF($H47="","",IFERROR(VLOOKUP($H47,Parameter!$A$5:$D$14,4,FALSE),"")))</f>
        <v/>
      </c>
      <c r="R47" s="51">
        <f>IF($A47="","",IF($J47="","",IFERROR(VLOOKUP($J47,Parameter!$A$5:$D$14,4,FALSE),"")))</f>
        <v/>
      </c>
      <c r="S47" s="51">
        <f>IF($A47="","",IF(OR($E47="",$O47=""),"",IFERROR($E47/1000*$O47,"")))</f>
        <v/>
      </c>
      <c r="T47" s="51">
        <f>IF($A47="","",IF(OR($G47="",$P47=""),"",IFERROR($G47/1000*$P47,"")))</f>
        <v/>
      </c>
      <c r="U47" s="51">
        <f>IF($A47="","",IF(OR($I47="",$Q47=""),"",IFERROR($I47/1000*$Q47,"")))</f>
        <v/>
      </c>
      <c r="V47" s="51">
        <f>IF($A47="","",IF(OR($K47="",$R47=""),"",IFERROR($K47+$R47,"")))</f>
        <v/>
      </c>
      <c r="W47" s="51">
        <f>IF($A47="","",IF(COUNT($S47:$V47)&lt;4,"",SUM($S47:$V47)))</f>
        <v/>
      </c>
      <c r="X47" s="51">
        <f>IF($A47="","",IF(OR($W47="",$L47=""),"",IFERROR($W47/(1-$L47),"")))</f>
        <v/>
      </c>
      <c r="Y47" s="51">
        <f>IF($A47="","",IF(OR($X47="",$M47=""),"",IFERROR($X47/$M47,"")))</f>
        <v/>
      </c>
      <c r="Z47" s="52">
        <f>IF($A47="","",IF(Parameter!$G$5="","",Parameter!$G$5))</f>
        <v/>
      </c>
      <c r="AA47" s="51">
        <f>IF($A47="","",IF(OR($Y47="",$Z47=""),"",IFERROR($Y47*(1+$Z47),"")))</f>
        <v/>
      </c>
      <c r="AB47" s="51">
        <f>IF($A47="","",IF(OR($N47="",$Z47=""),"",IFERROR($N47/(1+$Z47),"")))</f>
        <v/>
      </c>
      <c r="AC47" s="52">
        <f>IF($A47="","",IF(OR($X47="",$AB47=""),"",IFERROR($X47/$AB47,"")))</f>
        <v/>
      </c>
      <c r="AD47" s="51">
        <f>IF($A47="","",IF(OR($AB47="",$X47=""),"",IFERROR($AB47-$X47,"")))</f>
        <v/>
      </c>
      <c r="AE47" s="51">
        <f>IF($A47="","",IF(OR($N47="",$AA47=""),"",IFERROR($N47-$AA47,"")))</f>
        <v/>
      </c>
      <c r="AF47" s="29">
        <f>IF($A47="","",IF(OR(COUNTBLANK($B47:$N47)&gt;0,$O47="",$P47="",$Q47="",$R47="",$W47="",$X47="",$Y47="",$Z47="",$AA47="",$AB47="",$AC47="",$AD47="",$AE47=""),"Eingabe fehlt",IF(OR($AC47&gt;Parameter!$G$6,$AD47&lt;Parameter!$G$7,$L47&gt;Parameter!$G$8,$AE47&lt;0),"Prüfen","OK")))</f>
        <v/>
      </c>
    </row>
    <row r="48">
      <c r="A48" s="20" t="n"/>
      <c r="B48" s="47" t="n"/>
      <c r="C48" s="22" t="n"/>
      <c r="D48" s="20" t="n"/>
      <c r="E48" s="48" t="n"/>
      <c r="F48" s="20" t="n"/>
      <c r="G48" s="24" t="n"/>
      <c r="H48" s="20" t="n"/>
      <c r="I48" s="24" t="n"/>
      <c r="J48" s="20" t="n"/>
      <c r="K48" s="49" t="n"/>
      <c r="L48" s="50" t="n"/>
      <c r="M48" s="50" t="n"/>
      <c r="N48" s="49" t="n"/>
      <c r="O48" s="53">
        <f>IF($A48="","",IF(Parameter!$D$5="","",IFERROR(VLOOKUP("Kaffeebohnen",Parameter!$A$5:$D$14,4,FALSE),"")))</f>
        <v/>
      </c>
      <c r="P48" s="53">
        <f>IF($A48="","",IF($F48="","",IFERROR(VLOOKUP($F48,Parameter!$A$5:$D$14,4,FALSE),"")))</f>
        <v/>
      </c>
      <c r="Q48" s="53">
        <f>IF($A48="","",IF($H48="","",IFERROR(VLOOKUP($H48,Parameter!$A$5:$D$14,4,FALSE),"")))</f>
        <v/>
      </c>
      <c r="R48" s="53">
        <f>IF($A48="","",IF($J48="","",IFERROR(VLOOKUP($J48,Parameter!$A$5:$D$14,4,FALSE),"")))</f>
        <v/>
      </c>
      <c r="S48" s="53">
        <f>IF($A48="","",IF(OR($E48="",$O48=""),"",IFERROR($E48/1000*$O48,"")))</f>
        <v/>
      </c>
      <c r="T48" s="53">
        <f>IF($A48="","",IF(OR($G48="",$P48=""),"",IFERROR($G48/1000*$P48,"")))</f>
        <v/>
      </c>
      <c r="U48" s="53">
        <f>IF($A48="","",IF(OR($I48="",$Q48=""),"",IFERROR($I48/1000*$Q48,"")))</f>
        <v/>
      </c>
      <c r="V48" s="53">
        <f>IF($A48="","",IF(OR($K48="",$R48=""),"",IFERROR($K48+$R48,"")))</f>
        <v/>
      </c>
      <c r="W48" s="53">
        <f>IF($A48="","",IF(COUNT($S48:$V48)&lt;4,"",SUM($S48:$V48)))</f>
        <v/>
      </c>
      <c r="X48" s="53">
        <f>IF($A48="","",IF(OR($W48="",$L48=""),"",IFERROR($W48/(1-$L48),"")))</f>
        <v/>
      </c>
      <c r="Y48" s="53">
        <f>IF($A48="","",IF(OR($X48="",$M48=""),"",IFERROR($X48/$M48,"")))</f>
        <v/>
      </c>
      <c r="Z48" s="54">
        <f>IF($A48="","",IF(Parameter!$G$5="","",Parameter!$G$5))</f>
        <v/>
      </c>
      <c r="AA48" s="53">
        <f>IF($A48="","",IF(OR($Y48="",$Z48=""),"",IFERROR($Y48*(1+$Z48),"")))</f>
        <v/>
      </c>
      <c r="AB48" s="53">
        <f>IF($A48="","",IF(OR($N48="",$Z48=""),"",IFERROR($N48/(1+$Z48),"")))</f>
        <v/>
      </c>
      <c r="AC48" s="54">
        <f>IF($A48="","",IF(OR($X48="",$AB48=""),"",IFERROR($X48/$AB48,"")))</f>
        <v/>
      </c>
      <c r="AD48" s="53">
        <f>IF($A48="","",IF(OR($AB48="",$X48=""),"",IFERROR($AB48-$X48,"")))</f>
        <v/>
      </c>
      <c r="AE48" s="53">
        <f>IF($A48="","",IF(OR($N48="",$AA48=""),"",IFERROR($N48-$AA48,"")))</f>
        <v/>
      </c>
      <c r="AF48" s="32">
        <f>IF($A48="","",IF(OR(COUNTBLANK($B48:$N48)&gt;0,$O48="",$P48="",$Q48="",$R48="",$W48="",$X48="",$Y48="",$Z48="",$AA48="",$AB48="",$AC48="",$AD48="",$AE48=""),"Eingabe fehlt",IF(OR($AC48&gt;Parameter!$G$6,$AD48&lt;Parameter!$G$7,$L48&gt;Parameter!$G$8,$AE48&lt;0),"Prüfen","OK")))</f>
        <v/>
      </c>
    </row>
    <row r="49">
      <c r="A49" s="20" t="n"/>
      <c r="B49" s="47" t="n"/>
      <c r="C49" s="22" t="n"/>
      <c r="D49" s="20" t="n"/>
      <c r="E49" s="48" t="n"/>
      <c r="F49" s="20" t="n"/>
      <c r="G49" s="24" t="n"/>
      <c r="H49" s="20" t="n"/>
      <c r="I49" s="24" t="n"/>
      <c r="J49" s="20" t="n"/>
      <c r="K49" s="49" t="n"/>
      <c r="L49" s="50" t="n"/>
      <c r="M49" s="50" t="n"/>
      <c r="N49" s="49" t="n"/>
      <c r="O49" s="51">
        <f>IF($A49="","",IF(Parameter!$D$5="","",IFERROR(VLOOKUP("Kaffeebohnen",Parameter!$A$5:$D$14,4,FALSE),"")))</f>
        <v/>
      </c>
      <c r="P49" s="51">
        <f>IF($A49="","",IF($F49="","",IFERROR(VLOOKUP($F49,Parameter!$A$5:$D$14,4,FALSE),"")))</f>
        <v/>
      </c>
      <c r="Q49" s="51">
        <f>IF($A49="","",IF($H49="","",IFERROR(VLOOKUP($H49,Parameter!$A$5:$D$14,4,FALSE),"")))</f>
        <v/>
      </c>
      <c r="R49" s="51">
        <f>IF($A49="","",IF($J49="","",IFERROR(VLOOKUP($J49,Parameter!$A$5:$D$14,4,FALSE),"")))</f>
        <v/>
      </c>
      <c r="S49" s="51">
        <f>IF($A49="","",IF(OR($E49="",$O49=""),"",IFERROR($E49/1000*$O49,"")))</f>
        <v/>
      </c>
      <c r="T49" s="51">
        <f>IF($A49="","",IF(OR($G49="",$P49=""),"",IFERROR($G49/1000*$P49,"")))</f>
        <v/>
      </c>
      <c r="U49" s="51">
        <f>IF($A49="","",IF(OR($I49="",$Q49=""),"",IFERROR($I49/1000*$Q49,"")))</f>
        <v/>
      </c>
      <c r="V49" s="51">
        <f>IF($A49="","",IF(OR($K49="",$R49=""),"",IFERROR($K49+$R49,"")))</f>
        <v/>
      </c>
      <c r="W49" s="51">
        <f>IF($A49="","",IF(COUNT($S49:$V49)&lt;4,"",SUM($S49:$V49)))</f>
        <v/>
      </c>
      <c r="X49" s="51">
        <f>IF($A49="","",IF(OR($W49="",$L49=""),"",IFERROR($W49/(1-$L49),"")))</f>
        <v/>
      </c>
      <c r="Y49" s="51">
        <f>IF($A49="","",IF(OR($X49="",$M49=""),"",IFERROR($X49/$M49,"")))</f>
        <v/>
      </c>
      <c r="Z49" s="52">
        <f>IF($A49="","",IF(Parameter!$G$5="","",Parameter!$G$5))</f>
        <v/>
      </c>
      <c r="AA49" s="51">
        <f>IF($A49="","",IF(OR($Y49="",$Z49=""),"",IFERROR($Y49*(1+$Z49),"")))</f>
        <v/>
      </c>
      <c r="AB49" s="51">
        <f>IF($A49="","",IF(OR($N49="",$Z49=""),"",IFERROR($N49/(1+$Z49),"")))</f>
        <v/>
      </c>
      <c r="AC49" s="52">
        <f>IF($A49="","",IF(OR($X49="",$AB49=""),"",IFERROR($X49/$AB49,"")))</f>
        <v/>
      </c>
      <c r="AD49" s="51">
        <f>IF($A49="","",IF(OR($AB49="",$X49=""),"",IFERROR($AB49-$X49,"")))</f>
        <v/>
      </c>
      <c r="AE49" s="51">
        <f>IF($A49="","",IF(OR($N49="",$AA49=""),"",IFERROR($N49-$AA49,"")))</f>
        <v/>
      </c>
      <c r="AF49" s="29">
        <f>IF($A49="","",IF(OR(COUNTBLANK($B49:$N49)&gt;0,$O49="",$P49="",$Q49="",$R49="",$W49="",$X49="",$Y49="",$Z49="",$AA49="",$AB49="",$AC49="",$AD49="",$AE49=""),"Eingabe fehlt",IF(OR($AC49&gt;Parameter!$G$6,$AD49&lt;Parameter!$G$7,$L49&gt;Parameter!$G$8,$AE49&lt;0),"Prüfen","OK")))</f>
        <v/>
      </c>
    </row>
    <row r="50">
      <c r="A50" s="20" t="n"/>
      <c r="B50" s="47" t="n"/>
      <c r="C50" s="22" t="n"/>
      <c r="D50" s="20" t="n"/>
      <c r="E50" s="48" t="n"/>
      <c r="F50" s="20" t="n"/>
      <c r="G50" s="24" t="n"/>
      <c r="H50" s="20" t="n"/>
      <c r="I50" s="24" t="n"/>
      <c r="J50" s="20" t="n"/>
      <c r="K50" s="49" t="n"/>
      <c r="L50" s="50" t="n"/>
      <c r="M50" s="50" t="n"/>
      <c r="N50" s="49" t="n"/>
      <c r="O50" s="53">
        <f>IF($A50="","",IF(Parameter!$D$5="","",IFERROR(VLOOKUP("Kaffeebohnen",Parameter!$A$5:$D$14,4,FALSE),"")))</f>
        <v/>
      </c>
      <c r="P50" s="53">
        <f>IF($A50="","",IF($F50="","",IFERROR(VLOOKUP($F50,Parameter!$A$5:$D$14,4,FALSE),"")))</f>
        <v/>
      </c>
      <c r="Q50" s="53">
        <f>IF($A50="","",IF($H50="","",IFERROR(VLOOKUP($H50,Parameter!$A$5:$D$14,4,FALSE),"")))</f>
        <v/>
      </c>
      <c r="R50" s="53">
        <f>IF($A50="","",IF($J50="","",IFERROR(VLOOKUP($J50,Parameter!$A$5:$D$14,4,FALSE),"")))</f>
        <v/>
      </c>
      <c r="S50" s="53">
        <f>IF($A50="","",IF(OR($E50="",$O50=""),"",IFERROR($E50/1000*$O50,"")))</f>
        <v/>
      </c>
      <c r="T50" s="53">
        <f>IF($A50="","",IF(OR($G50="",$P50=""),"",IFERROR($G50/1000*$P50,"")))</f>
        <v/>
      </c>
      <c r="U50" s="53">
        <f>IF($A50="","",IF(OR($I50="",$Q50=""),"",IFERROR($I50/1000*$Q50,"")))</f>
        <v/>
      </c>
      <c r="V50" s="53">
        <f>IF($A50="","",IF(OR($K50="",$R50=""),"",IFERROR($K50+$R50,"")))</f>
        <v/>
      </c>
      <c r="W50" s="53">
        <f>IF($A50="","",IF(COUNT($S50:$V50)&lt;4,"",SUM($S50:$V50)))</f>
        <v/>
      </c>
      <c r="X50" s="53">
        <f>IF($A50="","",IF(OR($W50="",$L50=""),"",IFERROR($W50/(1-$L50),"")))</f>
        <v/>
      </c>
      <c r="Y50" s="53">
        <f>IF($A50="","",IF(OR($X50="",$M50=""),"",IFERROR($X50/$M50,"")))</f>
        <v/>
      </c>
      <c r="Z50" s="54">
        <f>IF($A50="","",IF(Parameter!$G$5="","",Parameter!$G$5))</f>
        <v/>
      </c>
      <c r="AA50" s="53">
        <f>IF($A50="","",IF(OR($Y50="",$Z50=""),"",IFERROR($Y50*(1+$Z50),"")))</f>
        <v/>
      </c>
      <c r="AB50" s="53">
        <f>IF($A50="","",IF(OR($N50="",$Z50=""),"",IFERROR($N50/(1+$Z50),"")))</f>
        <v/>
      </c>
      <c r="AC50" s="54">
        <f>IF($A50="","",IF(OR($X50="",$AB50=""),"",IFERROR($X50/$AB50,"")))</f>
        <v/>
      </c>
      <c r="AD50" s="53">
        <f>IF($A50="","",IF(OR($AB50="",$X50=""),"",IFERROR($AB50-$X50,"")))</f>
        <v/>
      </c>
      <c r="AE50" s="53">
        <f>IF($A50="","",IF(OR($N50="",$AA50=""),"",IFERROR($N50-$AA50,"")))</f>
        <v/>
      </c>
      <c r="AF50" s="32">
        <f>IF($A50="","",IF(OR(COUNTBLANK($B50:$N50)&gt;0,$O50="",$P50="",$Q50="",$R50="",$W50="",$X50="",$Y50="",$Z50="",$AA50="",$AB50="",$AC50="",$AD50="",$AE50=""),"Eingabe fehlt",IF(OR($AC50&gt;Parameter!$G$6,$AD50&lt;Parameter!$G$7,$L50&gt;Parameter!$G$8,$AE50&lt;0),"Prüfen","OK")))</f>
        <v/>
      </c>
    </row>
    <row r="51">
      <c r="A51" s="20" t="n"/>
      <c r="B51" s="47" t="n"/>
      <c r="C51" s="22" t="n"/>
      <c r="D51" s="20" t="n"/>
      <c r="E51" s="48" t="n"/>
      <c r="F51" s="20" t="n"/>
      <c r="G51" s="24" t="n"/>
      <c r="H51" s="20" t="n"/>
      <c r="I51" s="24" t="n"/>
      <c r="J51" s="20" t="n"/>
      <c r="K51" s="49" t="n"/>
      <c r="L51" s="50" t="n"/>
      <c r="M51" s="50" t="n"/>
      <c r="N51" s="49" t="n"/>
      <c r="O51" s="51">
        <f>IF($A51="","",IF(Parameter!$D$5="","",IFERROR(VLOOKUP("Kaffeebohnen",Parameter!$A$5:$D$14,4,FALSE),"")))</f>
        <v/>
      </c>
      <c r="P51" s="51">
        <f>IF($A51="","",IF($F51="","",IFERROR(VLOOKUP($F51,Parameter!$A$5:$D$14,4,FALSE),"")))</f>
        <v/>
      </c>
      <c r="Q51" s="51">
        <f>IF($A51="","",IF($H51="","",IFERROR(VLOOKUP($H51,Parameter!$A$5:$D$14,4,FALSE),"")))</f>
        <v/>
      </c>
      <c r="R51" s="51">
        <f>IF($A51="","",IF($J51="","",IFERROR(VLOOKUP($J51,Parameter!$A$5:$D$14,4,FALSE),"")))</f>
        <v/>
      </c>
      <c r="S51" s="51">
        <f>IF($A51="","",IF(OR($E51="",$O51=""),"",IFERROR($E51/1000*$O51,"")))</f>
        <v/>
      </c>
      <c r="T51" s="51">
        <f>IF($A51="","",IF(OR($G51="",$P51=""),"",IFERROR($G51/1000*$P51,"")))</f>
        <v/>
      </c>
      <c r="U51" s="51">
        <f>IF($A51="","",IF(OR($I51="",$Q51=""),"",IFERROR($I51/1000*$Q51,"")))</f>
        <v/>
      </c>
      <c r="V51" s="51">
        <f>IF($A51="","",IF(OR($K51="",$R51=""),"",IFERROR($K51+$R51,"")))</f>
        <v/>
      </c>
      <c r="W51" s="51">
        <f>IF($A51="","",IF(COUNT($S51:$V51)&lt;4,"",SUM($S51:$V51)))</f>
        <v/>
      </c>
      <c r="X51" s="51">
        <f>IF($A51="","",IF(OR($W51="",$L51=""),"",IFERROR($W51/(1-$L51),"")))</f>
        <v/>
      </c>
      <c r="Y51" s="51">
        <f>IF($A51="","",IF(OR($X51="",$M51=""),"",IFERROR($X51/$M51,"")))</f>
        <v/>
      </c>
      <c r="Z51" s="52">
        <f>IF($A51="","",IF(Parameter!$G$5="","",Parameter!$G$5))</f>
        <v/>
      </c>
      <c r="AA51" s="51">
        <f>IF($A51="","",IF(OR($Y51="",$Z51=""),"",IFERROR($Y51*(1+$Z51),"")))</f>
        <v/>
      </c>
      <c r="AB51" s="51">
        <f>IF($A51="","",IF(OR($N51="",$Z51=""),"",IFERROR($N51/(1+$Z51),"")))</f>
        <v/>
      </c>
      <c r="AC51" s="52">
        <f>IF($A51="","",IF(OR($X51="",$AB51=""),"",IFERROR($X51/$AB51,"")))</f>
        <v/>
      </c>
      <c r="AD51" s="51">
        <f>IF($A51="","",IF(OR($AB51="",$X51=""),"",IFERROR($AB51-$X51,"")))</f>
        <v/>
      </c>
      <c r="AE51" s="51">
        <f>IF($A51="","",IF(OR($N51="",$AA51=""),"",IFERROR($N51-$AA51,"")))</f>
        <v/>
      </c>
      <c r="AF51" s="29">
        <f>IF($A51="","",IF(OR(COUNTBLANK($B51:$N51)&gt;0,$O51="",$P51="",$Q51="",$R51="",$W51="",$X51="",$Y51="",$Z51="",$AA51="",$AB51="",$AC51="",$AD51="",$AE51=""),"Eingabe fehlt",IF(OR($AC51&gt;Parameter!$G$6,$AD51&lt;Parameter!$G$7,$L51&gt;Parameter!$G$8,$AE51&lt;0),"Prüfen","OK")))</f>
        <v/>
      </c>
    </row>
    <row r="52">
      <c r="A52" s="20" t="n"/>
      <c r="B52" s="47" t="n"/>
      <c r="C52" s="22" t="n"/>
      <c r="D52" s="20" t="n"/>
      <c r="E52" s="48" t="n"/>
      <c r="F52" s="20" t="n"/>
      <c r="G52" s="24" t="n"/>
      <c r="H52" s="20" t="n"/>
      <c r="I52" s="24" t="n"/>
      <c r="J52" s="20" t="n"/>
      <c r="K52" s="49" t="n"/>
      <c r="L52" s="50" t="n"/>
      <c r="M52" s="50" t="n"/>
      <c r="N52" s="49" t="n"/>
      <c r="O52" s="53">
        <f>IF($A52="","",IF(Parameter!$D$5="","",IFERROR(VLOOKUP("Kaffeebohnen",Parameter!$A$5:$D$14,4,FALSE),"")))</f>
        <v/>
      </c>
      <c r="P52" s="53">
        <f>IF($A52="","",IF($F52="","",IFERROR(VLOOKUP($F52,Parameter!$A$5:$D$14,4,FALSE),"")))</f>
        <v/>
      </c>
      <c r="Q52" s="53">
        <f>IF($A52="","",IF($H52="","",IFERROR(VLOOKUP($H52,Parameter!$A$5:$D$14,4,FALSE),"")))</f>
        <v/>
      </c>
      <c r="R52" s="53">
        <f>IF($A52="","",IF($J52="","",IFERROR(VLOOKUP($J52,Parameter!$A$5:$D$14,4,FALSE),"")))</f>
        <v/>
      </c>
      <c r="S52" s="53">
        <f>IF($A52="","",IF(OR($E52="",$O52=""),"",IFERROR($E52/1000*$O52,"")))</f>
        <v/>
      </c>
      <c r="T52" s="53">
        <f>IF($A52="","",IF(OR($G52="",$P52=""),"",IFERROR($G52/1000*$P52,"")))</f>
        <v/>
      </c>
      <c r="U52" s="53">
        <f>IF($A52="","",IF(OR($I52="",$Q52=""),"",IFERROR($I52/1000*$Q52,"")))</f>
        <v/>
      </c>
      <c r="V52" s="53">
        <f>IF($A52="","",IF(OR($K52="",$R52=""),"",IFERROR($K52+$R52,"")))</f>
        <v/>
      </c>
      <c r="W52" s="53">
        <f>IF($A52="","",IF(COUNT($S52:$V52)&lt;4,"",SUM($S52:$V52)))</f>
        <v/>
      </c>
      <c r="X52" s="53">
        <f>IF($A52="","",IF(OR($W52="",$L52=""),"",IFERROR($W52/(1-$L52),"")))</f>
        <v/>
      </c>
      <c r="Y52" s="53">
        <f>IF($A52="","",IF(OR($X52="",$M52=""),"",IFERROR($X52/$M52,"")))</f>
        <v/>
      </c>
      <c r="Z52" s="54">
        <f>IF($A52="","",IF(Parameter!$G$5="","",Parameter!$G$5))</f>
        <v/>
      </c>
      <c r="AA52" s="53">
        <f>IF($A52="","",IF(OR($Y52="",$Z52=""),"",IFERROR($Y52*(1+$Z52),"")))</f>
        <v/>
      </c>
      <c r="AB52" s="53">
        <f>IF($A52="","",IF(OR($N52="",$Z52=""),"",IFERROR($N52/(1+$Z52),"")))</f>
        <v/>
      </c>
      <c r="AC52" s="54">
        <f>IF($A52="","",IF(OR($X52="",$AB52=""),"",IFERROR($X52/$AB52,"")))</f>
        <v/>
      </c>
      <c r="AD52" s="53">
        <f>IF($A52="","",IF(OR($AB52="",$X52=""),"",IFERROR($AB52-$X52,"")))</f>
        <v/>
      </c>
      <c r="AE52" s="53">
        <f>IF($A52="","",IF(OR($N52="",$AA52=""),"",IFERROR($N52-$AA52,"")))</f>
        <v/>
      </c>
      <c r="AF52" s="32">
        <f>IF($A52="","",IF(OR(COUNTBLANK($B52:$N52)&gt;0,$O52="",$P52="",$Q52="",$R52="",$W52="",$X52="",$Y52="",$Z52="",$AA52="",$AB52="",$AC52="",$AD52="",$AE52=""),"Eingabe fehlt",IF(OR($AC52&gt;Parameter!$G$6,$AD52&lt;Parameter!$G$7,$L52&gt;Parameter!$G$8,$AE52&lt;0),"Prüfen","OK")))</f>
        <v/>
      </c>
    </row>
    <row r="53">
      <c r="A53" s="20" t="n"/>
      <c r="B53" s="47" t="n"/>
      <c r="C53" s="22" t="n"/>
      <c r="D53" s="20" t="n"/>
      <c r="E53" s="48" t="n"/>
      <c r="F53" s="20" t="n"/>
      <c r="G53" s="24" t="n"/>
      <c r="H53" s="20" t="n"/>
      <c r="I53" s="24" t="n"/>
      <c r="J53" s="20" t="n"/>
      <c r="K53" s="49" t="n"/>
      <c r="L53" s="50" t="n"/>
      <c r="M53" s="50" t="n"/>
      <c r="N53" s="49" t="n"/>
      <c r="O53" s="51">
        <f>IF($A53="","",IF(Parameter!$D$5="","",IFERROR(VLOOKUP("Kaffeebohnen",Parameter!$A$5:$D$14,4,FALSE),"")))</f>
        <v/>
      </c>
      <c r="P53" s="51">
        <f>IF($A53="","",IF($F53="","",IFERROR(VLOOKUP($F53,Parameter!$A$5:$D$14,4,FALSE),"")))</f>
        <v/>
      </c>
      <c r="Q53" s="51">
        <f>IF($A53="","",IF($H53="","",IFERROR(VLOOKUP($H53,Parameter!$A$5:$D$14,4,FALSE),"")))</f>
        <v/>
      </c>
      <c r="R53" s="51">
        <f>IF($A53="","",IF($J53="","",IFERROR(VLOOKUP($J53,Parameter!$A$5:$D$14,4,FALSE),"")))</f>
        <v/>
      </c>
      <c r="S53" s="51">
        <f>IF($A53="","",IF(OR($E53="",$O53=""),"",IFERROR($E53/1000*$O53,"")))</f>
        <v/>
      </c>
      <c r="T53" s="51">
        <f>IF($A53="","",IF(OR($G53="",$P53=""),"",IFERROR($G53/1000*$P53,"")))</f>
        <v/>
      </c>
      <c r="U53" s="51">
        <f>IF($A53="","",IF(OR($I53="",$Q53=""),"",IFERROR($I53/1000*$Q53,"")))</f>
        <v/>
      </c>
      <c r="V53" s="51">
        <f>IF($A53="","",IF(OR($K53="",$R53=""),"",IFERROR($K53+$R53,"")))</f>
        <v/>
      </c>
      <c r="W53" s="51">
        <f>IF($A53="","",IF(COUNT($S53:$V53)&lt;4,"",SUM($S53:$V53)))</f>
        <v/>
      </c>
      <c r="X53" s="51">
        <f>IF($A53="","",IF(OR($W53="",$L53=""),"",IFERROR($W53/(1-$L53),"")))</f>
        <v/>
      </c>
      <c r="Y53" s="51">
        <f>IF($A53="","",IF(OR($X53="",$M53=""),"",IFERROR($X53/$M53,"")))</f>
        <v/>
      </c>
      <c r="Z53" s="52">
        <f>IF($A53="","",IF(Parameter!$G$5="","",Parameter!$G$5))</f>
        <v/>
      </c>
      <c r="AA53" s="51">
        <f>IF($A53="","",IF(OR($Y53="",$Z53=""),"",IFERROR($Y53*(1+$Z53),"")))</f>
        <v/>
      </c>
      <c r="AB53" s="51">
        <f>IF($A53="","",IF(OR($N53="",$Z53=""),"",IFERROR($N53/(1+$Z53),"")))</f>
        <v/>
      </c>
      <c r="AC53" s="52">
        <f>IF($A53="","",IF(OR($X53="",$AB53=""),"",IFERROR($X53/$AB53,"")))</f>
        <v/>
      </c>
      <c r="AD53" s="51">
        <f>IF($A53="","",IF(OR($AB53="",$X53=""),"",IFERROR($AB53-$X53,"")))</f>
        <v/>
      </c>
      <c r="AE53" s="51">
        <f>IF($A53="","",IF(OR($N53="",$AA53=""),"",IFERROR($N53-$AA53,"")))</f>
        <v/>
      </c>
      <c r="AF53" s="29">
        <f>IF($A53="","",IF(OR(COUNTBLANK($B53:$N53)&gt;0,$O53="",$P53="",$Q53="",$R53="",$W53="",$X53="",$Y53="",$Z53="",$AA53="",$AB53="",$AC53="",$AD53="",$AE53=""),"Eingabe fehlt",IF(OR($AC53&gt;Parameter!$G$6,$AD53&lt;Parameter!$G$7,$L53&gt;Parameter!$G$8,$AE53&lt;0),"Prüfen","OK")))</f>
        <v/>
      </c>
    </row>
    <row r="54">
      <c r="A54" s="20" t="n"/>
      <c r="B54" s="47" t="n"/>
      <c r="C54" s="22" t="n"/>
      <c r="D54" s="20" t="n"/>
      <c r="E54" s="48" t="n"/>
      <c r="F54" s="20" t="n"/>
      <c r="G54" s="24" t="n"/>
      <c r="H54" s="20" t="n"/>
      <c r="I54" s="24" t="n"/>
      <c r="J54" s="20" t="n"/>
      <c r="K54" s="49" t="n"/>
      <c r="L54" s="50" t="n"/>
      <c r="M54" s="50" t="n"/>
      <c r="N54" s="49" t="n"/>
      <c r="O54" s="53">
        <f>IF($A54="","",IF(Parameter!$D$5="","",IFERROR(VLOOKUP("Kaffeebohnen",Parameter!$A$5:$D$14,4,FALSE),"")))</f>
        <v/>
      </c>
      <c r="P54" s="53">
        <f>IF($A54="","",IF($F54="","",IFERROR(VLOOKUP($F54,Parameter!$A$5:$D$14,4,FALSE),"")))</f>
        <v/>
      </c>
      <c r="Q54" s="53">
        <f>IF($A54="","",IF($H54="","",IFERROR(VLOOKUP($H54,Parameter!$A$5:$D$14,4,FALSE),"")))</f>
        <v/>
      </c>
      <c r="R54" s="53">
        <f>IF($A54="","",IF($J54="","",IFERROR(VLOOKUP($J54,Parameter!$A$5:$D$14,4,FALSE),"")))</f>
        <v/>
      </c>
      <c r="S54" s="53">
        <f>IF($A54="","",IF(OR($E54="",$O54=""),"",IFERROR($E54/1000*$O54,"")))</f>
        <v/>
      </c>
      <c r="T54" s="53">
        <f>IF($A54="","",IF(OR($G54="",$P54=""),"",IFERROR($G54/1000*$P54,"")))</f>
        <v/>
      </c>
      <c r="U54" s="53">
        <f>IF($A54="","",IF(OR($I54="",$Q54=""),"",IFERROR($I54/1000*$Q54,"")))</f>
        <v/>
      </c>
      <c r="V54" s="53">
        <f>IF($A54="","",IF(OR($K54="",$R54=""),"",IFERROR($K54+$R54,"")))</f>
        <v/>
      </c>
      <c r="W54" s="53">
        <f>IF($A54="","",IF(COUNT($S54:$V54)&lt;4,"",SUM($S54:$V54)))</f>
        <v/>
      </c>
      <c r="X54" s="53">
        <f>IF($A54="","",IF(OR($W54="",$L54=""),"",IFERROR($W54/(1-$L54),"")))</f>
        <v/>
      </c>
      <c r="Y54" s="53">
        <f>IF($A54="","",IF(OR($X54="",$M54=""),"",IFERROR($X54/$M54,"")))</f>
        <v/>
      </c>
      <c r="Z54" s="54">
        <f>IF($A54="","",IF(Parameter!$G$5="","",Parameter!$G$5))</f>
        <v/>
      </c>
      <c r="AA54" s="53">
        <f>IF($A54="","",IF(OR($Y54="",$Z54=""),"",IFERROR($Y54*(1+$Z54),"")))</f>
        <v/>
      </c>
      <c r="AB54" s="53">
        <f>IF($A54="","",IF(OR($N54="",$Z54=""),"",IFERROR($N54/(1+$Z54),"")))</f>
        <v/>
      </c>
      <c r="AC54" s="54">
        <f>IF($A54="","",IF(OR($X54="",$AB54=""),"",IFERROR($X54/$AB54,"")))</f>
        <v/>
      </c>
      <c r="AD54" s="53">
        <f>IF($A54="","",IF(OR($AB54="",$X54=""),"",IFERROR($AB54-$X54,"")))</f>
        <v/>
      </c>
      <c r="AE54" s="53">
        <f>IF($A54="","",IF(OR($N54="",$AA54=""),"",IFERROR($N54-$AA54,"")))</f>
        <v/>
      </c>
      <c r="AF54" s="32">
        <f>IF($A54="","",IF(OR(COUNTBLANK($B54:$N54)&gt;0,$O54="",$P54="",$Q54="",$R54="",$W54="",$X54="",$Y54="",$Z54="",$AA54="",$AB54="",$AC54="",$AD54="",$AE54=""),"Eingabe fehlt",IF(OR($AC54&gt;Parameter!$G$6,$AD54&lt;Parameter!$G$7,$L54&gt;Parameter!$G$8,$AE54&lt;0),"Prüfen","OK")))</f>
        <v/>
      </c>
    </row>
    <row r="55">
      <c r="A55" s="20" t="n"/>
      <c r="B55" s="47" t="n"/>
      <c r="C55" s="22" t="n"/>
      <c r="D55" s="20" t="n"/>
      <c r="E55" s="48" t="n"/>
      <c r="F55" s="20" t="n"/>
      <c r="G55" s="24" t="n"/>
      <c r="H55" s="20" t="n"/>
      <c r="I55" s="24" t="n"/>
      <c r="J55" s="20" t="n"/>
      <c r="K55" s="49" t="n"/>
      <c r="L55" s="50" t="n"/>
      <c r="M55" s="50" t="n"/>
      <c r="N55" s="49" t="n"/>
      <c r="O55" s="51">
        <f>IF($A55="","",IF(Parameter!$D$5="","",IFERROR(VLOOKUP("Kaffeebohnen",Parameter!$A$5:$D$14,4,FALSE),"")))</f>
        <v/>
      </c>
      <c r="P55" s="51">
        <f>IF($A55="","",IF($F55="","",IFERROR(VLOOKUP($F55,Parameter!$A$5:$D$14,4,FALSE),"")))</f>
        <v/>
      </c>
      <c r="Q55" s="51">
        <f>IF($A55="","",IF($H55="","",IFERROR(VLOOKUP($H55,Parameter!$A$5:$D$14,4,FALSE),"")))</f>
        <v/>
      </c>
      <c r="R55" s="51">
        <f>IF($A55="","",IF($J55="","",IFERROR(VLOOKUP($J55,Parameter!$A$5:$D$14,4,FALSE),"")))</f>
        <v/>
      </c>
      <c r="S55" s="51">
        <f>IF($A55="","",IF(OR($E55="",$O55=""),"",IFERROR($E55/1000*$O55,"")))</f>
        <v/>
      </c>
      <c r="T55" s="51">
        <f>IF($A55="","",IF(OR($G55="",$P55=""),"",IFERROR($G55/1000*$P55,"")))</f>
        <v/>
      </c>
      <c r="U55" s="51">
        <f>IF($A55="","",IF(OR($I55="",$Q55=""),"",IFERROR($I55/1000*$Q55,"")))</f>
        <v/>
      </c>
      <c r="V55" s="51">
        <f>IF($A55="","",IF(OR($K55="",$R55=""),"",IFERROR($K55+$R55,"")))</f>
        <v/>
      </c>
      <c r="W55" s="51">
        <f>IF($A55="","",IF(COUNT($S55:$V55)&lt;4,"",SUM($S55:$V55)))</f>
        <v/>
      </c>
      <c r="X55" s="51">
        <f>IF($A55="","",IF(OR($W55="",$L55=""),"",IFERROR($W55/(1-$L55),"")))</f>
        <v/>
      </c>
      <c r="Y55" s="51">
        <f>IF($A55="","",IF(OR($X55="",$M55=""),"",IFERROR($X55/$M55,"")))</f>
        <v/>
      </c>
      <c r="Z55" s="52">
        <f>IF($A55="","",IF(Parameter!$G$5="","",Parameter!$G$5))</f>
        <v/>
      </c>
      <c r="AA55" s="51">
        <f>IF($A55="","",IF(OR($Y55="",$Z55=""),"",IFERROR($Y55*(1+$Z55),"")))</f>
        <v/>
      </c>
      <c r="AB55" s="51">
        <f>IF($A55="","",IF(OR($N55="",$Z55=""),"",IFERROR($N55/(1+$Z55),"")))</f>
        <v/>
      </c>
      <c r="AC55" s="52">
        <f>IF($A55="","",IF(OR($X55="",$AB55=""),"",IFERROR($X55/$AB55,"")))</f>
        <v/>
      </c>
      <c r="AD55" s="51">
        <f>IF($A55="","",IF(OR($AB55="",$X55=""),"",IFERROR($AB55-$X55,"")))</f>
        <v/>
      </c>
      <c r="AE55" s="51">
        <f>IF($A55="","",IF(OR($N55="",$AA55=""),"",IFERROR($N55-$AA55,"")))</f>
        <v/>
      </c>
      <c r="AF55" s="29">
        <f>IF($A55="","",IF(OR(COUNTBLANK($B55:$N55)&gt;0,$O55="",$P55="",$Q55="",$R55="",$W55="",$X55="",$Y55="",$Z55="",$AA55="",$AB55="",$AC55="",$AD55="",$AE55=""),"Eingabe fehlt",IF(OR($AC55&gt;Parameter!$G$6,$AD55&lt;Parameter!$G$7,$L55&gt;Parameter!$G$8,$AE55&lt;0),"Prüfen","OK")))</f>
        <v/>
      </c>
    </row>
    <row r="56">
      <c r="A56" s="20" t="n"/>
      <c r="B56" s="47" t="n"/>
      <c r="C56" s="22" t="n"/>
      <c r="D56" s="20" t="n"/>
      <c r="E56" s="48" t="n"/>
      <c r="F56" s="20" t="n"/>
      <c r="G56" s="24" t="n"/>
      <c r="H56" s="20" t="n"/>
      <c r="I56" s="24" t="n"/>
      <c r="J56" s="20" t="n"/>
      <c r="K56" s="49" t="n"/>
      <c r="L56" s="50" t="n"/>
      <c r="M56" s="50" t="n"/>
      <c r="N56" s="49" t="n"/>
      <c r="O56" s="53">
        <f>IF($A56="","",IF(Parameter!$D$5="","",IFERROR(VLOOKUP("Kaffeebohnen",Parameter!$A$5:$D$14,4,FALSE),"")))</f>
        <v/>
      </c>
      <c r="P56" s="53">
        <f>IF($A56="","",IF($F56="","",IFERROR(VLOOKUP($F56,Parameter!$A$5:$D$14,4,FALSE),"")))</f>
        <v/>
      </c>
      <c r="Q56" s="53">
        <f>IF($A56="","",IF($H56="","",IFERROR(VLOOKUP($H56,Parameter!$A$5:$D$14,4,FALSE),"")))</f>
        <v/>
      </c>
      <c r="R56" s="53">
        <f>IF($A56="","",IF($J56="","",IFERROR(VLOOKUP($J56,Parameter!$A$5:$D$14,4,FALSE),"")))</f>
        <v/>
      </c>
      <c r="S56" s="53">
        <f>IF($A56="","",IF(OR($E56="",$O56=""),"",IFERROR($E56/1000*$O56,"")))</f>
        <v/>
      </c>
      <c r="T56" s="53">
        <f>IF($A56="","",IF(OR($G56="",$P56=""),"",IFERROR($G56/1000*$P56,"")))</f>
        <v/>
      </c>
      <c r="U56" s="53">
        <f>IF($A56="","",IF(OR($I56="",$Q56=""),"",IFERROR($I56/1000*$Q56,"")))</f>
        <v/>
      </c>
      <c r="V56" s="53">
        <f>IF($A56="","",IF(OR($K56="",$R56=""),"",IFERROR($K56+$R56,"")))</f>
        <v/>
      </c>
      <c r="W56" s="53">
        <f>IF($A56="","",IF(COUNT($S56:$V56)&lt;4,"",SUM($S56:$V56)))</f>
        <v/>
      </c>
      <c r="X56" s="53">
        <f>IF($A56="","",IF(OR($W56="",$L56=""),"",IFERROR($W56/(1-$L56),"")))</f>
        <v/>
      </c>
      <c r="Y56" s="53">
        <f>IF($A56="","",IF(OR($X56="",$M56=""),"",IFERROR($X56/$M56,"")))</f>
        <v/>
      </c>
      <c r="Z56" s="54">
        <f>IF($A56="","",IF(Parameter!$G$5="","",Parameter!$G$5))</f>
        <v/>
      </c>
      <c r="AA56" s="53">
        <f>IF($A56="","",IF(OR($Y56="",$Z56=""),"",IFERROR($Y56*(1+$Z56),"")))</f>
        <v/>
      </c>
      <c r="AB56" s="53">
        <f>IF($A56="","",IF(OR($N56="",$Z56=""),"",IFERROR($N56/(1+$Z56),"")))</f>
        <v/>
      </c>
      <c r="AC56" s="54">
        <f>IF($A56="","",IF(OR($X56="",$AB56=""),"",IFERROR($X56/$AB56,"")))</f>
        <v/>
      </c>
      <c r="AD56" s="53">
        <f>IF($A56="","",IF(OR($AB56="",$X56=""),"",IFERROR($AB56-$X56,"")))</f>
        <v/>
      </c>
      <c r="AE56" s="53">
        <f>IF($A56="","",IF(OR($N56="",$AA56=""),"",IFERROR($N56-$AA56,"")))</f>
        <v/>
      </c>
      <c r="AF56" s="32">
        <f>IF($A56="","",IF(OR(COUNTBLANK($B56:$N56)&gt;0,$O56="",$P56="",$Q56="",$R56="",$W56="",$X56="",$Y56="",$Z56="",$AA56="",$AB56="",$AC56="",$AD56="",$AE56=""),"Eingabe fehlt",IF(OR($AC56&gt;Parameter!$G$6,$AD56&lt;Parameter!$G$7,$L56&gt;Parameter!$G$8,$AE56&lt;0),"Prüfen","OK")))</f>
        <v/>
      </c>
    </row>
    <row r="57">
      <c r="A57" s="20" t="n"/>
      <c r="B57" s="47" t="n"/>
      <c r="C57" s="22" t="n"/>
      <c r="D57" s="20" t="n"/>
      <c r="E57" s="48" t="n"/>
      <c r="F57" s="20" t="n"/>
      <c r="G57" s="24" t="n"/>
      <c r="H57" s="20" t="n"/>
      <c r="I57" s="24" t="n"/>
      <c r="J57" s="20" t="n"/>
      <c r="K57" s="49" t="n"/>
      <c r="L57" s="50" t="n"/>
      <c r="M57" s="50" t="n"/>
      <c r="N57" s="49" t="n"/>
      <c r="O57" s="51">
        <f>IF($A57="","",IF(Parameter!$D$5="","",IFERROR(VLOOKUP("Kaffeebohnen",Parameter!$A$5:$D$14,4,FALSE),"")))</f>
        <v/>
      </c>
      <c r="P57" s="51">
        <f>IF($A57="","",IF($F57="","",IFERROR(VLOOKUP($F57,Parameter!$A$5:$D$14,4,FALSE),"")))</f>
        <v/>
      </c>
      <c r="Q57" s="51">
        <f>IF($A57="","",IF($H57="","",IFERROR(VLOOKUP($H57,Parameter!$A$5:$D$14,4,FALSE),"")))</f>
        <v/>
      </c>
      <c r="R57" s="51">
        <f>IF($A57="","",IF($J57="","",IFERROR(VLOOKUP($J57,Parameter!$A$5:$D$14,4,FALSE),"")))</f>
        <v/>
      </c>
      <c r="S57" s="51">
        <f>IF($A57="","",IF(OR($E57="",$O57=""),"",IFERROR($E57/1000*$O57,"")))</f>
        <v/>
      </c>
      <c r="T57" s="51">
        <f>IF($A57="","",IF(OR($G57="",$P57=""),"",IFERROR($G57/1000*$P57,"")))</f>
        <v/>
      </c>
      <c r="U57" s="51">
        <f>IF($A57="","",IF(OR($I57="",$Q57=""),"",IFERROR($I57/1000*$Q57,"")))</f>
        <v/>
      </c>
      <c r="V57" s="51">
        <f>IF($A57="","",IF(OR($K57="",$R57=""),"",IFERROR($K57+$R57,"")))</f>
        <v/>
      </c>
      <c r="W57" s="51">
        <f>IF($A57="","",IF(COUNT($S57:$V57)&lt;4,"",SUM($S57:$V57)))</f>
        <v/>
      </c>
      <c r="X57" s="51">
        <f>IF($A57="","",IF(OR($W57="",$L57=""),"",IFERROR($W57/(1-$L57),"")))</f>
        <v/>
      </c>
      <c r="Y57" s="51">
        <f>IF($A57="","",IF(OR($X57="",$M57=""),"",IFERROR($X57/$M57,"")))</f>
        <v/>
      </c>
      <c r="Z57" s="52">
        <f>IF($A57="","",IF(Parameter!$G$5="","",Parameter!$G$5))</f>
        <v/>
      </c>
      <c r="AA57" s="51">
        <f>IF($A57="","",IF(OR($Y57="",$Z57=""),"",IFERROR($Y57*(1+$Z57),"")))</f>
        <v/>
      </c>
      <c r="AB57" s="51">
        <f>IF($A57="","",IF(OR($N57="",$Z57=""),"",IFERROR($N57/(1+$Z57),"")))</f>
        <v/>
      </c>
      <c r="AC57" s="52">
        <f>IF($A57="","",IF(OR($X57="",$AB57=""),"",IFERROR($X57/$AB57,"")))</f>
        <v/>
      </c>
      <c r="AD57" s="51">
        <f>IF($A57="","",IF(OR($AB57="",$X57=""),"",IFERROR($AB57-$X57,"")))</f>
        <v/>
      </c>
      <c r="AE57" s="51">
        <f>IF($A57="","",IF(OR($N57="",$AA57=""),"",IFERROR($N57-$AA57,"")))</f>
        <v/>
      </c>
      <c r="AF57" s="29">
        <f>IF($A57="","",IF(OR(COUNTBLANK($B57:$N57)&gt;0,$O57="",$P57="",$Q57="",$R57="",$W57="",$X57="",$Y57="",$Z57="",$AA57="",$AB57="",$AC57="",$AD57="",$AE57=""),"Eingabe fehlt",IF(OR($AC57&gt;Parameter!$G$6,$AD57&lt;Parameter!$G$7,$L57&gt;Parameter!$G$8,$AE57&lt;0),"Prüfen","OK")))</f>
        <v/>
      </c>
    </row>
    <row r="58">
      <c r="A58" s="20" t="n"/>
      <c r="B58" s="47" t="n"/>
      <c r="C58" s="22" t="n"/>
      <c r="D58" s="20" t="n"/>
      <c r="E58" s="48" t="n"/>
      <c r="F58" s="20" t="n"/>
      <c r="G58" s="24" t="n"/>
      <c r="H58" s="20" t="n"/>
      <c r="I58" s="24" t="n"/>
      <c r="J58" s="20" t="n"/>
      <c r="K58" s="49" t="n"/>
      <c r="L58" s="50" t="n"/>
      <c r="M58" s="50" t="n"/>
      <c r="N58" s="49" t="n"/>
      <c r="O58" s="53">
        <f>IF($A58="","",IF(Parameter!$D$5="","",IFERROR(VLOOKUP("Kaffeebohnen",Parameter!$A$5:$D$14,4,FALSE),"")))</f>
        <v/>
      </c>
      <c r="P58" s="53">
        <f>IF($A58="","",IF($F58="","",IFERROR(VLOOKUP($F58,Parameter!$A$5:$D$14,4,FALSE),"")))</f>
        <v/>
      </c>
      <c r="Q58" s="53">
        <f>IF($A58="","",IF($H58="","",IFERROR(VLOOKUP($H58,Parameter!$A$5:$D$14,4,FALSE),"")))</f>
        <v/>
      </c>
      <c r="R58" s="53">
        <f>IF($A58="","",IF($J58="","",IFERROR(VLOOKUP($J58,Parameter!$A$5:$D$14,4,FALSE),"")))</f>
        <v/>
      </c>
      <c r="S58" s="53">
        <f>IF($A58="","",IF(OR($E58="",$O58=""),"",IFERROR($E58/1000*$O58,"")))</f>
        <v/>
      </c>
      <c r="T58" s="53">
        <f>IF($A58="","",IF(OR($G58="",$P58=""),"",IFERROR($G58/1000*$P58,"")))</f>
        <v/>
      </c>
      <c r="U58" s="53">
        <f>IF($A58="","",IF(OR($I58="",$Q58=""),"",IFERROR($I58/1000*$Q58,"")))</f>
        <v/>
      </c>
      <c r="V58" s="53">
        <f>IF($A58="","",IF(OR($K58="",$R58=""),"",IFERROR($K58+$R58,"")))</f>
        <v/>
      </c>
      <c r="W58" s="53">
        <f>IF($A58="","",IF(COUNT($S58:$V58)&lt;4,"",SUM($S58:$V58)))</f>
        <v/>
      </c>
      <c r="X58" s="53">
        <f>IF($A58="","",IF(OR($W58="",$L58=""),"",IFERROR($W58/(1-$L58),"")))</f>
        <v/>
      </c>
      <c r="Y58" s="53">
        <f>IF($A58="","",IF(OR($X58="",$M58=""),"",IFERROR($X58/$M58,"")))</f>
        <v/>
      </c>
      <c r="Z58" s="54">
        <f>IF($A58="","",IF(Parameter!$G$5="","",Parameter!$G$5))</f>
        <v/>
      </c>
      <c r="AA58" s="53">
        <f>IF($A58="","",IF(OR($Y58="",$Z58=""),"",IFERROR($Y58*(1+$Z58),"")))</f>
        <v/>
      </c>
      <c r="AB58" s="53">
        <f>IF($A58="","",IF(OR($N58="",$Z58=""),"",IFERROR($N58/(1+$Z58),"")))</f>
        <v/>
      </c>
      <c r="AC58" s="54">
        <f>IF($A58="","",IF(OR($X58="",$AB58=""),"",IFERROR($X58/$AB58,"")))</f>
        <v/>
      </c>
      <c r="AD58" s="53">
        <f>IF($A58="","",IF(OR($AB58="",$X58=""),"",IFERROR($AB58-$X58,"")))</f>
        <v/>
      </c>
      <c r="AE58" s="53">
        <f>IF($A58="","",IF(OR($N58="",$AA58=""),"",IFERROR($N58-$AA58,"")))</f>
        <v/>
      </c>
      <c r="AF58" s="32">
        <f>IF($A58="","",IF(OR(COUNTBLANK($B58:$N58)&gt;0,$O58="",$P58="",$Q58="",$R58="",$W58="",$X58="",$Y58="",$Z58="",$AA58="",$AB58="",$AC58="",$AD58="",$AE58=""),"Eingabe fehlt",IF(OR($AC58&gt;Parameter!$G$6,$AD58&lt;Parameter!$G$7,$L58&gt;Parameter!$G$8,$AE58&lt;0),"Prüfen","OK")))</f>
        <v/>
      </c>
    </row>
    <row r="59">
      <c r="A59" s="20" t="n"/>
      <c r="B59" s="47" t="n"/>
      <c r="C59" s="22" t="n"/>
      <c r="D59" s="20" t="n"/>
      <c r="E59" s="48" t="n"/>
      <c r="F59" s="20" t="n"/>
      <c r="G59" s="24" t="n"/>
      <c r="H59" s="20" t="n"/>
      <c r="I59" s="24" t="n"/>
      <c r="J59" s="20" t="n"/>
      <c r="K59" s="49" t="n"/>
      <c r="L59" s="50" t="n"/>
      <c r="M59" s="50" t="n"/>
      <c r="N59" s="49" t="n"/>
      <c r="O59" s="51">
        <f>IF($A59="","",IF(Parameter!$D$5="","",IFERROR(VLOOKUP("Kaffeebohnen",Parameter!$A$5:$D$14,4,FALSE),"")))</f>
        <v/>
      </c>
      <c r="P59" s="51">
        <f>IF($A59="","",IF($F59="","",IFERROR(VLOOKUP($F59,Parameter!$A$5:$D$14,4,FALSE),"")))</f>
        <v/>
      </c>
      <c r="Q59" s="51">
        <f>IF($A59="","",IF($H59="","",IFERROR(VLOOKUP($H59,Parameter!$A$5:$D$14,4,FALSE),"")))</f>
        <v/>
      </c>
      <c r="R59" s="51">
        <f>IF($A59="","",IF($J59="","",IFERROR(VLOOKUP($J59,Parameter!$A$5:$D$14,4,FALSE),"")))</f>
        <v/>
      </c>
      <c r="S59" s="51">
        <f>IF($A59="","",IF(OR($E59="",$O59=""),"",IFERROR($E59/1000*$O59,"")))</f>
        <v/>
      </c>
      <c r="T59" s="51">
        <f>IF($A59="","",IF(OR($G59="",$P59=""),"",IFERROR($G59/1000*$P59,"")))</f>
        <v/>
      </c>
      <c r="U59" s="51">
        <f>IF($A59="","",IF(OR($I59="",$Q59=""),"",IFERROR($I59/1000*$Q59,"")))</f>
        <v/>
      </c>
      <c r="V59" s="51">
        <f>IF($A59="","",IF(OR($K59="",$R59=""),"",IFERROR($K59+$R59,"")))</f>
        <v/>
      </c>
      <c r="W59" s="51">
        <f>IF($A59="","",IF(COUNT($S59:$V59)&lt;4,"",SUM($S59:$V59)))</f>
        <v/>
      </c>
      <c r="X59" s="51">
        <f>IF($A59="","",IF(OR($W59="",$L59=""),"",IFERROR($W59/(1-$L59),"")))</f>
        <v/>
      </c>
      <c r="Y59" s="51">
        <f>IF($A59="","",IF(OR($X59="",$M59=""),"",IFERROR($X59/$M59,"")))</f>
        <v/>
      </c>
      <c r="Z59" s="52">
        <f>IF($A59="","",IF(Parameter!$G$5="","",Parameter!$G$5))</f>
        <v/>
      </c>
      <c r="AA59" s="51">
        <f>IF($A59="","",IF(OR($Y59="",$Z59=""),"",IFERROR($Y59*(1+$Z59),"")))</f>
        <v/>
      </c>
      <c r="AB59" s="51">
        <f>IF($A59="","",IF(OR($N59="",$Z59=""),"",IFERROR($N59/(1+$Z59),"")))</f>
        <v/>
      </c>
      <c r="AC59" s="52">
        <f>IF($A59="","",IF(OR($X59="",$AB59=""),"",IFERROR($X59/$AB59,"")))</f>
        <v/>
      </c>
      <c r="AD59" s="51">
        <f>IF($A59="","",IF(OR($AB59="",$X59=""),"",IFERROR($AB59-$X59,"")))</f>
        <v/>
      </c>
      <c r="AE59" s="51">
        <f>IF($A59="","",IF(OR($N59="",$AA59=""),"",IFERROR($N59-$AA59,"")))</f>
        <v/>
      </c>
      <c r="AF59" s="29">
        <f>IF($A59="","",IF(OR(COUNTBLANK($B59:$N59)&gt;0,$O59="",$P59="",$Q59="",$R59="",$W59="",$X59="",$Y59="",$Z59="",$AA59="",$AB59="",$AC59="",$AD59="",$AE59=""),"Eingabe fehlt",IF(OR($AC59&gt;Parameter!$G$6,$AD59&lt;Parameter!$G$7,$L59&gt;Parameter!$G$8,$AE59&lt;0),"Prüfen","OK")))</f>
        <v/>
      </c>
    </row>
    <row r="60">
      <c r="A60" s="20" t="n"/>
      <c r="B60" s="47" t="n"/>
      <c r="C60" s="22" t="n"/>
      <c r="D60" s="20" t="n"/>
      <c r="E60" s="48" t="n"/>
      <c r="F60" s="20" t="n"/>
      <c r="G60" s="24" t="n"/>
      <c r="H60" s="20" t="n"/>
      <c r="I60" s="24" t="n"/>
      <c r="J60" s="20" t="n"/>
      <c r="K60" s="49" t="n"/>
      <c r="L60" s="50" t="n"/>
      <c r="M60" s="50" t="n"/>
      <c r="N60" s="49" t="n"/>
      <c r="O60" s="53">
        <f>IF($A60="","",IF(Parameter!$D$5="","",IFERROR(VLOOKUP("Kaffeebohnen",Parameter!$A$5:$D$14,4,FALSE),"")))</f>
        <v/>
      </c>
      <c r="P60" s="53">
        <f>IF($A60="","",IF($F60="","",IFERROR(VLOOKUP($F60,Parameter!$A$5:$D$14,4,FALSE),"")))</f>
        <v/>
      </c>
      <c r="Q60" s="53">
        <f>IF($A60="","",IF($H60="","",IFERROR(VLOOKUP($H60,Parameter!$A$5:$D$14,4,FALSE),"")))</f>
        <v/>
      </c>
      <c r="R60" s="53">
        <f>IF($A60="","",IF($J60="","",IFERROR(VLOOKUP($J60,Parameter!$A$5:$D$14,4,FALSE),"")))</f>
        <v/>
      </c>
      <c r="S60" s="53">
        <f>IF($A60="","",IF(OR($E60="",$O60=""),"",IFERROR($E60/1000*$O60,"")))</f>
        <v/>
      </c>
      <c r="T60" s="53">
        <f>IF($A60="","",IF(OR($G60="",$P60=""),"",IFERROR($G60/1000*$P60,"")))</f>
        <v/>
      </c>
      <c r="U60" s="53">
        <f>IF($A60="","",IF(OR($I60="",$Q60=""),"",IFERROR($I60/1000*$Q60,"")))</f>
        <v/>
      </c>
      <c r="V60" s="53">
        <f>IF($A60="","",IF(OR($K60="",$R60=""),"",IFERROR($K60+$R60,"")))</f>
        <v/>
      </c>
      <c r="W60" s="53">
        <f>IF($A60="","",IF(COUNT($S60:$V60)&lt;4,"",SUM($S60:$V60)))</f>
        <v/>
      </c>
      <c r="X60" s="53">
        <f>IF($A60="","",IF(OR($W60="",$L60=""),"",IFERROR($W60/(1-$L60),"")))</f>
        <v/>
      </c>
      <c r="Y60" s="53">
        <f>IF($A60="","",IF(OR($X60="",$M60=""),"",IFERROR($X60/$M60,"")))</f>
        <v/>
      </c>
      <c r="Z60" s="54">
        <f>IF($A60="","",IF(Parameter!$G$5="","",Parameter!$G$5))</f>
        <v/>
      </c>
      <c r="AA60" s="53">
        <f>IF($A60="","",IF(OR($Y60="",$Z60=""),"",IFERROR($Y60*(1+$Z60),"")))</f>
        <v/>
      </c>
      <c r="AB60" s="53">
        <f>IF($A60="","",IF(OR($N60="",$Z60=""),"",IFERROR($N60/(1+$Z60),"")))</f>
        <v/>
      </c>
      <c r="AC60" s="54">
        <f>IF($A60="","",IF(OR($X60="",$AB60=""),"",IFERROR($X60/$AB60,"")))</f>
        <v/>
      </c>
      <c r="AD60" s="53">
        <f>IF($A60="","",IF(OR($AB60="",$X60=""),"",IFERROR($AB60-$X60,"")))</f>
        <v/>
      </c>
      <c r="AE60" s="53">
        <f>IF($A60="","",IF(OR($N60="",$AA60=""),"",IFERROR($N60-$AA60,"")))</f>
        <v/>
      </c>
      <c r="AF60" s="32">
        <f>IF($A60="","",IF(OR(COUNTBLANK($B60:$N60)&gt;0,$O60="",$P60="",$Q60="",$R60="",$W60="",$X60="",$Y60="",$Z60="",$AA60="",$AB60="",$AC60="",$AD60="",$AE60=""),"Eingabe fehlt",IF(OR($AC60&gt;Parameter!$G$6,$AD60&lt;Parameter!$G$7,$L60&gt;Parameter!$G$8,$AE60&lt;0),"Prüfen","OK")))</f>
        <v/>
      </c>
    </row>
    <row r="61">
      <c r="A61" s="20" t="n"/>
      <c r="B61" s="47" t="n"/>
      <c r="C61" s="22" t="n"/>
      <c r="D61" s="20" t="n"/>
      <c r="E61" s="48" t="n"/>
      <c r="F61" s="20" t="n"/>
      <c r="G61" s="24" t="n"/>
      <c r="H61" s="20" t="n"/>
      <c r="I61" s="24" t="n"/>
      <c r="J61" s="20" t="n"/>
      <c r="K61" s="49" t="n"/>
      <c r="L61" s="50" t="n"/>
      <c r="M61" s="50" t="n"/>
      <c r="N61" s="49" t="n"/>
      <c r="O61" s="51">
        <f>IF($A61="","",IF(Parameter!$D$5="","",IFERROR(VLOOKUP("Kaffeebohnen",Parameter!$A$5:$D$14,4,FALSE),"")))</f>
        <v/>
      </c>
      <c r="P61" s="51">
        <f>IF($A61="","",IF($F61="","",IFERROR(VLOOKUP($F61,Parameter!$A$5:$D$14,4,FALSE),"")))</f>
        <v/>
      </c>
      <c r="Q61" s="51">
        <f>IF($A61="","",IF($H61="","",IFERROR(VLOOKUP($H61,Parameter!$A$5:$D$14,4,FALSE),"")))</f>
        <v/>
      </c>
      <c r="R61" s="51">
        <f>IF($A61="","",IF($J61="","",IFERROR(VLOOKUP($J61,Parameter!$A$5:$D$14,4,FALSE),"")))</f>
        <v/>
      </c>
      <c r="S61" s="51">
        <f>IF($A61="","",IF(OR($E61="",$O61=""),"",IFERROR($E61/1000*$O61,"")))</f>
        <v/>
      </c>
      <c r="T61" s="51">
        <f>IF($A61="","",IF(OR($G61="",$P61=""),"",IFERROR($G61/1000*$P61,"")))</f>
        <v/>
      </c>
      <c r="U61" s="51">
        <f>IF($A61="","",IF(OR($I61="",$Q61=""),"",IFERROR($I61/1000*$Q61,"")))</f>
        <v/>
      </c>
      <c r="V61" s="51">
        <f>IF($A61="","",IF(OR($K61="",$R61=""),"",IFERROR($K61+$R61,"")))</f>
        <v/>
      </c>
      <c r="W61" s="51">
        <f>IF($A61="","",IF(COUNT($S61:$V61)&lt;4,"",SUM($S61:$V61)))</f>
        <v/>
      </c>
      <c r="X61" s="51">
        <f>IF($A61="","",IF(OR($W61="",$L61=""),"",IFERROR($W61/(1-$L61),"")))</f>
        <v/>
      </c>
      <c r="Y61" s="51">
        <f>IF($A61="","",IF(OR($X61="",$M61=""),"",IFERROR($X61/$M61,"")))</f>
        <v/>
      </c>
      <c r="Z61" s="52">
        <f>IF($A61="","",IF(Parameter!$G$5="","",Parameter!$G$5))</f>
        <v/>
      </c>
      <c r="AA61" s="51">
        <f>IF($A61="","",IF(OR($Y61="",$Z61=""),"",IFERROR($Y61*(1+$Z61),"")))</f>
        <v/>
      </c>
      <c r="AB61" s="51">
        <f>IF($A61="","",IF(OR($N61="",$Z61=""),"",IFERROR($N61/(1+$Z61),"")))</f>
        <v/>
      </c>
      <c r="AC61" s="52">
        <f>IF($A61="","",IF(OR($X61="",$AB61=""),"",IFERROR($X61/$AB61,"")))</f>
        <v/>
      </c>
      <c r="AD61" s="51">
        <f>IF($A61="","",IF(OR($AB61="",$X61=""),"",IFERROR($AB61-$X61,"")))</f>
        <v/>
      </c>
      <c r="AE61" s="51">
        <f>IF($A61="","",IF(OR($N61="",$AA61=""),"",IFERROR($N61-$AA61,"")))</f>
        <v/>
      </c>
      <c r="AF61" s="29">
        <f>IF($A61="","",IF(OR(COUNTBLANK($B61:$N61)&gt;0,$O61="",$P61="",$Q61="",$R61="",$W61="",$X61="",$Y61="",$Z61="",$AA61="",$AB61="",$AC61="",$AD61="",$AE61=""),"Eingabe fehlt",IF(OR($AC61&gt;Parameter!$G$6,$AD61&lt;Parameter!$G$7,$L61&gt;Parameter!$G$8,$AE61&lt;0),"Prüfen","OK")))</f>
        <v/>
      </c>
    </row>
    <row r="62">
      <c r="A62" s="20" t="n"/>
      <c r="B62" s="47" t="n"/>
      <c r="C62" s="22" t="n"/>
      <c r="D62" s="20" t="n"/>
      <c r="E62" s="48" t="n"/>
      <c r="F62" s="20" t="n"/>
      <c r="G62" s="24" t="n"/>
      <c r="H62" s="20" t="n"/>
      <c r="I62" s="24" t="n"/>
      <c r="J62" s="20" t="n"/>
      <c r="K62" s="49" t="n"/>
      <c r="L62" s="50" t="n"/>
      <c r="M62" s="50" t="n"/>
      <c r="N62" s="49" t="n"/>
      <c r="O62" s="53">
        <f>IF($A62="","",IF(Parameter!$D$5="","",IFERROR(VLOOKUP("Kaffeebohnen",Parameter!$A$5:$D$14,4,FALSE),"")))</f>
        <v/>
      </c>
      <c r="P62" s="53">
        <f>IF($A62="","",IF($F62="","",IFERROR(VLOOKUP($F62,Parameter!$A$5:$D$14,4,FALSE),"")))</f>
        <v/>
      </c>
      <c r="Q62" s="53">
        <f>IF($A62="","",IF($H62="","",IFERROR(VLOOKUP($H62,Parameter!$A$5:$D$14,4,FALSE),"")))</f>
        <v/>
      </c>
      <c r="R62" s="53">
        <f>IF($A62="","",IF($J62="","",IFERROR(VLOOKUP($J62,Parameter!$A$5:$D$14,4,FALSE),"")))</f>
        <v/>
      </c>
      <c r="S62" s="53">
        <f>IF($A62="","",IF(OR($E62="",$O62=""),"",IFERROR($E62/1000*$O62,"")))</f>
        <v/>
      </c>
      <c r="T62" s="53">
        <f>IF($A62="","",IF(OR($G62="",$P62=""),"",IFERROR($G62/1000*$P62,"")))</f>
        <v/>
      </c>
      <c r="U62" s="53">
        <f>IF($A62="","",IF(OR($I62="",$Q62=""),"",IFERROR($I62/1000*$Q62,"")))</f>
        <v/>
      </c>
      <c r="V62" s="53">
        <f>IF($A62="","",IF(OR($K62="",$R62=""),"",IFERROR($K62+$R62,"")))</f>
        <v/>
      </c>
      <c r="W62" s="53">
        <f>IF($A62="","",IF(COUNT($S62:$V62)&lt;4,"",SUM($S62:$V62)))</f>
        <v/>
      </c>
      <c r="X62" s="53">
        <f>IF($A62="","",IF(OR($W62="",$L62=""),"",IFERROR($W62/(1-$L62),"")))</f>
        <v/>
      </c>
      <c r="Y62" s="53">
        <f>IF($A62="","",IF(OR($X62="",$M62=""),"",IFERROR($X62/$M62,"")))</f>
        <v/>
      </c>
      <c r="Z62" s="54">
        <f>IF($A62="","",IF(Parameter!$G$5="","",Parameter!$G$5))</f>
        <v/>
      </c>
      <c r="AA62" s="53">
        <f>IF($A62="","",IF(OR($Y62="",$Z62=""),"",IFERROR($Y62*(1+$Z62),"")))</f>
        <v/>
      </c>
      <c r="AB62" s="53">
        <f>IF($A62="","",IF(OR($N62="",$Z62=""),"",IFERROR($N62/(1+$Z62),"")))</f>
        <v/>
      </c>
      <c r="AC62" s="54">
        <f>IF($A62="","",IF(OR($X62="",$AB62=""),"",IFERROR($X62/$AB62,"")))</f>
        <v/>
      </c>
      <c r="AD62" s="53">
        <f>IF($A62="","",IF(OR($AB62="",$X62=""),"",IFERROR($AB62-$X62,"")))</f>
        <v/>
      </c>
      <c r="AE62" s="53">
        <f>IF($A62="","",IF(OR($N62="",$AA62=""),"",IFERROR($N62-$AA62,"")))</f>
        <v/>
      </c>
      <c r="AF62" s="32">
        <f>IF($A62="","",IF(OR(COUNTBLANK($B62:$N62)&gt;0,$O62="",$P62="",$Q62="",$R62="",$W62="",$X62="",$Y62="",$Z62="",$AA62="",$AB62="",$AC62="",$AD62="",$AE62=""),"Eingabe fehlt",IF(OR($AC62&gt;Parameter!$G$6,$AD62&lt;Parameter!$G$7,$L62&gt;Parameter!$G$8,$AE62&lt;0),"Prüfen","OK")))</f>
        <v/>
      </c>
    </row>
    <row r="63">
      <c r="A63" s="20" t="n"/>
      <c r="B63" s="47" t="n"/>
      <c r="C63" s="22" t="n"/>
      <c r="D63" s="20" t="n"/>
      <c r="E63" s="48" t="n"/>
      <c r="F63" s="20" t="n"/>
      <c r="G63" s="24" t="n"/>
      <c r="H63" s="20" t="n"/>
      <c r="I63" s="24" t="n"/>
      <c r="J63" s="20" t="n"/>
      <c r="K63" s="49" t="n"/>
      <c r="L63" s="50" t="n"/>
      <c r="M63" s="50" t="n"/>
      <c r="N63" s="49" t="n"/>
      <c r="O63" s="51">
        <f>IF($A63="","",IF(Parameter!$D$5="","",IFERROR(VLOOKUP("Kaffeebohnen",Parameter!$A$5:$D$14,4,FALSE),"")))</f>
        <v/>
      </c>
      <c r="P63" s="51">
        <f>IF($A63="","",IF($F63="","",IFERROR(VLOOKUP($F63,Parameter!$A$5:$D$14,4,FALSE),"")))</f>
        <v/>
      </c>
      <c r="Q63" s="51">
        <f>IF($A63="","",IF($H63="","",IFERROR(VLOOKUP($H63,Parameter!$A$5:$D$14,4,FALSE),"")))</f>
        <v/>
      </c>
      <c r="R63" s="51">
        <f>IF($A63="","",IF($J63="","",IFERROR(VLOOKUP($J63,Parameter!$A$5:$D$14,4,FALSE),"")))</f>
        <v/>
      </c>
      <c r="S63" s="51">
        <f>IF($A63="","",IF(OR($E63="",$O63=""),"",IFERROR($E63/1000*$O63,"")))</f>
        <v/>
      </c>
      <c r="T63" s="51">
        <f>IF($A63="","",IF(OR($G63="",$P63=""),"",IFERROR($G63/1000*$P63,"")))</f>
        <v/>
      </c>
      <c r="U63" s="51">
        <f>IF($A63="","",IF(OR($I63="",$Q63=""),"",IFERROR($I63/1000*$Q63,"")))</f>
        <v/>
      </c>
      <c r="V63" s="51">
        <f>IF($A63="","",IF(OR($K63="",$R63=""),"",IFERROR($K63+$R63,"")))</f>
        <v/>
      </c>
      <c r="W63" s="51">
        <f>IF($A63="","",IF(COUNT($S63:$V63)&lt;4,"",SUM($S63:$V63)))</f>
        <v/>
      </c>
      <c r="X63" s="51">
        <f>IF($A63="","",IF(OR($W63="",$L63=""),"",IFERROR($W63/(1-$L63),"")))</f>
        <v/>
      </c>
      <c r="Y63" s="51">
        <f>IF($A63="","",IF(OR($X63="",$M63=""),"",IFERROR($X63/$M63,"")))</f>
        <v/>
      </c>
      <c r="Z63" s="52">
        <f>IF($A63="","",IF(Parameter!$G$5="","",Parameter!$G$5))</f>
        <v/>
      </c>
      <c r="AA63" s="51">
        <f>IF($A63="","",IF(OR($Y63="",$Z63=""),"",IFERROR($Y63*(1+$Z63),"")))</f>
        <v/>
      </c>
      <c r="AB63" s="51">
        <f>IF($A63="","",IF(OR($N63="",$Z63=""),"",IFERROR($N63/(1+$Z63),"")))</f>
        <v/>
      </c>
      <c r="AC63" s="52">
        <f>IF($A63="","",IF(OR($X63="",$AB63=""),"",IFERROR($X63/$AB63,"")))</f>
        <v/>
      </c>
      <c r="AD63" s="51">
        <f>IF($A63="","",IF(OR($AB63="",$X63=""),"",IFERROR($AB63-$X63,"")))</f>
        <v/>
      </c>
      <c r="AE63" s="51">
        <f>IF($A63="","",IF(OR($N63="",$AA63=""),"",IFERROR($N63-$AA63,"")))</f>
        <v/>
      </c>
      <c r="AF63" s="29">
        <f>IF($A63="","",IF(OR(COUNTBLANK($B63:$N63)&gt;0,$O63="",$P63="",$Q63="",$R63="",$W63="",$X63="",$Y63="",$Z63="",$AA63="",$AB63="",$AC63="",$AD63="",$AE63=""),"Eingabe fehlt",IF(OR($AC63&gt;Parameter!$G$6,$AD63&lt;Parameter!$G$7,$L63&gt;Parameter!$G$8,$AE63&lt;0),"Prüfen","OK")))</f>
        <v/>
      </c>
    </row>
    <row r="64">
      <c r="A64" s="20" t="n"/>
      <c r="B64" s="47" t="n"/>
      <c r="C64" s="22" t="n"/>
      <c r="D64" s="20" t="n"/>
      <c r="E64" s="48" t="n"/>
      <c r="F64" s="20" t="n"/>
      <c r="G64" s="24" t="n"/>
      <c r="H64" s="20" t="n"/>
      <c r="I64" s="24" t="n"/>
      <c r="J64" s="20" t="n"/>
      <c r="K64" s="49" t="n"/>
      <c r="L64" s="50" t="n"/>
      <c r="M64" s="50" t="n"/>
      <c r="N64" s="49" t="n"/>
      <c r="O64" s="53">
        <f>IF($A64="","",IF(Parameter!$D$5="","",IFERROR(VLOOKUP("Kaffeebohnen",Parameter!$A$5:$D$14,4,FALSE),"")))</f>
        <v/>
      </c>
      <c r="P64" s="53">
        <f>IF($A64="","",IF($F64="","",IFERROR(VLOOKUP($F64,Parameter!$A$5:$D$14,4,FALSE),"")))</f>
        <v/>
      </c>
      <c r="Q64" s="53">
        <f>IF($A64="","",IF($H64="","",IFERROR(VLOOKUP($H64,Parameter!$A$5:$D$14,4,FALSE),"")))</f>
        <v/>
      </c>
      <c r="R64" s="53">
        <f>IF($A64="","",IF($J64="","",IFERROR(VLOOKUP($J64,Parameter!$A$5:$D$14,4,FALSE),"")))</f>
        <v/>
      </c>
      <c r="S64" s="53">
        <f>IF($A64="","",IF(OR($E64="",$O64=""),"",IFERROR($E64/1000*$O64,"")))</f>
        <v/>
      </c>
      <c r="T64" s="53">
        <f>IF($A64="","",IF(OR($G64="",$P64=""),"",IFERROR($G64/1000*$P64,"")))</f>
        <v/>
      </c>
      <c r="U64" s="53">
        <f>IF($A64="","",IF(OR($I64="",$Q64=""),"",IFERROR($I64/1000*$Q64,"")))</f>
        <v/>
      </c>
      <c r="V64" s="53">
        <f>IF($A64="","",IF(OR($K64="",$R64=""),"",IFERROR($K64+$R64,"")))</f>
        <v/>
      </c>
      <c r="W64" s="53">
        <f>IF($A64="","",IF(COUNT($S64:$V64)&lt;4,"",SUM($S64:$V64)))</f>
        <v/>
      </c>
      <c r="X64" s="53">
        <f>IF($A64="","",IF(OR($W64="",$L64=""),"",IFERROR($W64/(1-$L64),"")))</f>
        <v/>
      </c>
      <c r="Y64" s="53">
        <f>IF($A64="","",IF(OR($X64="",$M64=""),"",IFERROR($X64/$M64,"")))</f>
        <v/>
      </c>
      <c r="Z64" s="54">
        <f>IF($A64="","",IF(Parameter!$G$5="","",Parameter!$G$5))</f>
        <v/>
      </c>
      <c r="AA64" s="53">
        <f>IF($A64="","",IF(OR($Y64="",$Z64=""),"",IFERROR($Y64*(1+$Z64),"")))</f>
        <v/>
      </c>
      <c r="AB64" s="53">
        <f>IF($A64="","",IF(OR($N64="",$Z64=""),"",IFERROR($N64/(1+$Z64),"")))</f>
        <v/>
      </c>
      <c r="AC64" s="54">
        <f>IF($A64="","",IF(OR($X64="",$AB64=""),"",IFERROR($X64/$AB64,"")))</f>
        <v/>
      </c>
      <c r="AD64" s="53">
        <f>IF($A64="","",IF(OR($AB64="",$X64=""),"",IFERROR($AB64-$X64,"")))</f>
        <v/>
      </c>
      <c r="AE64" s="53">
        <f>IF($A64="","",IF(OR($N64="",$AA64=""),"",IFERROR($N64-$AA64,"")))</f>
        <v/>
      </c>
      <c r="AF64" s="32">
        <f>IF($A64="","",IF(OR(COUNTBLANK($B64:$N64)&gt;0,$O64="",$P64="",$Q64="",$R64="",$W64="",$X64="",$Y64="",$Z64="",$AA64="",$AB64="",$AC64="",$AD64="",$AE64=""),"Eingabe fehlt",IF(OR($AC64&gt;Parameter!$G$6,$AD64&lt;Parameter!$G$7,$L64&gt;Parameter!$G$8,$AE64&lt;0),"Prüfen","OK")))</f>
        <v/>
      </c>
    </row>
    <row r="65">
      <c r="A65" s="20" t="n"/>
      <c r="B65" s="47" t="n"/>
      <c r="C65" s="22" t="n"/>
      <c r="D65" s="20" t="n"/>
      <c r="E65" s="48" t="n"/>
      <c r="F65" s="20" t="n"/>
      <c r="G65" s="24" t="n"/>
      <c r="H65" s="20" t="n"/>
      <c r="I65" s="24" t="n"/>
      <c r="J65" s="20" t="n"/>
      <c r="K65" s="49" t="n"/>
      <c r="L65" s="50" t="n"/>
      <c r="M65" s="50" t="n"/>
      <c r="N65" s="49" t="n"/>
      <c r="O65" s="51">
        <f>IF($A65="","",IF(Parameter!$D$5="","",IFERROR(VLOOKUP("Kaffeebohnen",Parameter!$A$5:$D$14,4,FALSE),"")))</f>
        <v/>
      </c>
      <c r="P65" s="51">
        <f>IF($A65="","",IF($F65="","",IFERROR(VLOOKUP($F65,Parameter!$A$5:$D$14,4,FALSE),"")))</f>
        <v/>
      </c>
      <c r="Q65" s="51">
        <f>IF($A65="","",IF($H65="","",IFERROR(VLOOKUP($H65,Parameter!$A$5:$D$14,4,FALSE),"")))</f>
        <v/>
      </c>
      <c r="R65" s="51">
        <f>IF($A65="","",IF($J65="","",IFERROR(VLOOKUP($J65,Parameter!$A$5:$D$14,4,FALSE),"")))</f>
        <v/>
      </c>
      <c r="S65" s="51">
        <f>IF($A65="","",IF(OR($E65="",$O65=""),"",IFERROR($E65/1000*$O65,"")))</f>
        <v/>
      </c>
      <c r="T65" s="51">
        <f>IF($A65="","",IF(OR($G65="",$P65=""),"",IFERROR($G65/1000*$P65,"")))</f>
        <v/>
      </c>
      <c r="U65" s="51">
        <f>IF($A65="","",IF(OR($I65="",$Q65=""),"",IFERROR($I65/1000*$Q65,"")))</f>
        <v/>
      </c>
      <c r="V65" s="51">
        <f>IF($A65="","",IF(OR($K65="",$R65=""),"",IFERROR($K65+$R65,"")))</f>
        <v/>
      </c>
      <c r="W65" s="51">
        <f>IF($A65="","",IF(COUNT($S65:$V65)&lt;4,"",SUM($S65:$V65)))</f>
        <v/>
      </c>
      <c r="X65" s="51">
        <f>IF($A65="","",IF(OR($W65="",$L65=""),"",IFERROR($W65/(1-$L65),"")))</f>
        <v/>
      </c>
      <c r="Y65" s="51">
        <f>IF($A65="","",IF(OR($X65="",$M65=""),"",IFERROR($X65/$M65,"")))</f>
        <v/>
      </c>
      <c r="Z65" s="52">
        <f>IF($A65="","",IF(Parameter!$G$5="","",Parameter!$G$5))</f>
        <v/>
      </c>
      <c r="AA65" s="51">
        <f>IF($A65="","",IF(OR($Y65="",$Z65=""),"",IFERROR($Y65*(1+$Z65),"")))</f>
        <v/>
      </c>
      <c r="AB65" s="51">
        <f>IF($A65="","",IF(OR($N65="",$Z65=""),"",IFERROR($N65/(1+$Z65),"")))</f>
        <v/>
      </c>
      <c r="AC65" s="52">
        <f>IF($A65="","",IF(OR($X65="",$AB65=""),"",IFERROR($X65/$AB65,"")))</f>
        <v/>
      </c>
      <c r="AD65" s="51">
        <f>IF($A65="","",IF(OR($AB65="",$X65=""),"",IFERROR($AB65-$X65,"")))</f>
        <v/>
      </c>
      <c r="AE65" s="51">
        <f>IF($A65="","",IF(OR($N65="",$AA65=""),"",IFERROR($N65-$AA65,"")))</f>
        <v/>
      </c>
      <c r="AF65" s="29">
        <f>IF($A65="","",IF(OR(COUNTBLANK($B65:$N65)&gt;0,$O65="",$P65="",$Q65="",$R65="",$W65="",$X65="",$Y65="",$Z65="",$AA65="",$AB65="",$AC65="",$AD65="",$AE65=""),"Eingabe fehlt",IF(OR($AC65&gt;Parameter!$G$6,$AD65&lt;Parameter!$G$7,$L65&gt;Parameter!$G$8,$AE65&lt;0),"Prüfen","OK")))</f>
        <v/>
      </c>
    </row>
    <row r="66">
      <c r="A66" s="20" t="n"/>
      <c r="B66" s="47" t="n"/>
      <c r="C66" s="22" t="n"/>
      <c r="D66" s="20" t="n"/>
      <c r="E66" s="48" t="n"/>
      <c r="F66" s="20" t="n"/>
      <c r="G66" s="24" t="n"/>
      <c r="H66" s="20" t="n"/>
      <c r="I66" s="24" t="n"/>
      <c r="J66" s="20" t="n"/>
      <c r="K66" s="49" t="n"/>
      <c r="L66" s="50" t="n"/>
      <c r="M66" s="50" t="n"/>
      <c r="N66" s="49" t="n"/>
      <c r="O66" s="53">
        <f>IF($A66="","",IF(Parameter!$D$5="","",IFERROR(VLOOKUP("Kaffeebohnen",Parameter!$A$5:$D$14,4,FALSE),"")))</f>
        <v/>
      </c>
      <c r="P66" s="53">
        <f>IF($A66="","",IF($F66="","",IFERROR(VLOOKUP($F66,Parameter!$A$5:$D$14,4,FALSE),"")))</f>
        <v/>
      </c>
      <c r="Q66" s="53">
        <f>IF($A66="","",IF($H66="","",IFERROR(VLOOKUP($H66,Parameter!$A$5:$D$14,4,FALSE),"")))</f>
        <v/>
      </c>
      <c r="R66" s="53">
        <f>IF($A66="","",IF($J66="","",IFERROR(VLOOKUP($J66,Parameter!$A$5:$D$14,4,FALSE),"")))</f>
        <v/>
      </c>
      <c r="S66" s="53">
        <f>IF($A66="","",IF(OR($E66="",$O66=""),"",IFERROR($E66/1000*$O66,"")))</f>
        <v/>
      </c>
      <c r="T66" s="53">
        <f>IF($A66="","",IF(OR($G66="",$P66=""),"",IFERROR($G66/1000*$P66,"")))</f>
        <v/>
      </c>
      <c r="U66" s="53">
        <f>IF($A66="","",IF(OR($I66="",$Q66=""),"",IFERROR($I66/1000*$Q66,"")))</f>
        <v/>
      </c>
      <c r="V66" s="53">
        <f>IF($A66="","",IF(OR($K66="",$R66=""),"",IFERROR($K66+$R66,"")))</f>
        <v/>
      </c>
      <c r="W66" s="53">
        <f>IF($A66="","",IF(COUNT($S66:$V66)&lt;4,"",SUM($S66:$V66)))</f>
        <v/>
      </c>
      <c r="X66" s="53">
        <f>IF($A66="","",IF(OR($W66="",$L66=""),"",IFERROR($W66/(1-$L66),"")))</f>
        <v/>
      </c>
      <c r="Y66" s="53">
        <f>IF($A66="","",IF(OR($X66="",$M66=""),"",IFERROR($X66/$M66,"")))</f>
        <v/>
      </c>
      <c r="Z66" s="54">
        <f>IF($A66="","",IF(Parameter!$G$5="","",Parameter!$G$5))</f>
        <v/>
      </c>
      <c r="AA66" s="53">
        <f>IF($A66="","",IF(OR($Y66="",$Z66=""),"",IFERROR($Y66*(1+$Z66),"")))</f>
        <v/>
      </c>
      <c r="AB66" s="53">
        <f>IF($A66="","",IF(OR($N66="",$Z66=""),"",IFERROR($N66/(1+$Z66),"")))</f>
        <v/>
      </c>
      <c r="AC66" s="54">
        <f>IF($A66="","",IF(OR($X66="",$AB66=""),"",IFERROR($X66/$AB66,"")))</f>
        <v/>
      </c>
      <c r="AD66" s="53">
        <f>IF($A66="","",IF(OR($AB66="",$X66=""),"",IFERROR($AB66-$X66,"")))</f>
        <v/>
      </c>
      <c r="AE66" s="53">
        <f>IF($A66="","",IF(OR($N66="",$AA66=""),"",IFERROR($N66-$AA66,"")))</f>
        <v/>
      </c>
      <c r="AF66" s="32">
        <f>IF($A66="","",IF(OR(COUNTBLANK($B66:$N66)&gt;0,$O66="",$P66="",$Q66="",$R66="",$W66="",$X66="",$Y66="",$Z66="",$AA66="",$AB66="",$AC66="",$AD66="",$AE66=""),"Eingabe fehlt",IF(OR($AC66&gt;Parameter!$G$6,$AD66&lt;Parameter!$G$7,$L66&gt;Parameter!$G$8,$AE66&lt;0),"Prüfen","OK")))</f>
        <v/>
      </c>
    </row>
    <row r="67">
      <c r="A67" s="20" t="n"/>
      <c r="B67" s="47" t="n"/>
      <c r="C67" s="22" t="n"/>
      <c r="D67" s="20" t="n"/>
      <c r="E67" s="48" t="n"/>
      <c r="F67" s="20" t="n"/>
      <c r="G67" s="24" t="n"/>
      <c r="H67" s="20" t="n"/>
      <c r="I67" s="24" t="n"/>
      <c r="J67" s="20" t="n"/>
      <c r="K67" s="49" t="n"/>
      <c r="L67" s="50" t="n"/>
      <c r="M67" s="50" t="n"/>
      <c r="N67" s="49" t="n"/>
      <c r="O67" s="51">
        <f>IF($A67="","",IF(Parameter!$D$5="","",IFERROR(VLOOKUP("Kaffeebohnen",Parameter!$A$5:$D$14,4,FALSE),"")))</f>
        <v/>
      </c>
      <c r="P67" s="51">
        <f>IF($A67="","",IF($F67="","",IFERROR(VLOOKUP($F67,Parameter!$A$5:$D$14,4,FALSE),"")))</f>
        <v/>
      </c>
      <c r="Q67" s="51">
        <f>IF($A67="","",IF($H67="","",IFERROR(VLOOKUP($H67,Parameter!$A$5:$D$14,4,FALSE),"")))</f>
        <v/>
      </c>
      <c r="R67" s="51">
        <f>IF($A67="","",IF($J67="","",IFERROR(VLOOKUP($J67,Parameter!$A$5:$D$14,4,FALSE),"")))</f>
        <v/>
      </c>
      <c r="S67" s="51">
        <f>IF($A67="","",IF(OR($E67="",$O67=""),"",IFERROR($E67/1000*$O67,"")))</f>
        <v/>
      </c>
      <c r="T67" s="51">
        <f>IF($A67="","",IF(OR($G67="",$P67=""),"",IFERROR($G67/1000*$P67,"")))</f>
        <v/>
      </c>
      <c r="U67" s="51">
        <f>IF($A67="","",IF(OR($I67="",$Q67=""),"",IFERROR($I67/1000*$Q67,"")))</f>
        <v/>
      </c>
      <c r="V67" s="51">
        <f>IF($A67="","",IF(OR($K67="",$R67=""),"",IFERROR($K67+$R67,"")))</f>
        <v/>
      </c>
      <c r="W67" s="51">
        <f>IF($A67="","",IF(COUNT($S67:$V67)&lt;4,"",SUM($S67:$V67)))</f>
        <v/>
      </c>
      <c r="X67" s="51">
        <f>IF($A67="","",IF(OR($W67="",$L67=""),"",IFERROR($W67/(1-$L67),"")))</f>
        <v/>
      </c>
      <c r="Y67" s="51">
        <f>IF($A67="","",IF(OR($X67="",$M67=""),"",IFERROR($X67/$M67,"")))</f>
        <v/>
      </c>
      <c r="Z67" s="52">
        <f>IF($A67="","",IF(Parameter!$G$5="","",Parameter!$G$5))</f>
        <v/>
      </c>
      <c r="AA67" s="51">
        <f>IF($A67="","",IF(OR($Y67="",$Z67=""),"",IFERROR($Y67*(1+$Z67),"")))</f>
        <v/>
      </c>
      <c r="AB67" s="51">
        <f>IF($A67="","",IF(OR($N67="",$Z67=""),"",IFERROR($N67/(1+$Z67),"")))</f>
        <v/>
      </c>
      <c r="AC67" s="52">
        <f>IF($A67="","",IF(OR($X67="",$AB67=""),"",IFERROR($X67/$AB67,"")))</f>
        <v/>
      </c>
      <c r="AD67" s="51">
        <f>IF($A67="","",IF(OR($AB67="",$X67=""),"",IFERROR($AB67-$X67,"")))</f>
        <v/>
      </c>
      <c r="AE67" s="51">
        <f>IF($A67="","",IF(OR($N67="",$AA67=""),"",IFERROR($N67-$AA67,"")))</f>
        <v/>
      </c>
      <c r="AF67" s="29">
        <f>IF($A67="","",IF(OR(COUNTBLANK($B67:$N67)&gt;0,$O67="",$P67="",$Q67="",$R67="",$W67="",$X67="",$Y67="",$Z67="",$AA67="",$AB67="",$AC67="",$AD67="",$AE67=""),"Eingabe fehlt",IF(OR($AC67&gt;Parameter!$G$6,$AD67&lt;Parameter!$G$7,$L67&gt;Parameter!$G$8,$AE67&lt;0),"Prüfen","OK")))</f>
        <v/>
      </c>
    </row>
    <row r="68">
      <c r="A68" s="20" t="n"/>
      <c r="B68" s="47" t="n"/>
      <c r="C68" s="22" t="n"/>
      <c r="D68" s="20" t="n"/>
      <c r="E68" s="48" t="n"/>
      <c r="F68" s="20" t="n"/>
      <c r="G68" s="24" t="n"/>
      <c r="H68" s="20" t="n"/>
      <c r="I68" s="24" t="n"/>
      <c r="J68" s="20" t="n"/>
      <c r="K68" s="49" t="n"/>
      <c r="L68" s="50" t="n"/>
      <c r="M68" s="50" t="n"/>
      <c r="N68" s="49" t="n"/>
      <c r="O68" s="53">
        <f>IF($A68="","",IF(Parameter!$D$5="","",IFERROR(VLOOKUP("Kaffeebohnen",Parameter!$A$5:$D$14,4,FALSE),"")))</f>
        <v/>
      </c>
      <c r="P68" s="53">
        <f>IF($A68="","",IF($F68="","",IFERROR(VLOOKUP($F68,Parameter!$A$5:$D$14,4,FALSE),"")))</f>
        <v/>
      </c>
      <c r="Q68" s="53">
        <f>IF($A68="","",IF($H68="","",IFERROR(VLOOKUP($H68,Parameter!$A$5:$D$14,4,FALSE),"")))</f>
        <v/>
      </c>
      <c r="R68" s="53">
        <f>IF($A68="","",IF($J68="","",IFERROR(VLOOKUP($J68,Parameter!$A$5:$D$14,4,FALSE),"")))</f>
        <v/>
      </c>
      <c r="S68" s="53">
        <f>IF($A68="","",IF(OR($E68="",$O68=""),"",IFERROR($E68/1000*$O68,"")))</f>
        <v/>
      </c>
      <c r="T68" s="53">
        <f>IF($A68="","",IF(OR($G68="",$P68=""),"",IFERROR($G68/1000*$P68,"")))</f>
        <v/>
      </c>
      <c r="U68" s="53">
        <f>IF($A68="","",IF(OR($I68="",$Q68=""),"",IFERROR($I68/1000*$Q68,"")))</f>
        <v/>
      </c>
      <c r="V68" s="53">
        <f>IF($A68="","",IF(OR($K68="",$R68=""),"",IFERROR($K68+$R68,"")))</f>
        <v/>
      </c>
      <c r="W68" s="53">
        <f>IF($A68="","",IF(COUNT($S68:$V68)&lt;4,"",SUM($S68:$V68)))</f>
        <v/>
      </c>
      <c r="X68" s="53">
        <f>IF($A68="","",IF(OR($W68="",$L68=""),"",IFERROR($W68/(1-$L68),"")))</f>
        <v/>
      </c>
      <c r="Y68" s="53">
        <f>IF($A68="","",IF(OR($X68="",$M68=""),"",IFERROR($X68/$M68,"")))</f>
        <v/>
      </c>
      <c r="Z68" s="54">
        <f>IF($A68="","",IF(Parameter!$G$5="","",Parameter!$G$5))</f>
        <v/>
      </c>
      <c r="AA68" s="53">
        <f>IF($A68="","",IF(OR($Y68="",$Z68=""),"",IFERROR($Y68*(1+$Z68),"")))</f>
        <v/>
      </c>
      <c r="AB68" s="53">
        <f>IF($A68="","",IF(OR($N68="",$Z68=""),"",IFERROR($N68/(1+$Z68),"")))</f>
        <v/>
      </c>
      <c r="AC68" s="54">
        <f>IF($A68="","",IF(OR($X68="",$AB68=""),"",IFERROR($X68/$AB68,"")))</f>
        <v/>
      </c>
      <c r="AD68" s="53">
        <f>IF($A68="","",IF(OR($AB68="",$X68=""),"",IFERROR($AB68-$X68,"")))</f>
        <v/>
      </c>
      <c r="AE68" s="53">
        <f>IF($A68="","",IF(OR($N68="",$AA68=""),"",IFERROR($N68-$AA68,"")))</f>
        <v/>
      </c>
      <c r="AF68" s="32">
        <f>IF($A68="","",IF(OR(COUNTBLANK($B68:$N68)&gt;0,$O68="",$P68="",$Q68="",$R68="",$W68="",$X68="",$Y68="",$Z68="",$AA68="",$AB68="",$AC68="",$AD68="",$AE68=""),"Eingabe fehlt",IF(OR($AC68&gt;Parameter!$G$6,$AD68&lt;Parameter!$G$7,$L68&gt;Parameter!$G$8,$AE68&lt;0),"Prüfen","OK")))</f>
        <v/>
      </c>
    </row>
    <row r="69">
      <c r="A69" s="20" t="n"/>
      <c r="B69" s="47" t="n"/>
      <c r="C69" s="22" t="n"/>
      <c r="D69" s="20" t="n"/>
      <c r="E69" s="48" t="n"/>
      <c r="F69" s="20" t="n"/>
      <c r="G69" s="24" t="n"/>
      <c r="H69" s="20" t="n"/>
      <c r="I69" s="24" t="n"/>
      <c r="J69" s="20" t="n"/>
      <c r="K69" s="49" t="n"/>
      <c r="L69" s="50" t="n"/>
      <c r="M69" s="50" t="n"/>
      <c r="N69" s="49" t="n"/>
      <c r="O69" s="51">
        <f>IF($A69="","",IF(Parameter!$D$5="","",IFERROR(VLOOKUP("Kaffeebohnen",Parameter!$A$5:$D$14,4,FALSE),"")))</f>
        <v/>
      </c>
      <c r="P69" s="51">
        <f>IF($A69="","",IF($F69="","",IFERROR(VLOOKUP($F69,Parameter!$A$5:$D$14,4,FALSE),"")))</f>
        <v/>
      </c>
      <c r="Q69" s="51">
        <f>IF($A69="","",IF($H69="","",IFERROR(VLOOKUP($H69,Parameter!$A$5:$D$14,4,FALSE),"")))</f>
        <v/>
      </c>
      <c r="R69" s="51">
        <f>IF($A69="","",IF($J69="","",IFERROR(VLOOKUP($J69,Parameter!$A$5:$D$14,4,FALSE),"")))</f>
        <v/>
      </c>
      <c r="S69" s="51">
        <f>IF($A69="","",IF(OR($E69="",$O69=""),"",IFERROR($E69/1000*$O69,"")))</f>
        <v/>
      </c>
      <c r="T69" s="51">
        <f>IF($A69="","",IF(OR($G69="",$P69=""),"",IFERROR($G69/1000*$P69,"")))</f>
        <v/>
      </c>
      <c r="U69" s="51">
        <f>IF($A69="","",IF(OR($I69="",$Q69=""),"",IFERROR($I69/1000*$Q69,"")))</f>
        <v/>
      </c>
      <c r="V69" s="51">
        <f>IF($A69="","",IF(OR($K69="",$R69=""),"",IFERROR($K69+$R69,"")))</f>
        <v/>
      </c>
      <c r="W69" s="51">
        <f>IF($A69="","",IF(COUNT($S69:$V69)&lt;4,"",SUM($S69:$V69)))</f>
        <v/>
      </c>
      <c r="X69" s="51">
        <f>IF($A69="","",IF(OR($W69="",$L69=""),"",IFERROR($W69/(1-$L69),"")))</f>
        <v/>
      </c>
      <c r="Y69" s="51">
        <f>IF($A69="","",IF(OR($X69="",$M69=""),"",IFERROR($X69/$M69,"")))</f>
        <v/>
      </c>
      <c r="Z69" s="52">
        <f>IF($A69="","",IF(Parameter!$G$5="","",Parameter!$G$5))</f>
        <v/>
      </c>
      <c r="AA69" s="51">
        <f>IF($A69="","",IF(OR($Y69="",$Z69=""),"",IFERROR($Y69*(1+$Z69),"")))</f>
        <v/>
      </c>
      <c r="AB69" s="51">
        <f>IF($A69="","",IF(OR($N69="",$Z69=""),"",IFERROR($N69/(1+$Z69),"")))</f>
        <v/>
      </c>
      <c r="AC69" s="52">
        <f>IF($A69="","",IF(OR($X69="",$AB69=""),"",IFERROR($X69/$AB69,"")))</f>
        <v/>
      </c>
      <c r="AD69" s="51">
        <f>IF($A69="","",IF(OR($AB69="",$X69=""),"",IFERROR($AB69-$X69,"")))</f>
        <v/>
      </c>
      <c r="AE69" s="51">
        <f>IF($A69="","",IF(OR($N69="",$AA69=""),"",IFERROR($N69-$AA69,"")))</f>
        <v/>
      </c>
      <c r="AF69" s="29">
        <f>IF($A69="","",IF(OR(COUNTBLANK($B69:$N69)&gt;0,$O69="",$P69="",$Q69="",$R69="",$W69="",$X69="",$Y69="",$Z69="",$AA69="",$AB69="",$AC69="",$AD69="",$AE69=""),"Eingabe fehlt",IF(OR($AC69&gt;Parameter!$G$6,$AD69&lt;Parameter!$G$7,$L69&gt;Parameter!$G$8,$AE69&lt;0),"Prüfen","OK")))</f>
        <v/>
      </c>
    </row>
    <row r="70">
      <c r="A70" s="20" t="n"/>
      <c r="B70" s="47" t="n"/>
      <c r="C70" s="22" t="n"/>
      <c r="D70" s="20" t="n"/>
      <c r="E70" s="48" t="n"/>
      <c r="F70" s="20" t="n"/>
      <c r="G70" s="24" t="n"/>
      <c r="H70" s="20" t="n"/>
      <c r="I70" s="24" t="n"/>
      <c r="J70" s="20" t="n"/>
      <c r="K70" s="49" t="n"/>
      <c r="L70" s="50" t="n"/>
      <c r="M70" s="50" t="n"/>
      <c r="N70" s="49" t="n"/>
      <c r="O70" s="53">
        <f>IF($A70="","",IF(Parameter!$D$5="","",IFERROR(VLOOKUP("Kaffeebohnen",Parameter!$A$5:$D$14,4,FALSE),"")))</f>
        <v/>
      </c>
      <c r="P70" s="53">
        <f>IF($A70="","",IF($F70="","",IFERROR(VLOOKUP($F70,Parameter!$A$5:$D$14,4,FALSE),"")))</f>
        <v/>
      </c>
      <c r="Q70" s="53">
        <f>IF($A70="","",IF($H70="","",IFERROR(VLOOKUP($H70,Parameter!$A$5:$D$14,4,FALSE),"")))</f>
        <v/>
      </c>
      <c r="R70" s="53">
        <f>IF($A70="","",IF($J70="","",IFERROR(VLOOKUP($J70,Parameter!$A$5:$D$14,4,FALSE),"")))</f>
        <v/>
      </c>
      <c r="S70" s="53">
        <f>IF($A70="","",IF(OR($E70="",$O70=""),"",IFERROR($E70/1000*$O70,"")))</f>
        <v/>
      </c>
      <c r="T70" s="53">
        <f>IF($A70="","",IF(OR($G70="",$P70=""),"",IFERROR($G70/1000*$P70,"")))</f>
        <v/>
      </c>
      <c r="U70" s="53">
        <f>IF($A70="","",IF(OR($I70="",$Q70=""),"",IFERROR($I70/1000*$Q70,"")))</f>
        <v/>
      </c>
      <c r="V70" s="53">
        <f>IF($A70="","",IF(OR($K70="",$R70=""),"",IFERROR($K70+$R70,"")))</f>
        <v/>
      </c>
      <c r="W70" s="53">
        <f>IF($A70="","",IF(COUNT($S70:$V70)&lt;4,"",SUM($S70:$V70)))</f>
        <v/>
      </c>
      <c r="X70" s="53">
        <f>IF($A70="","",IF(OR($W70="",$L70=""),"",IFERROR($W70/(1-$L70),"")))</f>
        <v/>
      </c>
      <c r="Y70" s="53">
        <f>IF($A70="","",IF(OR($X70="",$M70=""),"",IFERROR($X70/$M70,"")))</f>
        <v/>
      </c>
      <c r="Z70" s="54">
        <f>IF($A70="","",IF(Parameter!$G$5="","",Parameter!$G$5))</f>
        <v/>
      </c>
      <c r="AA70" s="53">
        <f>IF($A70="","",IF(OR($Y70="",$Z70=""),"",IFERROR($Y70*(1+$Z70),"")))</f>
        <v/>
      </c>
      <c r="AB70" s="53">
        <f>IF($A70="","",IF(OR($N70="",$Z70=""),"",IFERROR($N70/(1+$Z70),"")))</f>
        <v/>
      </c>
      <c r="AC70" s="54">
        <f>IF($A70="","",IF(OR($X70="",$AB70=""),"",IFERROR($X70/$AB70,"")))</f>
        <v/>
      </c>
      <c r="AD70" s="53">
        <f>IF($A70="","",IF(OR($AB70="",$X70=""),"",IFERROR($AB70-$X70,"")))</f>
        <v/>
      </c>
      <c r="AE70" s="53">
        <f>IF($A70="","",IF(OR($N70="",$AA70=""),"",IFERROR($N70-$AA70,"")))</f>
        <v/>
      </c>
      <c r="AF70" s="32">
        <f>IF($A70="","",IF(OR(COUNTBLANK($B70:$N70)&gt;0,$O70="",$P70="",$Q70="",$R70="",$W70="",$X70="",$Y70="",$Z70="",$AA70="",$AB70="",$AC70="",$AD70="",$AE70=""),"Eingabe fehlt",IF(OR($AC70&gt;Parameter!$G$6,$AD70&lt;Parameter!$G$7,$L70&gt;Parameter!$G$8,$AE70&lt;0),"Prüfen","OK")))</f>
        <v/>
      </c>
    </row>
    <row r="71">
      <c r="A71" s="20" t="n"/>
      <c r="B71" s="47" t="n"/>
      <c r="C71" s="22" t="n"/>
      <c r="D71" s="20" t="n"/>
      <c r="E71" s="48" t="n"/>
      <c r="F71" s="20" t="n"/>
      <c r="G71" s="24" t="n"/>
      <c r="H71" s="20" t="n"/>
      <c r="I71" s="24" t="n"/>
      <c r="J71" s="20" t="n"/>
      <c r="K71" s="49" t="n"/>
      <c r="L71" s="50" t="n"/>
      <c r="M71" s="50" t="n"/>
      <c r="N71" s="49" t="n"/>
      <c r="O71" s="51">
        <f>IF($A71="","",IF(Parameter!$D$5="","",IFERROR(VLOOKUP("Kaffeebohnen",Parameter!$A$5:$D$14,4,FALSE),"")))</f>
        <v/>
      </c>
      <c r="P71" s="51">
        <f>IF($A71="","",IF($F71="","",IFERROR(VLOOKUP($F71,Parameter!$A$5:$D$14,4,FALSE),"")))</f>
        <v/>
      </c>
      <c r="Q71" s="51">
        <f>IF($A71="","",IF($H71="","",IFERROR(VLOOKUP($H71,Parameter!$A$5:$D$14,4,FALSE),"")))</f>
        <v/>
      </c>
      <c r="R71" s="51">
        <f>IF($A71="","",IF($J71="","",IFERROR(VLOOKUP($J71,Parameter!$A$5:$D$14,4,FALSE),"")))</f>
        <v/>
      </c>
      <c r="S71" s="51">
        <f>IF($A71="","",IF(OR($E71="",$O71=""),"",IFERROR($E71/1000*$O71,"")))</f>
        <v/>
      </c>
      <c r="T71" s="51">
        <f>IF($A71="","",IF(OR($G71="",$P71=""),"",IFERROR($G71/1000*$P71,"")))</f>
        <v/>
      </c>
      <c r="U71" s="51">
        <f>IF($A71="","",IF(OR($I71="",$Q71=""),"",IFERROR($I71/1000*$Q71,"")))</f>
        <v/>
      </c>
      <c r="V71" s="51">
        <f>IF($A71="","",IF(OR($K71="",$R71=""),"",IFERROR($K71+$R71,"")))</f>
        <v/>
      </c>
      <c r="W71" s="51">
        <f>IF($A71="","",IF(COUNT($S71:$V71)&lt;4,"",SUM($S71:$V71)))</f>
        <v/>
      </c>
      <c r="X71" s="51">
        <f>IF($A71="","",IF(OR($W71="",$L71=""),"",IFERROR($W71/(1-$L71),"")))</f>
        <v/>
      </c>
      <c r="Y71" s="51">
        <f>IF($A71="","",IF(OR($X71="",$M71=""),"",IFERROR($X71/$M71,"")))</f>
        <v/>
      </c>
      <c r="Z71" s="52">
        <f>IF($A71="","",IF(Parameter!$G$5="","",Parameter!$G$5))</f>
        <v/>
      </c>
      <c r="AA71" s="51">
        <f>IF($A71="","",IF(OR($Y71="",$Z71=""),"",IFERROR($Y71*(1+$Z71),"")))</f>
        <v/>
      </c>
      <c r="AB71" s="51">
        <f>IF($A71="","",IF(OR($N71="",$Z71=""),"",IFERROR($N71/(1+$Z71),"")))</f>
        <v/>
      </c>
      <c r="AC71" s="52">
        <f>IF($A71="","",IF(OR($X71="",$AB71=""),"",IFERROR($X71/$AB71,"")))</f>
        <v/>
      </c>
      <c r="AD71" s="51">
        <f>IF($A71="","",IF(OR($AB71="",$X71=""),"",IFERROR($AB71-$X71,"")))</f>
        <v/>
      </c>
      <c r="AE71" s="51">
        <f>IF($A71="","",IF(OR($N71="",$AA71=""),"",IFERROR($N71-$AA71,"")))</f>
        <v/>
      </c>
      <c r="AF71" s="29">
        <f>IF($A71="","",IF(OR(COUNTBLANK($B71:$N71)&gt;0,$O71="",$P71="",$Q71="",$R71="",$W71="",$X71="",$Y71="",$Z71="",$AA71="",$AB71="",$AC71="",$AD71="",$AE71=""),"Eingabe fehlt",IF(OR($AC71&gt;Parameter!$G$6,$AD71&lt;Parameter!$G$7,$L71&gt;Parameter!$G$8,$AE71&lt;0),"Prüfen","OK")))</f>
        <v/>
      </c>
    </row>
    <row r="72">
      <c r="A72" s="20" t="n"/>
      <c r="B72" s="47" t="n"/>
      <c r="C72" s="22" t="n"/>
      <c r="D72" s="20" t="n"/>
      <c r="E72" s="48" t="n"/>
      <c r="F72" s="20" t="n"/>
      <c r="G72" s="24" t="n"/>
      <c r="H72" s="20" t="n"/>
      <c r="I72" s="24" t="n"/>
      <c r="J72" s="20" t="n"/>
      <c r="K72" s="49" t="n"/>
      <c r="L72" s="50" t="n"/>
      <c r="M72" s="50" t="n"/>
      <c r="N72" s="49" t="n"/>
      <c r="O72" s="53">
        <f>IF($A72="","",IF(Parameter!$D$5="","",IFERROR(VLOOKUP("Kaffeebohnen",Parameter!$A$5:$D$14,4,FALSE),"")))</f>
        <v/>
      </c>
      <c r="P72" s="53">
        <f>IF($A72="","",IF($F72="","",IFERROR(VLOOKUP($F72,Parameter!$A$5:$D$14,4,FALSE),"")))</f>
        <v/>
      </c>
      <c r="Q72" s="53">
        <f>IF($A72="","",IF($H72="","",IFERROR(VLOOKUP($H72,Parameter!$A$5:$D$14,4,FALSE),"")))</f>
        <v/>
      </c>
      <c r="R72" s="53">
        <f>IF($A72="","",IF($J72="","",IFERROR(VLOOKUP($J72,Parameter!$A$5:$D$14,4,FALSE),"")))</f>
        <v/>
      </c>
      <c r="S72" s="53">
        <f>IF($A72="","",IF(OR($E72="",$O72=""),"",IFERROR($E72/1000*$O72,"")))</f>
        <v/>
      </c>
      <c r="T72" s="53">
        <f>IF($A72="","",IF(OR($G72="",$P72=""),"",IFERROR($G72/1000*$P72,"")))</f>
        <v/>
      </c>
      <c r="U72" s="53">
        <f>IF($A72="","",IF(OR($I72="",$Q72=""),"",IFERROR($I72/1000*$Q72,"")))</f>
        <v/>
      </c>
      <c r="V72" s="53">
        <f>IF($A72="","",IF(OR($K72="",$R72=""),"",IFERROR($K72+$R72,"")))</f>
        <v/>
      </c>
      <c r="W72" s="53">
        <f>IF($A72="","",IF(COUNT($S72:$V72)&lt;4,"",SUM($S72:$V72)))</f>
        <v/>
      </c>
      <c r="X72" s="53">
        <f>IF($A72="","",IF(OR($W72="",$L72=""),"",IFERROR($W72/(1-$L72),"")))</f>
        <v/>
      </c>
      <c r="Y72" s="53">
        <f>IF($A72="","",IF(OR($X72="",$M72=""),"",IFERROR($X72/$M72,"")))</f>
        <v/>
      </c>
      <c r="Z72" s="54">
        <f>IF($A72="","",IF(Parameter!$G$5="","",Parameter!$G$5))</f>
        <v/>
      </c>
      <c r="AA72" s="53">
        <f>IF($A72="","",IF(OR($Y72="",$Z72=""),"",IFERROR($Y72*(1+$Z72),"")))</f>
        <v/>
      </c>
      <c r="AB72" s="53">
        <f>IF($A72="","",IF(OR($N72="",$Z72=""),"",IFERROR($N72/(1+$Z72),"")))</f>
        <v/>
      </c>
      <c r="AC72" s="54">
        <f>IF($A72="","",IF(OR($X72="",$AB72=""),"",IFERROR($X72/$AB72,"")))</f>
        <v/>
      </c>
      <c r="AD72" s="53">
        <f>IF($A72="","",IF(OR($AB72="",$X72=""),"",IFERROR($AB72-$X72,"")))</f>
        <v/>
      </c>
      <c r="AE72" s="53">
        <f>IF($A72="","",IF(OR($N72="",$AA72=""),"",IFERROR($N72-$AA72,"")))</f>
        <v/>
      </c>
      <c r="AF72" s="32">
        <f>IF($A72="","",IF(OR(COUNTBLANK($B72:$N72)&gt;0,$O72="",$P72="",$Q72="",$R72="",$W72="",$X72="",$Y72="",$Z72="",$AA72="",$AB72="",$AC72="",$AD72="",$AE72=""),"Eingabe fehlt",IF(OR($AC72&gt;Parameter!$G$6,$AD72&lt;Parameter!$G$7,$L72&gt;Parameter!$G$8,$AE72&lt;0),"Prüfen","OK")))</f>
        <v/>
      </c>
    </row>
    <row r="73">
      <c r="A73" s="20" t="n"/>
      <c r="B73" s="47" t="n"/>
      <c r="C73" s="22" t="n"/>
      <c r="D73" s="20" t="n"/>
      <c r="E73" s="48" t="n"/>
      <c r="F73" s="20" t="n"/>
      <c r="G73" s="24" t="n"/>
      <c r="H73" s="20" t="n"/>
      <c r="I73" s="24" t="n"/>
      <c r="J73" s="20" t="n"/>
      <c r="K73" s="49" t="n"/>
      <c r="L73" s="50" t="n"/>
      <c r="M73" s="50" t="n"/>
      <c r="N73" s="49" t="n"/>
      <c r="O73" s="51">
        <f>IF($A73="","",IF(Parameter!$D$5="","",IFERROR(VLOOKUP("Kaffeebohnen",Parameter!$A$5:$D$14,4,FALSE),"")))</f>
        <v/>
      </c>
      <c r="P73" s="51">
        <f>IF($A73="","",IF($F73="","",IFERROR(VLOOKUP($F73,Parameter!$A$5:$D$14,4,FALSE),"")))</f>
        <v/>
      </c>
      <c r="Q73" s="51">
        <f>IF($A73="","",IF($H73="","",IFERROR(VLOOKUP($H73,Parameter!$A$5:$D$14,4,FALSE),"")))</f>
        <v/>
      </c>
      <c r="R73" s="51">
        <f>IF($A73="","",IF($J73="","",IFERROR(VLOOKUP($J73,Parameter!$A$5:$D$14,4,FALSE),"")))</f>
        <v/>
      </c>
      <c r="S73" s="51">
        <f>IF($A73="","",IF(OR($E73="",$O73=""),"",IFERROR($E73/1000*$O73,"")))</f>
        <v/>
      </c>
      <c r="T73" s="51">
        <f>IF($A73="","",IF(OR($G73="",$P73=""),"",IFERROR($G73/1000*$P73,"")))</f>
        <v/>
      </c>
      <c r="U73" s="51">
        <f>IF($A73="","",IF(OR($I73="",$Q73=""),"",IFERROR($I73/1000*$Q73,"")))</f>
        <v/>
      </c>
      <c r="V73" s="51">
        <f>IF($A73="","",IF(OR($K73="",$R73=""),"",IFERROR($K73+$R73,"")))</f>
        <v/>
      </c>
      <c r="W73" s="51">
        <f>IF($A73="","",IF(COUNT($S73:$V73)&lt;4,"",SUM($S73:$V73)))</f>
        <v/>
      </c>
      <c r="X73" s="51">
        <f>IF($A73="","",IF(OR($W73="",$L73=""),"",IFERROR($W73/(1-$L73),"")))</f>
        <v/>
      </c>
      <c r="Y73" s="51">
        <f>IF($A73="","",IF(OR($X73="",$M73=""),"",IFERROR($X73/$M73,"")))</f>
        <v/>
      </c>
      <c r="Z73" s="52">
        <f>IF($A73="","",IF(Parameter!$G$5="","",Parameter!$G$5))</f>
        <v/>
      </c>
      <c r="AA73" s="51">
        <f>IF($A73="","",IF(OR($Y73="",$Z73=""),"",IFERROR($Y73*(1+$Z73),"")))</f>
        <v/>
      </c>
      <c r="AB73" s="51">
        <f>IF($A73="","",IF(OR($N73="",$Z73=""),"",IFERROR($N73/(1+$Z73),"")))</f>
        <v/>
      </c>
      <c r="AC73" s="52">
        <f>IF($A73="","",IF(OR($X73="",$AB73=""),"",IFERROR($X73/$AB73,"")))</f>
        <v/>
      </c>
      <c r="AD73" s="51">
        <f>IF($A73="","",IF(OR($AB73="",$X73=""),"",IFERROR($AB73-$X73,"")))</f>
        <v/>
      </c>
      <c r="AE73" s="51">
        <f>IF($A73="","",IF(OR($N73="",$AA73=""),"",IFERROR($N73-$AA73,"")))</f>
        <v/>
      </c>
      <c r="AF73" s="29">
        <f>IF($A73="","",IF(OR(COUNTBLANK($B73:$N73)&gt;0,$O73="",$P73="",$Q73="",$R73="",$W73="",$X73="",$Y73="",$Z73="",$AA73="",$AB73="",$AC73="",$AD73="",$AE73=""),"Eingabe fehlt",IF(OR($AC73&gt;Parameter!$G$6,$AD73&lt;Parameter!$G$7,$L73&gt;Parameter!$G$8,$AE73&lt;0),"Prüfen","OK")))</f>
        <v/>
      </c>
    </row>
    <row r="74">
      <c r="A74" s="20" t="n"/>
      <c r="B74" s="47" t="n"/>
      <c r="C74" s="22" t="n"/>
      <c r="D74" s="20" t="n"/>
      <c r="E74" s="48" t="n"/>
      <c r="F74" s="20" t="n"/>
      <c r="G74" s="24" t="n"/>
      <c r="H74" s="20" t="n"/>
      <c r="I74" s="24" t="n"/>
      <c r="J74" s="20" t="n"/>
      <c r="K74" s="49" t="n"/>
      <c r="L74" s="50" t="n"/>
      <c r="M74" s="50" t="n"/>
      <c r="N74" s="49" t="n"/>
      <c r="O74" s="53">
        <f>IF($A74="","",IF(Parameter!$D$5="","",IFERROR(VLOOKUP("Kaffeebohnen",Parameter!$A$5:$D$14,4,FALSE),"")))</f>
        <v/>
      </c>
      <c r="P74" s="53">
        <f>IF($A74="","",IF($F74="","",IFERROR(VLOOKUP($F74,Parameter!$A$5:$D$14,4,FALSE),"")))</f>
        <v/>
      </c>
      <c r="Q74" s="53">
        <f>IF($A74="","",IF($H74="","",IFERROR(VLOOKUP($H74,Parameter!$A$5:$D$14,4,FALSE),"")))</f>
        <v/>
      </c>
      <c r="R74" s="53">
        <f>IF($A74="","",IF($J74="","",IFERROR(VLOOKUP($J74,Parameter!$A$5:$D$14,4,FALSE),"")))</f>
        <v/>
      </c>
      <c r="S74" s="53">
        <f>IF($A74="","",IF(OR($E74="",$O74=""),"",IFERROR($E74/1000*$O74,"")))</f>
        <v/>
      </c>
      <c r="T74" s="53">
        <f>IF($A74="","",IF(OR($G74="",$P74=""),"",IFERROR($G74/1000*$P74,"")))</f>
        <v/>
      </c>
      <c r="U74" s="53">
        <f>IF($A74="","",IF(OR($I74="",$Q74=""),"",IFERROR($I74/1000*$Q74,"")))</f>
        <v/>
      </c>
      <c r="V74" s="53">
        <f>IF($A74="","",IF(OR($K74="",$R74=""),"",IFERROR($K74+$R74,"")))</f>
        <v/>
      </c>
      <c r="W74" s="53">
        <f>IF($A74="","",IF(COUNT($S74:$V74)&lt;4,"",SUM($S74:$V74)))</f>
        <v/>
      </c>
      <c r="X74" s="53">
        <f>IF($A74="","",IF(OR($W74="",$L74=""),"",IFERROR($W74/(1-$L74),"")))</f>
        <v/>
      </c>
      <c r="Y74" s="53">
        <f>IF($A74="","",IF(OR($X74="",$M74=""),"",IFERROR($X74/$M74,"")))</f>
        <v/>
      </c>
      <c r="Z74" s="54">
        <f>IF($A74="","",IF(Parameter!$G$5="","",Parameter!$G$5))</f>
        <v/>
      </c>
      <c r="AA74" s="53">
        <f>IF($A74="","",IF(OR($Y74="",$Z74=""),"",IFERROR($Y74*(1+$Z74),"")))</f>
        <v/>
      </c>
      <c r="AB74" s="53">
        <f>IF($A74="","",IF(OR($N74="",$Z74=""),"",IFERROR($N74/(1+$Z74),"")))</f>
        <v/>
      </c>
      <c r="AC74" s="54">
        <f>IF($A74="","",IF(OR($X74="",$AB74=""),"",IFERROR($X74/$AB74,"")))</f>
        <v/>
      </c>
      <c r="AD74" s="53">
        <f>IF($A74="","",IF(OR($AB74="",$X74=""),"",IFERROR($AB74-$X74,"")))</f>
        <v/>
      </c>
      <c r="AE74" s="53">
        <f>IF($A74="","",IF(OR($N74="",$AA74=""),"",IFERROR($N74-$AA74,"")))</f>
        <v/>
      </c>
      <c r="AF74" s="32">
        <f>IF($A74="","",IF(OR(COUNTBLANK($B74:$N74)&gt;0,$O74="",$P74="",$Q74="",$R74="",$W74="",$X74="",$Y74="",$Z74="",$AA74="",$AB74="",$AC74="",$AD74="",$AE74=""),"Eingabe fehlt",IF(OR($AC74&gt;Parameter!$G$6,$AD74&lt;Parameter!$G$7,$L74&gt;Parameter!$G$8,$AE74&lt;0),"Prüfen","OK")))</f>
        <v/>
      </c>
    </row>
    <row r="75">
      <c r="A75" s="20" t="n"/>
      <c r="B75" s="47" t="n"/>
      <c r="C75" s="22" t="n"/>
      <c r="D75" s="20" t="n"/>
      <c r="E75" s="48" t="n"/>
      <c r="F75" s="20" t="n"/>
      <c r="G75" s="24" t="n"/>
      <c r="H75" s="20" t="n"/>
      <c r="I75" s="24" t="n"/>
      <c r="J75" s="20" t="n"/>
      <c r="K75" s="49" t="n"/>
      <c r="L75" s="50" t="n"/>
      <c r="M75" s="50" t="n"/>
      <c r="N75" s="49" t="n"/>
      <c r="O75" s="51">
        <f>IF($A75="","",IF(Parameter!$D$5="","",IFERROR(VLOOKUP("Kaffeebohnen",Parameter!$A$5:$D$14,4,FALSE),"")))</f>
        <v/>
      </c>
      <c r="P75" s="51">
        <f>IF($A75="","",IF($F75="","",IFERROR(VLOOKUP($F75,Parameter!$A$5:$D$14,4,FALSE),"")))</f>
        <v/>
      </c>
      <c r="Q75" s="51">
        <f>IF($A75="","",IF($H75="","",IFERROR(VLOOKUP($H75,Parameter!$A$5:$D$14,4,FALSE),"")))</f>
        <v/>
      </c>
      <c r="R75" s="51">
        <f>IF($A75="","",IF($J75="","",IFERROR(VLOOKUP($J75,Parameter!$A$5:$D$14,4,FALSE),"")))</f>
        <v/>
      </c>
      <c r="S75" s="51">
        <f>IF($A75="","",IF(OR($E75="",$O75=""),"",IFERROR($E75/1000*$O75,"")))</f>
        <v/>
      </c>
      <c r="T75" s="51">
        <f>IF($A75="","",IF(OR($G75="",$P75=""),"",IFERROR($G75/1000*$P75,"")))</f>
        <v/>
      </c>
      <c r="U75" s="51">
        <f>IF($A75="","",IF(OR($I75="",$Q75=""),"",IFERROR($I75/1000*$Q75,"")))</f>
        <v/>
      </c>
      <c r="V75" s="51">
        <f>IF($A75="","",IF(OR($K75="",$R75=""),"",IFERROR($K75+$R75,"")))</f>
        <v/>
      </c>
      <c r="W75" s="51">
        <f>IF($A75="","",IF(COUNT($S75:$V75)&lt;4,"",SUM($S75:$V75)))</f>
        <v/>
      </c>
      <c r="X75" s="51">
        <f>IF($A75="","",IF(OR($W75="",$L75=""),"",IFERROR($W75/(1-$L75),"")))</f>
        <v/>
      </c>
      <c r="Y75" s="51">
        <f>IF($A75="","",IF(OR($X75="",$M75=""),"",IFERROR($X75/$M75,"")))</f>
        <v/>
      </c>
      <c r="Z75" s="52">
        <f>IF($A75="","",IF(Parameter!$G$5="","",Parameter!$G$5))</f>
        <v/>
      </c>
      <c r="AA75" s="51">
        <f>IF($A75="","",IF(OR($Y75="",$Z75=""),"",IFERROR($Y75*(1+$Z75),"")))</f>
        <v/>
      </c>
      <c r="AB75" s="51">
        <f>IF($A75="","",IF(OR($N75="",$Z75=""),"",IFERROR($N75/(1+$Z75),"")))</f>
        <v/>
      </c>
      <c r="AC75" s="52">
        <f>IF($A75="","",IF(OR($X75="",$AB75=""),"",IFERROR($X75/$AB75,"")))</f>
        <v/>
      </c>
      <c r="AD75" s="51">
        <f>IF($A75="","",IF(OR($AB75="",$X75=""),"",IFERROR($AB75-$X75,"")))</f>
        <v/>
      </c>
      <c r="AE75" s="51">
        <f>IF($A75="","",IF(OR($N75="",$AA75=""),"",IFERROR($N75-$AA75,"")))</f>
        <v/>
      </c>
      <c r="AF75" s="29">
        <f>IF($A75="","",IF(OR(COUNTBLANK($B75:$N75)&gt;0,$O75="",$P75="",$Q75="",$R75="",$W75="",$X75="",$Y75="",$Z75="",$AA75="",$AB75="",$AC75="",$AD75="",$AE75=""),"Eingabe fehlt",IF(OR($AC75&gt;Parameter!$G$6,$AD75&lt;Parameter!$G$7,$L75&gt;Parameter!$G$8,$AE75&lt;0),"Prüfen","OK")))</f>
        <v/>
      </c>
    </row>
    <row r="76">
      <c r="A76" s="20" t="n"/>
      <c r="B76" s="47" t="n"/>
      <c r="C76" s="22" t="n"/>
      <c r="D76" s="20" t="n"/>
      <c r="E76" s="48" t="n"/>
      <c r="F76" s="20" t="n"/>
      <c r="G76" s="24" t="n"/>
      <c r="H76" s="20" t="n"/>
      <c r="I76" s="24" t="n"/>
      <c r="J76" s="20" t="n"/>
      <c r="K76" s="49" t="n"/>
      <c r="L76" s="50" t="n"/>
      <c r="M76" s="50" t="n"/>
      <c r="N76" s="49" t="n"/>
      <c r="O76" s="53">
        <f>IF($A76="","",IF(Parameter!$D$5="","",IFERROR(VLOOKUP("Kaffeebohnen",Parameter!$A$5:$D$14,4,FALSE),"")))</f>
        <v/>
      </c>
      <c r="P76" s="53">
        <f>IF($A76="","",IF($F76="","",IFERROR(VLOOKUP($F76,Parameter!$A$5:$D$14,4,FALSE),"")))</f>
        <v/>
      </c>
      <c r="Q76" s="53">
        <f>IF($A76="","",IF($H76="","",IFERROR(VLOOKUP($H76,Parameter!$A$5:$D$14,4,FALSE),"")))</f>
        <v/>
      </c>
      <c r="R76" s="53">
        <f>IF($A76="","",IF($J76="","",IFERROR(VLOOKUP($J76,Parameter!$A$5:$D$14,4,FALSE),"")))</f>
        <v/>
      </c>
      <c r="S76" s="53">
        <f>IF($A76="","",IF(OR($E76="",$O76=""),"",IFERROR($E76/1000*$O76,"")))</f>
        <v/>
      </c>
      <c r="T76" s="53">
        <f>IF($A76="","",IF(OR($G76="",$P76=""),"",IFERROR($G76/1000*$P76,"")))</f>
        <v/>
      </c>
      <c r="U76" s="53">
        <f>IF($A76="","",IF(OR($I76="",$Q76=""),"",IFERROR($I76/1000*$Q76,"")))</f>
        <v/>
      </c>
      <c r="V76" s="53">
        <f>IF($A76="","",IF(OR($K76="",$R76=""),"",IFERROR($K76+$R76,"")))</f>
        <v/>
      </c>
      <c r="W76" s="53">
        <f>IF($A76="","",IF(COUNT($S76:$V76)&lt;4,"",SUM($S76:$V76)))</f>
        <v/>
      </c>
      <c r="X76" s="53">
        <f>IF($A76="","",IF(OR($W76="",$L76=""),"",IFERROR($W76/(1-$L76),"")))</f>
        <v/>
      </c>
      <c r="Y76" s="53">
        <f>IF($A76="","",IF(OR($X76="",$M76=""),"",IFERROR($X76/$M76,"")))</f>
        <v/>
      </c>
      <c r="Z76" s="54">
        <f>IF($A76="","",IF(Parameter!$G$5="","",Parameter!$G$5))</f>
        <v/>
      </c>
      <c r="AA76" s="53">
        <f>IF($A76="","",IF(OR($Y76="",$Z76=""),"",IFERROR($Y76*(1+$Z76),"")))</f>
        <v/>
      </c>
      <c r="AB76" s="53">
        <f>IF($A76="","",IF(OR($N76="",$Z76=""),"",IFERROR($N76/(1+$Z76),"")))</f>
        <v/>
      </c>
      <c r="AC76" s="54">
        <f>IF($A76="","",IF(OR($X76="",$AB76=""),"",IFERROR($X76/$AB76,"")))</f>
        <v/>
      </c>
      <c r="AD76" s="53">
        <f>IF($A76="","",IF(OR($AB76="",$X76=""),"",IFERROR($AB76-$X76,"")))</f>
        <v/>
      </c>
      <c r="AE76" s="53">
        <f>IF($A76="","",IF(OR($N76="",$AA76=""),"",IFERROR($N76-$AA76,"")))</f>
        <v/>
      </c>
      <c r="AF76" s="32">
        <f>IF($A76="","",IF(OR(COUNTBLANK($B76:$N76)&gt;0,$O76="",$P76="",$Q76="",$R76="",$W76="",$X76="",$Y76="",$Z76="",$AA76="",$AB76="",$AC76="",$AD76="",$AE76=""),"Eingabe fehlt",IF(OR($AC76&gt;Parameter!$G$6,$AD76&lt;Parameter!$G$7,$L76&gt;Parameter!$G$8,$AE76&lt;0),"Prüfen","OK")))</f>
        <v/>
      </c>
    </row>
    <row r="77">
      <c r="A77" s="20" t="n"/>
      <c r="B77" s="47" t="n"/>
      <c r="C77" s="22" t="n"/>
      <c r="D77" s="20" t="n"/>
      <c r="E77" s="48" t="n"/>
      <c r="F77" s="20" t="n"/>
      <c r="G77" s="24" t="n"/>
      <c r="H77" s="20" t="n"/>
      <c r="I77" s="24" t="n"/>
      <c r="J77" s="20" t="n"/>
      <c r="K77" s="49" t="n"/>
      <c r="L77" s="50" t="n"/>
      <c r="M77" s="50" t="n"/>
      <c r="N77" s="49" t="n"/>
      <c r="O77" s="51">
        <f>IF($A77="","",IF(Parameter!$D$5="","",IFERROR(VLOOKUP("Kaffeebohnen",Parameter!$A$5:$D$14,4,FALSE),"")))</f>
        <v/>
      </c>
      <c r="P77" s="51">
        <f>IF($A77="","",IF($F77="","",IFERROR(VLOOKUP($F77,Parameter!$A$5:$D$14,4,FALSE),"")))</f>
        <v/>
      </c>
      <c r="Q77" s="51">
        <f>IF($A77="","",IF($H77="","",IFERROR(VLOOKUP($H77,Parameter!$A$5:$D$14,4,FALSE),"")))</f>
        <v/>
      </c>
      <c r="R77" s="51">
        <f>IF($A77="","",IF($J77="","",IFERROR(VLOOKUP($J77,Parameter!$A$5:$D$14,4,FALSE),"")))</f>
        <v/>
      </c>
      <c r="S77" s="51">
        <f>IF($A77="","",IF(OR($E77="",$O77=""),"",IFERROR($E77/1000*$O77,"")))</f>
        <v/>
      </c>
      <c r="T77" s="51">
        <f>IF($A77="","",IF(OR($G77="",$P77=""),"",IFERROR($G77/1000*$P77,"")))</f>
        <v/>
      </c>
      <c r="U77" s="51">
        <f>IF($A77="","",IF(OR($I77="",$Q77=""),"",IFERROR($I77/1000*$Q77,"")))</f>
        <v/>
      </c>
      <c r="V77" s="51">
        <f>IF($A77="","",IF(OR($K77="",$R77=""),"",IFERROR($K77+$R77,"")))</f>
        <v/>
      </c>
      <c r="W77" s="51">
        <f>IF($A77="","",IF(COUNT($S77:$V77)&lt;4,"",SUM($S77:$V77)))</f>
        <v/>
      </c>
      <c r="X77" s="51">
        <f>IF($A77="","",IF(OR($W77="",$L77=""),"",IFERROR($W77/(1-$L77),"")))</f>
        <v/>
      </c>
      <c r="Y77" s="51">
        <f>IF($A77="","",IF(OR($X77="",$M77=""),"",IFERROR($X77/$M77,"")))</f>
        <v/>
      </c>
      <c r="Z77" s="52">
        <f>IF($A77="","",IF(Parameter!$G$5="","",Parameter!$G$5))</f>
        <v/>
      </c>
      <c r="AA77" s="51">
        <f>IF($A77="","",IF(OR($Y77="",$Z77=""),"",IFERROR($Y77*(1+$Z77),"")))</f>
        <v/>
      </c>
      <c r="AB77" s="51">
        <f>IF($A77="","",IF(OR($N77="",$Z77=""),"",IFERROR($N77/(1+$Z77),"")))</f>
        <v/>
      </c>
      <c r="AC77" s="52">
        <f>IF($A77="","",IF(OR($X77="",$AB77=""),"",IFERROR($X77/$AB77,"")))</f>
        <v/>
      </c>
      <c r="AD77" s="51">
        <f>IF($A77="","",IF(OR($AB77="",$X77=""),"",IFERROR($AB77-$X77,"")))</f>
        <v/>
      </c>
      <c r="AE77" s="51">
        <f>IF($A77="","",IF(OR($N77="",$AA77=""),"",IFERROR($N77-$AA77,"")))</f>
        <v/>
      </c>
      <c r="AF77" s="29">
        <f>IF($A77="","",IF(OR(COUNTBLANK($B77:$N77)&gt;0,$O77="",$P77="",$Q77="",$R77="",$W77="",$X77="",$Y77="",$Z77="",$AA77="",$AB77="",$AC77="",$AD77="",$AE77=""),"Eingabe fehlt",IF(OR($AC77&gt;Parameter!$G$6,$AD77&lt;Parameter!$G$7,$L77&gt;Parameter!$G$8,$AE77&lt;0),"Prüfen","OK")))</f>
        <v/>
      </c>
    </row>
    <row r="78">
      <c r="A78" s="20" t="n"/>
      <c r="B78" s="47" t="n"/>
      <c r="C78" s="22" t="n"/>
      <c r="D78" s="20" t="n"/>
      <c r="E78" s="48" t="n"/>
      <c r="F78" s="20" t="n"/>
      <c r="G78" s="24" t="n"/>
      <c r="H78" s="20" t="n"/>
      <c r="I78" s="24" t="n"/>
      <c r="J78" s="20" t="n"/>
      <c r="K78" s="49" t="n"/>
      <c r="L78" s="50" t="n"/>
      <c r="M78" s="50" t="n"/>
      <c r="N78" s="49" t="n"/>
      <c r="O78" s="53">
        <f>IF($A78="","",IF(Parameter!$D$5="","",IFERROR(VLOOKUP("Kaffeebohnen",Parameter!$A$5:$D$14,4,FALSE),"")))</f>
        <v/>
      </c>
      <c r="P78" s="53">
        <f>IF($A78="","",IF($F78="","",IFERROR(VLOOKUP($F78,Parameter!$A$5:$D$14,4,FALSE),"")))</f>
        <v/>
      </c>
      <c r="Q78" s="53">
        <f>IF($A78="","",IF($H78="","",IFERROR(VLOOKUP($H78,Parameter!$A$5:$D$14,4,FALSE),"")))</f>
        <v/>
      </c>
      <c r="R78" s="53">
        <f>IF($A78="","",IF($J78="","",IFERROR(VLOOKUP($J78,Parameter!$A$5:$D$14,4,FALSE),"")))</f>
        <v/>
      </c>
      <c r="S78" s="53">
        <f>IF($A78="","",IF(OR($E78="",$O78=""),"",IFERROR($E78/1000*$O78,"")))</f>
        <v/>
      </c>
      <c r="T78" s="53">
        <f>IF($A78="","",IF(OR($G78="",$P78=""),"",IFERROR($G78/1000*$P78,"")))</f>
        <v/>
      </c>
      <c r="U78" s="53">
        <f>IF($A78="","",IF(OR($I78="",$Q78=""),"",IFERROR($I78/1000*$Q78,"")))</f>
        <v/>
      </c>
      <c r="V78" s="53">
        <f>IF($A78="","",IF(OR($K78="",$R78=""),"",IFERROR($K78+$R78,"")))</f>
        <v/>
      </c>
      <c r="W78" s="53">
        <f>IF($A78="","",IF(COUNT($S78:$V78)&lt;4,"",SUM($S78:$V78)))</f>
        <v/>
      </c>
      <c r="X78" s="53">
        <f>IF($A78="","",IF(OR($W78="",$L78=""),"",IFERROR($W78/(1-$L78),"")))</f>
        <v/>
      </c>
      <c r="Y78" s="53">
        <f>IF($A78="","",IF(OR($X78="",$M78=""),"",IFERROR($X78/$M78,"")))</f>
        <v/>
      </c>
      <c r="Z78" s="54">
        <f>IF($A78="","",IF(Parameter!$G$5="","",Parameter!$G$5))</f>
        <v/>
      </c>
      <c r="AA78" s="53">
        <f>IF($A78="","",IF(OR($Y78="",$Z78=""),"",IFERROR($Y78*(1+$Z78),"")))</f>
        <v/>
      </c>
      <c r="AB78" s="53">
        <f>IF($A78="","",IF(OR($N78="",$Z78=""),"",IFERROR($N78/(1+$Z78),"")))</f>
        <v/>
      </c>
      <c r="AC78" s="54">
        <f>IF($A78="","",IF(OR($X78="",$AB78=""),"",IFERROR($X78/$AB78,"")))</f>
        <v/>
      </c>
      <c r="AD78" s="53">
        <f>IF($A78="","",IF(OR($AB78="",$X78=""),"",IFERROR($AB78-$X78,"")))</f>
        <v/>
      </c>
      <c r="AE78" s="53">
        <f>IF($A78="","",IF(OR($N78="",$AA78=""),"",IFERROR($N78-$AA78,"")))</f>
        <v/>
      </c>
      <c r="AF78" s="32">
        <f>IF($A78="","",IF(OR(COUNTBLANK($B78:$N78)&gt;0,$O78="",$P78="",$Q78="",$R78="",$W78="",$X78="",$Y78="",$Z78="",$AA78="",$AB78="",$AC78="",$AD78="",$AE78=""),"Eingabe fehlt",IF(OR($AC78&gt;Parameter!$G$6,$AD78&lt;Parameter!$G$7,$L78&gt;Parameter!$G$8,$AE78&lt;0),"Prüfen","OK")))</f>
        <v/>
      </c>
    </row>
    <row r="79">
      <c r="A79" s="20" t="n"/>
      <c r="B79" s="47" t="n"/>
      <c r="C79" s="22" t="n"/>
      <c r="D79" s="20" t="n"/>
      <c r="E79" s="48" t="n"/>
      <c r="F79" s="20" t="n"/>
      <c r="G79" s="24" t="n"/>
      <c r="H79" s="20" t="n"/>
      <c r="I79" s="24" t="n"/>
      <c r="J79" s="20" t="n"/>
      <c r="K79" s="49" t="n"/>
      <c r="L79" s="50" t="n"/>
      <c r="M79" s="50" t="n"/>
      <c r="N79" s="49" t="n"/>
      <c r="O79" s="51">
        <f>IF($A79="","",IF(Parameter!$D$5="","",IFERROR(VLOOKUP("Kaffeebohnen",Parameter!$A$5:$D$14,4,FALSE),"")))</f>
        <v/>
      </c>
      <c r="P79" s="51">
        <f>IF($A79="","",IF($F79="","",IFERROR(VLOOKUP($F79,Parameter!$A$5:$D$14,4,FALSE),"")))</f>
        <v/>
      </c>
      <c r="Q79" s="51">
        <f>IF($A79="","",IF($H79="","",IFERROR(VLOOKUP($H79,Parameter!$A$5:$D$14,4,FALSE),"")))</f>
        <v/>
      </c>
      <c r="R79" s="51">
        <f>IF($A79="","",IF($J79="","",IFERROR(VLOOKUP($J79,Parameter!$A$5:$D$14,4,FALSE),"")))</f>
        <v/>
      </c>
      <c r="S79" s="51">
        <f>IF($A79="","",IF(OR($E79="",$O79=""),"",IFERROR($E79/1000*$O79,"")))</f>
        <v/>
      </c>
      <c r="T79" s="51">
        <f>IF($A79="","",IF(OR($G79="",$P79=""),"",IFERROR($G79/1000*$P79,"")))</f>
        <v/>
      </c>
      <c r="U79" s="51">
        <f>IF($A79="","",IF(OR($I79="",$Q79=""),"",IFERROR($I79/1000*$Q79,"")))</f>
        <v/>
      </c>
      <c r="V79" s="51">
        <f>IF($A79="","",IF(OR($K79="",$R79=""),"",IFERROR($K79+$R79,"")))</f>
        <v/>
      </c>
      <c r="W79" s="51">
        <f>IF($A79="","",IF(COUNT($S79:$V79)&lt;4,"",SUM($S79:$V79)))</f>
        <v/>
      </c>
      <c r="X79" s="51">
        <f>IF($A79="","",IF(OR($W79="",$L79=""),"",IFERROR($W79/(1-$L79),"")))</f>
        <v/>
      </c>
      <c r="Y79" s="51">
        <f>IF($A79="","",IF(OR($X79="",$M79=""),"",IFERROR($X79/$M79,"")))</f>
        <v/>
      </c>
      <c r="Z79" s="52">
        <f>IF($A79="","",IF(Parameter!$G$5="","",Parameter!$G$5))</f>
        <v/>
      </c>
      <c r="AA79" s="51">
        <f>IF($A79="","",IF(OR($Y79="",$Z79=""),"",IFERROR($Y79*(1+$Z79),"")))</f>
        <v/>
      </c>
      <c r="AB79" s="51">
        <f>IF($A79="","",IF(OR($N79="",$Z79=""),"",IFERROR($N79/(1+$Z79),"")))</f>
        <v/>
      </c>
      <c r="AC79" s="52">
        <f>IF($A79="","",IF(OR($X79="",$AB79=""),"",IFERROR($X79/$AB79,"")))</f>
        <v/>
      </c>
      <c r="AD79" s="51">
        <f>IF($A79="","",IF(OR($AB79="",$X79=""),"",IFERROR($AB79-$X79,"")))</f>
        <v/>
      </c>
      <c r="AE79" s="51">
        <f>IF($A79="","",IF(OR($N79="",$AA79=""),"",IFERROR($N79-$AA79,"")))</f>
        <v/>
      </c>
      <c r="AF79" s="29">
        <f>IF($A79="","",IF(OR(COUNTBLANK($B79:$N79)&gt;0,$O79="",$P79="",$Q79="",$R79="",$W79="",$X79="",$Y79="",$Z79="",$AA79="",$AB79="",$AC79="",$AD79="",$AE79=""),"Eingabe fehlt",IF(OR($AC79&gt;Parameter!$G$6,$AD79&lt;Parameter!$G$7,$L79&gt;Parameter!$G$8,$AE79&lt;0),"Prüfen","OK")))</f>
        <v/>
      </c>
    </row>
    <row r="80">
      <c r="A80" s="20" t="n"/>
      <c r="B80" s="47" t="n"/>
      <c r="C80" s="22" t="n"/>
      <c r="D80" s="20" t="n"/>
      <c r="E80" s="48" t="n"/>
      <c r="F80" s="20" t="n"/>
      <c r="G80" s="24" t="n"/>
      <c r="H80" s="20" t="n"/>
      <c r="I80" s="24" t="n"/>
      <c r="J80" s="20" t="n"/>
      <c r="K80" s="49" t="n"/>
      <c r="L80" s="50" t="n"/>
      <c r="M80" s="50" t="n"/>
      <c r="N80" s="49" t="n"/>
      <c r="O80" s="53">
        <f>IF($A80="","",IF(Parameter!$D$5="","",IFERROR(VLOOKUP("Kaffeebohnen",Parameter!$A$5:$D$14,4,FALSE),"")))</f>
        <v/>
      </c>
      <c r="P80" s="53">
        <f>IF($A80="","",IF($F80="","",IFERROR(VLOOKUP($F80,Parameter!$A$5:$D$14,4,FALSE),"")))</f>
        <v/>
      </c>
      <c r="Q80" s="53">
        <f>IF($A80="","",IF($H80="","",IFERROR(VLOOKUP($H80,Parameter!$A$5:$D$14,4,FALSE),"")))</f>
        <v/>
      </c>
      <c r="R80" s="53">
        <f>IF($A80="","",IF($J80="","",IFERROR(VLOOKUP($J80,Parameter!$A$5:$D$14,4,FALSE),"")))</f>
        <v/>
      </c>
      <c r="S80" s="53">
        <f>IF($A80="","",IF(OR($E80="",$O80=""),"",IFERROR($E80/1000*$O80,"")))</f>
        <v/>
      </c>
      <c r="T80" s="53">
        <f>IF($A80="","",IF(OR($G80="",$P80=""),"",IFERROR($G80/1000*$P80,"")))</f>
        <v/>
      </c>
      <c r="U80" s="53">
        <f>IF($A80="","",IF(OR($I80="",$Q80=""),"",IFERROR($I80/1000*$Q80,"")))</f>
        <v/>
      </c>
      <c r="V80" s="53">
        <f>IF($A80="","",IF(OR($K80="",$R80=""),"",IFERROR($K80+$R80,"")))</f>
        <v/>
      </c>
      <c r="W80" s="53">
        <f>IF($A80="","",IF(COUNT($S80:$V80)&lt;4,"",SUM($S80:$V80)))</f>
        <v/>
      </c>
      <c r="X80" s="53">
        <f>IF($A80="","",IF(OR($W80="",$L80=""),"",IFERROR($W80/(1-$L80),"")))</f>
        <v/>
      </c>
      <c r="Y80" s="53">
        <f>IF($A80="","",IF(OR($X80="",$M80=""),"",IFERROR($X80/$M80,"")))</f>
        <v/>
      </c>
      <c r="Z80" s="54">
        <f>IF($A80="","",IF(Parameter!$G$5="","",Parameter!$G$5))</f>
        <v/>
      </c>
      <c r="AA80" s="53">
        <f>IF($A80="","",IF(OR($Y80="",$Z80=""),"",IFERROR($Y80*(1+$Z80),"")))</f>
        <v/>
      </c>
      <c r="AB80" s="53">
        <f>IF($A80="","",IF(OR($N80="",$Z80=""),"",IFERROR($N80/(1+$Z80),"")))</f>
        <v/>
      </c>
      <c r="AC80" s="54">
        <f>IF($A80="","",IF(OR($X80="",$AB80=""),"",IFERROR($X80/$AB80,"")))</f>
        <v/>
      </c>
      <c r="AD80" s="53">
        <f>IF($A80="","",IF(OR($AB80="",$X80=""),"",IFERROR($AB80-$X80,"")))</f>
        <v/>
      </c>
      <c r="AE80" s="53">
        <f>IF($A80="","",IF(OR($N80="",$AA80=""),"",IFERROR($N80-$AA80,"")))</f>
        <v/>
      </c>
      <c r="AF80" s="32">
        <f>IF($A80="","",IF(OR(COUNTBLANK($B80:$N80)&gt;0,$O80="",$P80="",$Q80="",$R80="",$W80="",$X80="",$Y80="",$Z80="",$AA80="",$AB80="",$AC80="",$AD80="",$AE80=""),"Eingabe fehlt",IF(OR($AC80&gt;Parameter!$G$6,$AD80&lt;Parameter!$G$7,$L80&gt;Parameter!$G$8,$AE80&lt;0),"Prüfen","OK")))</f>
        <v/>
      </c>
    </row>
    <row r="81">
      <c r="A81" s="20" t="n"/>
      <c r="B81" s="47" t="n"/>
      <c r="C81" s="22" t="n"/>
      <c r="D81" s="20" t="n"/>
      <c r="E81" s="48" t="n"/>
      <c r="F81" s="20" t="n"/>
      <c r="G81" s="24" t="n"/>
      <c r="H81" s="20" t="n"/>
      <c r="I81" s="24" t="n"/>
      <c r="J81" s="20" t="n"/>
      <c r="K81" s="49" t="n"/>
      <c r="L81" s="50" t="n"/>
      <c r="M81" s="50" t="n"/>
      <c r="N81" s="49" t="n"/>
      <c r="O81" s="51">
        <f>IF($A81="","",IF(Parameter!$D$5="","",IFERROR(VLOOKUP("Kaffeebohnen",Parameter!$A$5:$D$14,4,FALSE),"")))</f>
        <v/>
      </c>
      <c r="P81" s="51">
        <f>IF($A81="","",IF($F81="","",IFERROR(VLOOKUP($F81,Parameter!$A$5:$D$14,4,FALSE),"")))</f>
        <v/>
      </c>
      <c r="Q81" s="51">
        <f>IF($A81="","",IF($H81="","",IFERROR(VLOOKUP($H81,Parameter!$A$5:$D$14,4,FALSE),"")))</f>
        <v/>
      </c>
      <c r="R81" s="51">
        <f>IF($A81="","",IF($J81="","",IFERROR(VLOOKUP($J81,Parameter!$A$5:$D$14,4,FALSE),"")))</f>
        <v/>
      </c>
      <c r="S81" s="51">
        <f>IF($A81="","",IF(OR($E81="",$O81=""),"",IFERROR($E81/1000*$O81,"")))</f>
        <v/>
      </c>
      <c r="T81" s="51">
        <f>IF($A81="","",IF(OR($G81="",$P81=""),"",IFERROR($G81/1000*$P81,"")))</f>
        <v/>
      </c>
      <c r="U81" s="51">
        <f>IF($A81="","",IF(OR($I81="",$Q81=""),"",IFERROR($I81/1000*$Q81,"")))</f>
        <v/>
      </c>
      <c r="V81" s="51">
        <f>IF($A81="","",IF(OR($K81="",$R81=""),"",IFERROR($K81+$R81,"")))</f>
        <v/>
      </c>
      <c r="W81" s="51">
        <f>IF($A81="","",IF(COUNT($S81:$V81)&lt;4,"",SUM($S81:$V81)))</f>
        <v/>
      </c>
      <c r="X81" s="51">
        <f>IF($A81="","",IF(OR($W81="",$L81=""),"",IFERROR($W81/(1-$L81),"")))</f>
        <v/>
      </c>
      <c r="Y81" s="51">
        <f>IF($A81="","",IF(OR($X81="",$M81=""),"",IFERROR($X81/$M81,"")))</f>
        <v/>
      </c>
      <c r="Z81" s="52">
        <f>IF($A81="","",IF(Parameter!$G$5="","",Parameter!$G$5))</f>
        <v/>
      </c>
      <c r="AA81" s="51">
        <f>IF($A81="","",IF(OR($Y81="",$Z81=""),"",IFERROR($Y81*(1+$Z81),"")))</f>
        <v/>
      </c>
      <c r="AB81" s="51">
        <f>IF($A81="","",IF(OR($N81="",$Z81=""),"",IFERROR($N81/(1+$Z81),"")))</f>
        <v/>
      </c>
      <c r="AC81" s="52">
        <f>IF($A81="","",IF(OR($X81="",$AB81=""),"",IFERROR($X81/$AB81,"")))</f>
        <v/>
      </c>
      <c r="AD81" s="51">
        <f>IF($A81="","",IF(OR($AB81="",$X81=""),"",IFERROR($AB81-$X81,"")))</f>
        <v/>
      </c>
      <c r="AE81" s="51">
        <f>IF($A81="","",IF(OR($N81="",$AA81=""),"",IFERROR($N81-$AA81,"")))</f>
        <v/>
      </c>
      <c r="AF81" s="29">
        <f>IF($A81="","",IF(OR(COUNTBLANK($B81:$N81)&gt;0,$O81="",$P81="",$Q81="",$R81="",$W81="",$X81="",$Y81="",$Z81="",$AA81="",$AB81="",$AC81="",$AD81="",$AE81=""),"Eingabe fehlt",IF(OR($AC81&gt;Parameter!$G$6,$AD81&lt;Parameter!$G$7,$L81&gt;Parameter!$G$8,$AE81&lt;0),"Prüfen","OK")))</f>
        <v/>
      </c>
    </row>
    <row r="82">
      <c r="A82" s="20" t="n"/>
      <c r="B82" s="47" t="n"/>
      <c r="C82" s="22" t="n"/>
      <c r="D82" s="20" t="n"/>
      <c r="E82" s="48" t="n"/>
      <c r="F82" s="20" t="n"/>
      <c r="G82" s="24" t="n"/>
      <c r="H82" s="20" t="n"/>
      <c r="I82" s="24" t="n"/>
      <c r="J82" s="20" t="n"/>
      <c r="K82" s="49" t="n"/>
      <c r="L82" s="50" t="n"/>
      <c r="M82" s="50" t="n"/>
      <c r="N82" s="49" t="n"/>
      <c r="O82" s="53">
        <f>IF($A82="","",IF(Parameter!$D$5="","",IFERROR(VLOOKUP("Kaffeebohnen",Parameter!$A$5:$D$14,4,FALSE),"")))</f>
        <v/>
      </c>
      <c r="P82" s="53">
        <f>IF($A82="","",IF($F82="","",IFERROR(VLOOKUP($F82,Parameter!$A$5:$D$14,4,FALSE),"")))</f>
        <v/>
      </c>
      <c r="Q82" s="53">
        <f>IF($A82="","",IF($H82="","",IFERROR(VLOOKUP($H82,Parameter!$A$5:$D$14,4,FALSE),"")))</f>
        <v/>
      </c>
      <c r="R82" s="53">
        <f>IF($A82="","",IF($J82="","",IFERROR(VLOOKUP($J82,Parameter!$A$5:$D$14,4,FALSE),"")))</f>
        <v/>
      </c>
      <c r="S82" s="53">
        <f>IF($A82="","",IF(OR($E82="",$O82=""),"",IFERROR($E82/1000*$O82,"")))</f>
        <v/>
      </c>
      <c r="T82" s="53">
        <f>IF($A82="","",IF(OR($G82="",$P82=""),"",IFERROR($G82/1000*$P82,"")))</f>
        <v/>
      </c>
      <c r="U82" s="53">
        <f>IF($A82="","",IF(OR($I82="",$Q82=""),"",IFERROR($I82/1000*$Q82,"")))</f>
        <v/>
      </c>
      <c r="V82" s="53">
        <f>IF($A82="","",IF(OR($K82="",$R82=""),"",IFERROR($K82+$R82,"")))</f>
        <v/>
      </c>
      <c r="W82" s="53">
        <f>IF($A82="","",IF(COUNT($S82:$V82)&lt;4,"",SUM($S82:$V82)))</f>
        <v/>
      </c>
      <c r="X82" s="53">
        <f>IF($A82="","",IF(OR($W82="",$L82=""),"",IFERROR($W82/(1-$L82),"")))</f>
        <v/>
      </c>
      <c r="Y82" s="53">
        <f>IF($A82="","",IF(OR($X82="",$M82=""),"",IFERROR($X82/$M82,"")))</f>
        <v/>
      </c>
      <c r="Z82" s="54">
        <f>IF($A82="","",IF(Parameter!$G$5="","",Parameter!$G$5))</f>
        <v/>
      </c>
      <c r="AA82" s="53">
        <f>IF($A82="","",IF(OR($Y82="",$Z82=""),"",IFERROR($Y82*(1+$Z82),"")))</f>
        <v/>
      </c>
      <c r="AB82" s="53">
        <f>IF($A82="","",IF(OR($N82="",$Z82=""),"",IFERROR($N82/(1+$Z82),"")))</f>
        <v/>
      </c>
      <c r="AC82" s="54">
        <f>IF($A82="","",IF(OR($X82="",$AB82=""),"",IFERROR($X82/$AB82,"")))</f>
        <v/>
      </c>
      <c r="AD82" s="53">
        <f>IF($A82="","",IF(OR($AB82="",$X82=""),"",IFERROR($AB82-$X82,"")))</f>
        <v/>
      </c>
      <c r="AE82" s="53">
        <f>IF($A82="","",IF(OR($N82="",$AA82=""),"",IFERROR($N82-$AA82,"")))</f>
        <v/>
      </c>
      <c r="AF82" s="32">
        <f>IF($A82="","",IF(OR(COUNTBLANK($B82:$N82)&gt;0,$O82="",$P82="",$Q82="",$R82="",$W82="",$X82="",$Y82="",$Z82="",$AA82="",$AB82="",$AC82="",$AD82="",$AE82=""),"Eingabe fehlt",IF(OR($AC82&gt;Parameter!$G$6,$AD82&lt;Parameter!$G$7,$L82&gt;Parameter!$G$8,$AE82&lt;0),"Prüfen","OK")))</f>
        <v/>
      </c>
    </row>
    <row r="83">
      <c r="A83" s="20" t="n"/>
      <c r="B83" s="47" t="n"/>
      <c r="C83" s="22" t="n"/>
      <c r="D83" s="20" t="n"/>
      <c r="E83" s="48" t="n"/>
      <c r="F83" s="20" t="n"/>
      <c r="G83" s="24" t="n"/>
      <c r="H83" s="20" t="n"/>
      <c r="I83" s="24" t="n"/>
      <c r="J83" s="20" t="n"/>
      <c r="K83" s="49" t="n"/>
      <c r="L83" s="50" t="n"/>
      <c r="M83" s="50" t="n"/>
      <c r="N83" s="49" t="n"/>
      <c r="O83" s="51">
        <f>IF($A83="","",IF(Parameter!$D$5="","",IFERROR(VLOOKUP("Kaffeebohnen",Parameter!$A$5:$D$14,4,FALSE),"")))</f>
        <v/>
      </c>
      <c r="P83" s="51">
        <f>IF($A83="","",IF($F83="","",IFERROR(VLOOKUP($F83,Parameter!$A$5:$D$14,4,FALSE),"")))</f>
        <v/>
      </c>
      <c r="Q83" s="51">
        <f>IF($A83="","",IF($H83="","",IFERROR(VLOOKUP($H83,Parameter!$A$5:$D$14,4,FALSE),"")))</f>
        <v/>
      </c>
      <c r="R83" s="51">
        <f>IF($A83="","",IF($J83="","",IFERROR(VLOOKUP($J83,Parameter!$A$5:$D$14,4,FALSE),"")))</f>
        <v/>
      </c>
      <c r="S83" s="51">
        <f>IF($A83="","",IF(OR($E83="",$O83=""),"",IFERROR($E83/1000*$O83,"")))</f>
        <v/>
      </c>
      <c r="T83" s="51">
        <f>IF($A83="","",IF(OR($G83="",$P83=""),"",IFERROR($G83/1000*$P83,"")))</f>
        <v/>
      </c>
      <c r="U83" s="51">
        <f>IF($A83="","",IF(OR($I83="",$Q83=""),"",IFERROR($I83/1000*$Q83,"")))</f>
        <v/>
      </c>
      <c r="V83" s="51">
        <f>IF($A83="","",IF(OR($K83="",$R83=""),"",IFERROR($K83+$R83,"")))</f>
        <v/>
      </c>
      <c r="W83" s="51">
        <f>IF($A83="","",IF(COUNT($S83:$V83)&lt;4,"",SUM($S83:$V83)))</f>
        <v/>
      </c>
      <c r="X83" s="51">
        <f>IF($A83="","",IF(OR($W83="",$L83=""),"",IFERROR($W83/(1-$L83),"")))</f>
        <v/>
      </c>
      <c r="Y83" s="51">
        <f>IF($A83="","",IF(OR($X83="",$M83=""),"",IFERROR($X83/$M83,"")))</f>
        <v/>
      </c>
      <c r="Z83" s="52">
        <f>IF($A83="","",IF(Parameter!$G$5="","",Parameter!$G$5))</f>
        <v/>
      </c>
      <c r="AA83" s="51">
        <f>IF($A83="","",IF(OR($Y83="",$Z83=""),"",IFERROR($Y83*(1+$Z83),"")))</f>
        <v/>
      </c>
      <c r="AB83" s="51">
        <f>IF($A83="","",IF(OR($N83="",$Z83=""),"",IFERROR($N83/(1+$Z83),"")))</f>
        <v/>
      </c>
      <c r="AC83" s="52">
        <f>IF($A83="","",IF(OR($X83="",$AB83=""),"",IFERROR($X83/$AB83,"")))</f>
        <v/>
      </c>
      <c r="AD83" s="51">
        <f>IF($A83="","",IF(OR($AB83="",$X83=""),"",IFERROR($AB83-$X83,"")))</f>
        <v/>
      </c>
      <c r="AE83" s="51">
        <f>IF($A83="","",IF(OR($N83="",$AA83=""),"",IFERROR($N83-$AA83,"")))</f>
        <v/>
      </c>
      <c r="AF83" s="29">
        <f>IF($A83="","",IF(OR(COUNTBLANK($B83:$N83)&gt;0,$O83="",$P83="",$Q83="",$R83="",$W83="",$X83="",$Y83="",$Z83="",$AA83="",$AB83="",$AC83="",$AD83="",$AE83=""),"Eingabe fehlt",IF(OR($AC83&gt;Parameter!$G$6,$AD83&lt;Parameter!$G$7,$L83&gt;Parameter!$G$8,$AE83&lt;0),"Prüfen","OK")))</f>
        <v/>
      </c>
    </row>
    <row r="84">
      <c r="A84" s="20" t="n"/>
      <c r="B84" s="47" t="n"/>
      <c r="C84" s="22" t="n"/>
      <c r="D84" s="20" t="n"/>
      <c r="E84" s="48" t="n"/>
      <c r="F84" s="20" t="n"/>
      <c r="G84" s="24" t="n"/>
      <c r="H84" s="20" t="n"/>
      <c r="I84" s="24" t="n"/>
      <c r="J84" s="20" t="n"/>
      <c r="K84" s="49" t="n"/>
      <c r="L84" s="50" t="n"/>
      <c r="M84" s="50" t="n"/>
      <c r="N84" s="49" t="n"/>
      <c r="O84" s="53">
        <f>IF($A84="","",IF(Parameter!$D$5="","",IFERROR(VLOOKUP("Kaffeebohnen",Parameter!$A$5:$D$14,4,FALSE),"")))</f>
        <v/>
      </c>
      <c r="P84" s="53">
        <f>IF($A84="","",IF($F84="","",IFERROR(VLOOKUP($F84,Parameter!$A$5:$D$14,4,FALSE),"")))</f>
        <v/>
      </c>
      <c r="Q84" s="53">
        <f>IF($A84="","",IF($H84="","",IFERROR(VLOOKUP($H84,Parameter!$A$5:$D$14,4,FALSE),"")))</f>
        <v/>
      </c>
      <c r="R84" s="53">
        <f>IF($A84="","",IF($J84="","",IFERROR(VLOOKUP($J84,Parameter!$A$5:$D$14,4,FALSE),"")))</f>
        <v/>
      </c>
      <c r="S84" s="53">
        <f>IF($A84="","",IF(OR($E84="",$O84=""),"",IFERROR($E84/1000*$O84,"")))</f>
        <v/>
      </c>
      <c r="T84" s="53">
        <f>IF($A84="","",IF(OR($G84="",$P84=""),"",IFERROR($G84/1000*$P84,"")))</f>
        <v/>
      </c>
      <c r="U84" s="53">
        <f>IF($A84="","",IF(OR($I84="",$Q84=""),"",IFERROR($I84/1000*$Q84,"")))</f>
        <v/>
      </c>
      <c r="V84" s="53">
        <f>IF($A84="","",IF(OR($K84="",$R84=""),"",IFERROR($K84+$R84,"")))</f>
        <v/>
      </c>
      <c r="W84" s="53">
        <f>IF($A84="","",IF(COUNT($S84:$V84)&lt;4,"",SUM($S84:$V84)))</f>
        <v/>
      </c>
      <c r="X84" s="53">
        <f>IF($A84="","",IF(OR($W84="",$L84=""),"",IFERROR($W84/(1-$L84),"")))</f>
        <v/>
      </c>
      <c r="Y84" s="53">
        <f>IF($A84="","",IF(OR($X84="",$M84=""),"",IFERROR($X84/$M84,"")))</f>
        <v/>
      </c>
      <c r="Z84" s="54">
        <f>IF($A84="","",IF(Parameter!$G$5="","",Parameter!$G$5))</f>
        <v/>
      </c>
      <c r="AA84" s="53">
        <f>IF($A84="","",IF(OR($Y84="",$Z84=""),"",IFERROR($Y84*(1+$Z84),"")))</f>
        <v/>
      </c>
      <c r="AB84" s="53">
        <f>IF($A84="","",IF(OR($N84="",$Z84=""),"",IFERROR($N84/(1+$Z84),"")))</f>
        <v/>
      </c>
      <c r="AC84" s="54">
        <f>IF($A84="","",IF(OR($X84="",$AB84=""),"",IFERROR($X84/$AB84,"")))</f>
        <v/>
      </c>
      <c r="AD84" s="53">
        <f>IF($A84="","",IF(OR($AB84="",$X84=""),"",IFERROR($AB84-$X84,"")))</f>
        <v/>
      </c>
      <c r="AE84" s="53">
        <f>IF($A84="","",IF(OR($N84="",$AA84=""),"",IFERROR($N84-$AA84,"")))</f>
        <v/>
      </c>
      <c r="AF84" s="32">
        <f>IF($A84="","",IF(OR(COUNTBLANK($B84:$N84)&gt;0,$O84="",$P84="",$Q84="",$R84="",$W84="",$X84="",$Y84="",$Z84="",$AA84="",$AB84="",$AC84="",$AD84="",$AE84=""),"Eingabe fehlt",IF(OR($AC84&gt;Parameter!$G$6,$AD84&lt;Parameter!$G$7,$L84&gt;Parameter!$G$8,$AE84&lt;0),"Prüfen","OK")))</f>
        <v/>
      </c>
    </row>
    <row r="85">
      <c r="A85" s="20" t="n"/>
      <c r="B85" s="47" t="n"/>
      <c r="C85" s="22" t="n"/>
      <c r="D85" s="20" t="n"/>
      <c r="E85" s="48" t="n"/>
      <c r="F85" s="20" t="n"/>
      <c r="G85" s="24" t="n"/>
      <c r="H85" s="20" t="n"/>
      <c r="I85" s="24" t="n"/>
      <c r="J85" s="20" t="n"/>
      <c r="K85" s="49" t="n"/>
      <c r="L85" s="50" t="n"/>
      <c r="M85" s="50" t="n"/>
      <c r="N85" s="49" t="n"/>
      <c r="O85" s="51">
        <f>IF($A85="","",IF(Parameter!$D$5="","",IFERROR(VLOOKUP("Kaffeebohnen",Parameter!$A$5:$D$14,4,FALSE),"")))</f>
        <v/>
      </c>
      <c r="P85" s="51">
        <f>IF($A85="","",IF($F85="","",IFERROR(VLOOKUP($F85,Parameter!$A$5:$D$14,4,FALSE),"")))</f>
        <v/>
      </c>
      <c r="Q85" s="51">
        <f>IF($A85="","",IF($H85="","",IFERROR(VLOOKUP($H85,Parameter!$A$5:$D$14,4,FALSE),"")))</f>
        <v/>
      </c>
      <c r="R85" s="51">
        <f>IF($A85="","",IF($J85="","",IFERROR(VLOOKUP($J85,Parameter!$A$5:$D$14,4,FALSE),"")))</f>
        <v/>
      </c>
      <c r="S85" s="51">
        <f>IF($A85="","",IF(OR($E85="",$O85=""),"",IFERROR($E85/1000*$O85,"")))</f>
        <v/>
      </c>
      <c r="T85" s="51">
        <f>IF($A85="","",IF(OR($G85="",$P85=""),"",IFERROR($G85/1000*$P85,"")))</f>
        <v/>
      </c>
      <c r="U85" s="51">
        <f>IF($A85="","",IF(OR($I85="",$Q85=""),"",IFERROR($I85/1000*$Q85,"")))</f>
        <v/>
      </c>
      <c r="V85" s="51">
        <f>IF($A85="","",IF(OR($K85="",$R85=""),"",IFERROR($K85+$R85,"")))</f>
        <v/>
      </c>
      <c r="W85" s="51">
        <f>IF($A85="","",IF(COUNT($S85:$V85)&lt;4,"",SUM($S85:$V85)))</f>
        <v/>
      </c>
      <c r="X85" s="51">
        <f>IF($A85="","",IF(OR($W85="",$L85=""),"",IFERROR($W85/(1-$L85),"")))</f>
        <v/>
      </c>
      <c r="Y85" s="51">
        <f>IF($A85="","",IF(OR($X85="",$M85=""),"",IFERROR($X85/$M85,"")))</f>
        <v/>
      </c>
      <c r="Z85" s="52">
        <f>IF($A85="","",IF(Parameter!$G$5="","",Parameter!$G$5))</f>
        <v/>
      </c>
      <c r="AA85" s="51">
        <f>IF($A85="","",IF(OR($Y85="",$Z85=""),"",IFERROR($Y85*(1+$Z85),"")))</f>
        <v/>
      </c>
      <c r="AB85" s="51">
        <f>IF($A85="","",IF(OR($N85="",$Z85=""),"",IFERROR($N85/(1+$Z85),"")))</f>
        <v/>
      </c>
      <c r="AC85" s="52">
        <f>IF($A85="","",IF(OR($X85="",$AB85=""),"",IFERROR($X85/$AB85,"")))</f>
        <v/>
      </c>
      <c r="AD85" s="51">
        <f>IF($A85="","",IF(OR($AB85="",$X85=""),"",IFERROR($AB85-$X85,"")))</f>
        <v/>
      </c>
      <c r="AE85" s="51">
        <f>IF($A85="","",IF(OR($N85="",$AA85=""),"",IFERROR($N85-$AA85,"")))</f>
        <v/>
      </c>
      <c r="AF85" s="29">
        <f>IF($A85="","",IF(OR(COUNTBLANK($B85:$N85)&gt;0,$O85="",$P85="",$Q85="",$R85="",$W85="",$X85="",$Y85="",$Z85="",$AA85="",$AB85="",$AC85="",$AD85="",$AE85=""),"Eingabe fehlt",IF(OR($AC85&gt;Parameter!$G$6,$AD85&lt;Parameter!$G$7,$L85&gt;Parameter!$G$8,$AE85&lt;0),"Prüfen","OK")))</f>
        <v/>
      </c>
    </row>
    <row r="86">
      <c r="A86" s="20" t="n"/>
      <c r="B86" s="47" t="n"/>
      <c r="C86" s="22" t="n"/>
      <c r="D86" s="20" t="n"/>
      <c r="E86" s="48" t="n"/>
      <c r="F86" s="20" t="n"/>
      <c r="G86" s="24" t="n"/>
      <c r="H86" s="20" t="n"/>
      <c r="I86" s="24" t="n"/>
      <c r="J86" s="20" t="n"/>
      <c r="K86" s="49" t="n"/>
      <c r="L86" s="50" t="n"/>
      <c r="M86" s="50" t="n"/>
      <c r="N86" s="49" t="n"/>
      <c r="O86" s="53">
        <f>IF($A86="","",IF(Parameter!$D$5="","",IFERROR(VLOOKUP("Kaffeebohnen",Parameter!$A$5:$D$14,4,FALSE),"")))</f>
        <v/>
      </c>
      <c r="P86" s="53">
        <f>IF($A86="","",IF($F86="","",IFERROR(VLOOKUP($F86,Parameter!$A$5:$D$14,4,FALSE),"")))</f>
        <v/>
      </c>
      <c r="Q86" s="53">
        <f>IF($A86="","",IF($H86="","",IFERROR(VLOOKUP($H86,Parameter!$A$5:$D$14,4,FALSE),"")))</f>
        <v/>
      </c>
      <c r="R86" s="53">
        <f>IF($A86="","",IF($J86="","",IFERROR(VLOOKUP($J86,Parameter!$A$5:$D$14,4,FALSE),"")))</f>
        <v/>
      </c>
      <c r="S86" s="53">
        <f>IF($A86="","",IF(OR($E86="",$O86=""),"",IFERROR($E86/1000*$O86,"")))</f>
        <v/>
      </c>
      <c r="T86" s="53">
        <f>IF($A86="","",IF(OR($G86="",$P86=""),"",IFERROR($G86/1000*$P86,"")))</f>
        <v/>
      </c>
      <c r="U86" s="53">
        <f>IF($A86="","",IF(OR($I86="",$Q86=""),"",IFERROR($I86/1000*$Q86,"")))</f>
        <v/>
      </c>
      <c r="V86" s="53">
        <f>IF($A86="","",IF(OR($K86="",$R86=""),"",IFERROR($K86+$R86,"")))</f>
        <v/>
      </c>
      <c r="W86" s="53">
        <f>IF($A86="","",IF(COUNT($S86:$V86)&lt;4,"",SUM($S86:$V86)))</f>
        <v/>
      </c>
      <c r="X86" s="53">
        <f>IF($A86="","",IF(OR($W86="",$L86=""),"",IFERROR($W86/(1-$L86),"")))</f>
        <v/>
      </c>
      <c r="Y86" s="53">
        <f>IF($A86="","",IF(OR($X86="",$M86=""),"",IFERROR($X86/$M86,"")))</f>
        <v/>
      </c>
      <c r="Z86" s="54">
        <f>IF($A86="","",IF(Parameter!$G$5="","",Parameter!$G$5))</f>
        <v/>
      </c>
      <c r="AA86" s="53">
        <f>IF($A86="","",IF(OR($Y86="",$Z86=""),"",IFERROR($Y86*(1+$Z86),"")))</f>
        <v/>
      </c>
      <c r="AB86" s="53">
        <f>IF($A86="","",IF(OR($N86="",$Z86=""),"",IFERROR($N86/(1+$Z86),"")))</f>
        <v/>
      </c>
      <c r="AC86" s="54">
        <f>IF($A86="","",IF(OR($X86="",$AB86=""),"",IFERROR($X86/$AB86,"")))</f>
        <v/>
      </c>
      <c r="AD86" s="53">
        <f>IF($A86="","",IF(OR($AB86="",$X86=""),"",IFERROR($AB86-$X86,"")))</f>
        <v/>
      </c>
      <c r="AE86" s="53">
        <f>IF($A86="","",IF(OR($N86="",$AA86=""),"",IFERROR($N86-$AA86,"")))</f>
        <v/>
      </c>
      <c r="AF86" s="32">
        <f>IF($A86="","",IF(OR(COUNTBLANK($B86:$N86)&gt;0,$O86="",$P86="",$Q86="",$R86="",$W86="",$X86="",$Y86="",$Z86="",$AA86="",$AB86="",$AC86="",$AD86="",$AE86=""),"Eingabe fehlt",IF(OR($AC86&gt;Parameter!$G$6,$AD86&lt;Parameter!$G$7,$L86&gt;Parameter!$G$8,$AE86&lt;0),"Prüfen","OK")))</f>
        <v/>
      </c>
    </row>
    <row r="87">
      <c r="A87" s="20" t="n"/>
      <c r="B87" s="47" t="n"/>
      <c r="C87" s="22" t="n"/>
      <c r="D87" s="20" t="n"/>
      <c r="E87" s="48" t="n"/>
      <c r="F87" s="20" t="n"/>
      <c r="G87" s="24" t="n"/>
      <c r="H87" s="20" t="n"/>
      <c r="I87" s="24" t="n"/>
      <c r="J87" s="20" t="n"/>
      <c r="K87" s="49" t="n"/>
      <c r="L87" s="50" t="n"/>
      <c r="M87" s="50" t="n"/>
      <c r="N87" s="49" t="n"/>
      <c r="O87" s="51">
        <f>IF($A87="","",IF(Parameter!$D$5="","",IFERROR(VLOOKUP("Kaffeebohnen",Parameter!$A$5:$D$14,4,FALSE),"")))</f>
        <v/>
      </c>
      <c r="P87" s="51">
        <f>IF($A87="","",IF($F87="","",IFERROR(VLOOKUP($F87,Parameter!$A$5:$D$14,4,FALSE),"")))</f>
        <v/>
      </c>
      <c r="Q87" s="51">
        <f>IF($A87="","",IF($H87="","",IFERROR(VLOOKUP($H87,Parameter!$A$5:$D$14,4,FALSE),"")))</f>
        <v/>
      </c>
      <c r="R87" s="51">
        <f>IF($A87="","",IF($J87="","",IFERROR(VLOOKUP($J87,Parameter!$A$5:$D$14,4,FALSE),"")))</f>
        <v/>
      </c>
      <c r="S87" s="51">
        <f>IF($A87="","",IF(OR($E87="",$O87=""),"",IFERROR($E87/1000*$O87,"")))</f>
        <v/>
      </c>
      <c r="T87" s="51">
        <f>IF($A87="","",IF(OR($G87="",$P87=""),"",IFERROR($G87/1000*$P87,"")))</f>
        <v/>
      </c>
      <c r="U87" s="51">
        <f>IF($A87="","",IF(OR($I87="",$Q87=""),"",IFERROR($I87/1000*$Q87,"")))</f>
        <v/>
      </c>
      <c r="V87" s="51">
        <f>IF($A87="","",IF(OR($K87="",$R87=""),"",IFERROR($K87+$R87,"")))</f>
        <v/>
      </c>
      <c r="W87" s="51">
        <f>IF($A87="","",IF(COUNT($S87:$V87)&lt;4,"",SUM($S87:$V87)))</f>
        <v/>
      </c>
      <c r="X87" s="51">
        <f>IF($A87="","",IF(OR($W87="",$L87=""),"",IFERROR($W87/(1-$L87),"")))</f>
        <v/>
      </c>
      <c r="Y87" s="51">
        <f>IF($A87="","",IF(OR($X87="",$M87=""),"",IFERROR($X87/$M87,"")))</f>
        <v/>
      </c>
      <c r="Z87" s="52">
        <f>IF($A87="","",IF(Parameter!$G$5="","",Parameter!$G$5))</f>
        <v/>
      </c>
      <c r="AA87" s="51">
        <f>IF($A87="","",IF(OR($Y87="",$Z87=""),"",IFERROR($Y87*(1+$Z87),"")))</f>
        <v/>
      </c>
      <c r="AB87" s="51">
        <f>IF($A87="","",IF(OR($N87="",$Z87=""),"",IFERROR($N87/(1+$Z87),"")))</f>
        <v/>
      </c>
      <c r="AC87" s="52">
        <f>IF($A87="","",IF(OR($X87="",$AB87=""),"",IFERROR($X87/$AB87,"")))</f>
        <v/>
      </c>
      <c r="AD87" s="51">
        <f>IF($A87="","",IF(OR($AB87="",$X87=""),"",IFERROR($AB87-$X87,"")))</f>
        <v/>
      </c>
      <c r="AE87" s="51">
        <f>IF($A87="","",IF(OR($N87="",$AA87=""),"",IFERROR($N87-$AA87,"")))</f>
        <v/>
      </c>
      <c r="AF87" s="29">
        <f>IF($A87="","",IF(OR(COUNTBLANK($B87:$N87)&gt;0,$O87="",$P87="",$Q87="",$R87="",$W87="",$X87="",$Y87="",$Z87="",$AA87="",$AB87="",$AC87="",$AD87="",$AE87=""),"Eingabe fehlt",IF(OR($AC87&gt;Parameter!$G$6,$AD87&lt;Parameter!$G$7,$L87&gt;Parameter!$G$8,$AE87&lt;0),"Prüfen","OK")))</f>
        <v/>
      </c>
    </row>
    <row r="88">
      <c r="A88" s="20" t="n"/>
      <c r="B88" s="47" t="n"/>
      <c r="C88" s="22" t="n"/>
      <c r="D88" s="20" t="n"/>
      <c r="E88" s="48" t="n"/>
      <c r="F88" s="20" t="n"/>
      <c r="G88" s="24" t="n"/>
      <c r="H88" s="20" t="n"/>
      <c r="I88" s="24" t="n"/>
      <c r="J88" s="20" t="n"/>
      <c r="K88" s="49" t="n"/>
      <c r="L88" s="50" t="n"/>
      <c r="M88" s="50" t="n"/>
      <c r="N88" s="49" t="n"/>
      <c r="O88" s="53">
        <f>IF($A88="","",IF(Parameter!$D$5="","",IFERROR(VLOOKUP("Kaffeebohnen",Parameter!$A$5:$D$14,4,FALSE),"")))</f>
        <v/>
      </c>
      <c r="P88" s="53">
        <f>IF($A88="","",IF($F88="","",IFERROR(VLOOKUP($F88,Parameter!$A$5:$D$14,4,FALSE),"")))</f>
        <v/>
      </c>
      <c r="Q88" s="53">
        <f>IF($A88="","",IF($H88="","",IFERROR(VLOOKUP($H88,Parameter!$A$5:$D$14,4,FALSE),"")))</f>
        <v/>
      </c>
      <c r="R88" s="53">
        <f>IF($A88="","",IF($J88="","",IFERROR(VLOOKUP($J88,Parameter!$A$5:$D$14,4,FALSE),"")))</f>
        <v/>
      </c>
      <c r="S88" s="53">
        <f>IF($A88="","",IF(OR($E88="",$O88=""),"",IFERROR($E88/1000*$O88,"")))</f>
        <v/>
      </c>
      <c r="T88" s="53">
        <f>IF($A88="","",IF(OR($G88="",$P88=""),"",IFERROR($G88/1000*$P88,"")))</f>
        <v/>
      </c>
      <c r="U88" s="53">
        <f>IF($A88="","",IF(OR($I88="",$Q88=""),"",IFERROR($I88/1000*$Q88,"")))</f>
        <v/>
      </c>
      <c r="V88" s="53">
        <f>IF($A88="","",IF(OR($K88="",$R88=""),"",IFERROR($K88+$R88,"")))</f>
        <v/>
      </c>
      <c r="W88" s="53">
        <f>IF($A88="","",IF(COUNT($S88:$V88)&lt;4,"",SUM($S88:$V88)))</f>
        <v/>
      </c>
      <c r="X88" s="53">
        <f>IF($A88="","",IF(OR($W88="",$L88=""),"",IFERROR($W88/(1-$L88),"")))</f>
        <v/>
      </c>
      <c r="Y88" s="53">
        <f>IF($A88="","",IF(OR($X88="",$M88=""),"",IFERROR($X88/$M88,"")))</f>
        <v/>
      </c>
      <c r="Z88" s="54">
        <f>IF($A88="","",IF(Parameter!$G$5="","",Parameter!$G$5))</f>
        <v/>
      </c>
      <c r="AA88" s="53">
        <f>IF($A88="","",IF(OR($Y88="",$Z88=""),"",IFERROR($Y88*(1+$Z88),"")))</f>
        <v/>
      </c>
      <c r="AB88" s="53">
        <f>IF($A88="","",IF(OR($N88="",$Z88=""),"",IFERROR($N88/(1+$Z88),"")))</f>
        <v/>
      </c>
      <c r="AC88" s="54">
        <f>IF($A88="","",IF(OR($X88="",$AB88=""),"",IFERROR($X88/$AB88,"")))</f>
        <v/>
      </c>
      <c r="AD88" s="53">
        <f>IF($A88="","",IF(OR($AB88="",$X88=""),"",IFERROR($AB88-$X88,"")))</f>
        <v/>
      </c>
      <c r="AE88" s="53">
        <f>IF($A88="","",IF(OR($N88="",$AA88=""),"",IFERROR($N88-$AA88,"")))</f>
        <v/>
      </c>
      <c r="AF88" s="32">
        <f>IF($A88="","",IF(OR(COUNTBLANK($B88:$N88)&gt;0,$O88="",$P88="",$Q88="",$R88="",$W88="",$X88="",$Y88="",$Z88="",$AA88="",$AB88="",$AC88="",$AD88="",$AE88=""),"Eingabe fehlt",IF(OR($AC88&gt;Parameter!$G$6,$AD88&lt;Parameter!$G$7,$L88&gt;Parameter!$G$8,$AE88&lt;0),"Prüfen","OK")))</f>
        <v/>
      </c>
    </row>
    <row r="89">
      <c r="A89" s="20" t="n"/>
      <c r="B89" s="47" t="n"/>
      <c r="C89" s="22" t="n"/>
      <c r="D89" s="20" t="n"/>
      <c r="E89" s="48" t="n"/>
      <c r="F89" s="20" t="n"/>
      <c r="G89" s="24" t="n"/>
      <c r="H89" s="20" t="n"/>
      <c r="I89" s="24" t="n"/>
      <c r="J89" s="20" t="n"/>
      <c r="K89" s="49" t="n"/>
      <c r="L89" s="50" t="n"/>
      <c r="M89" s="50" t="n"/>
      <c r="N89" s="49" t="n"/>
      <c r="O89" s="51">
        <f>IF($A89="","",IF(Parameter!$D$5="","",IFERROR(VLOOKUP("Kaffeebohnen",Parameter!$A$5:$D$14,4,FALSE),"")))</f>
        <v/>
      </c>
      <c r="P89" s="51">
        <f>IF($A89="","",IF($F89="","",IFERROR(VLOOKUP($F89,Parameter!$A$5:$D$14,4,FALSE),"")))</f>
        <v/>
      </c>
      <c r="Q89" s="51">
        <f>IF($A89="","",IF($H89="","",IFERROR(VLOOKUP($H89,Parameter!$A$5:$D$14,4,FALSE),"")))</f>
        <v/>
      </c>
      <c r="R89" s="51">
        <f>IF($A89="","",IF($J89="","",IFERROR(VLOOKUP($J89,Parameter!$A$5:$D$14,4,FALSE),"")))</f>
        <v/>
      </c>
      <c r="S89" s="51">
        <f>IF($A89="","",IF(OR($E89="",$O89=""),"",IFERROR($E89/1000*$O89,"")))</f>
        <v/>
      </c>
      <c r="T89" s="51">
        <f>IF($A89="","",IF(OR($G89="",$P89=""),"",IFERROR($G89/1000*$P89,"")))</f>
        <v/>
      </c>
      <c r="U89" s="51">
        <f>IF($A89="","",IF(OR($I89="",$Q89=""),"",IFERROR($I89/1000*$Q89,"")))</f>
        <v/>
      </c>
      <c r="V89" s="51">
        <f>IF($A89="","",IF(OR($K89="",$R89=""),"",IFERROR($K89+$R89,"")))</f>
        <v/>
      </c>
      <c r="W89" s="51">
        <f>IF($A89="","",IF(COUNT($S89:$V89)&lt;4,"",SUM($S89:$V89)))</f>
        <v/>
      </c>
      <c r="X89" s="51">
        <f>IF($A89="","",IF(OR($W89="",$L89=""),"",IFERROR($W89/(1-$L89),"")))</f>
        <v/>
      </c>
      <c r="Y89" s="51">
        <f>IF($A89="","",IF(OR($X89="",$M89=""),"",IFERROR($X89/$M89,"")))</f>
        <v/>
      </c>
      <c r="Z89" s="52">
        <f>IF($A89="","",IF(Parameter!$G$5="","",Parameter!$G$5))</f>
        <v/>
      </c>
      <c r="AA89" s="51">
        <f>IF($A89="","",IF(OR($Y89="",$Z89=""),"",IFERROR($Y89*(1+$Z89),"")))</f>
        <v/>
      </c>
      <c r="AB89" s="51">
        <f>IF($A89="","",IF(OR($N89="",$Z89=""),"",IFERROR($N89/(1+$Z89),"")))</f>
        <v/>
      </c>
      <c r="AC89" s="52">
        <f>IF($A89="","",IF(OR($X89="",$AB89=""),"",IFERROR($X89/$AB89,"")))</f>
        <v/>
      </c>
      <c r="AD89" s="51">
        <f>IF($A89="","",IF(OR($AB89="",$X89=""),"",IFERROR($AB89-$X89,"")))</f>
        <v/>
      </c>
      <c r="AE89" s="51">
        <f>IF($A89="","",IF(OR($N89="",$AA89=""),"",IFERROR($N89-$AA89,"")))</f>
        <v/>
      </c>
      <c r="AF89" s="29">
        <f>IF($A89="","",IF(OR(COUNTBLANK($B89:$N89)&gt;0,$O89="",$P89="",$Q89="",$R89="",$W89="",$X89="",$Y89="",$Z89="",$AA89="",$AB89="",$AC89="",$AD89="",$AE89=""),"Eingabe fehlt",IF(OR($AC89&gt;Parameter!$G$6,$AD89&lt;Parameter!$G$7,$L89&gt;Parameter!$G$8,$AE89&lt;0),"Prüfen","OK")))</f>
        <v/>
      </c>
    </row>
    <row r="90">
      <c r="A90" s="20" t="n"/>
      <c r="B90" s="47" t="n"/>
      <c r="C90" s="22" t="n"/>
      <c r="D90" s="20" t="n"/>
      <c r="E90" s="48" t="n"/>
      <c r="F90" s="20" t="n"/>
      <c r="G90" s="24" t="n"/>
      <c r="H90" s="20" t="n"/>
      <c r="I90" s="24" t="n"/>
      <c r="J90" s="20" t="n"/>
      <c r="K90" s="49" t="n"/>
      <c r="L90" s="50" t="n"/>
      <c r="M90" s="50" t="n"/>
      <c r="N90" s="49" t="n"/>
      <c r="O90" s="53">
        <f>IF($A90="","",IF(Parameter!$D$5="","",IFERROR(VLOOKUP("Kaffeebohnen",Parameter!$A$5:$D$14,4,FALSE),"")))</f>
        <v/>
      </c>
      <c r="P90" s="53">
        <f>IF($A90="","",IF($F90="","",IFERROR(VLOOKUP($F90,Parameter!$A$5:$D$14,4,FALSE),"")))</f>
        <v/>
      </c>
      <c r="Q90" s="53">
        <f>IF($A90="","",IF($H90="","",IFERROR(VLOOKUP($H90,Parameter!$A$5:$D$14,4,FALSE),"")))</f>
        <v/>
      </c>
      <c r="R90" s="53">
        <f>IF($A90="","",IF($J90="","",IFERROR(VLOOKUP($J90,Parameter!$A$5:$D$14,4,FALSE),"")))</f>
        <v/>
      </c>
      <c r="S90" s="53">
        <f>IF($A90="","",IF(OR($E90="",$O90=""),"",IFERROR($E90/1000*$O90,"")))</f>
        <v/>
      </c>
      <c r="T90" s="53">
        <f>IF($A90="","",IF(OR($G90="",$P90=""),"",IFERROR($G90/1000*$P90,"")))</f>
        <v/>
      </c>
      <c r="U90" s="53">
        <f>IF($A90="","",IF(OR($I90="",$Q90=""),"",IFERROR($I90/1000*$Q90,"")))</f>
        <v/>
      </c>
      <c r="V90" s="53">
        <f>IF($A90="","",IF(OR($K90="",$R90=""),"",IFERROR($K90+$R90,"")))</f>
        <v/>
      </c>
      <c r="W90" s="53">
        <f>IF($A90="","",IF(COUNT($S90:$V90)&lt;4,"",SUM($S90:$V90)))</f>
        <v/>
      </c>
      <c r="X90" s="53">
        <f>IF($A90="","",IF(OR($W90="",$L90=""),"",IFERROR($W90/(1-$L90),"")))</f>
        <v/>
      </c>
      <c r="Y90" s="53">
        <f>IF($A90="","",IF(OR($X90="",$M90=""),"",IFERROR($X90/$M90,"")))</f>
        <v/>
      </c>
      <c r="Z90" s="54">
        <f>IF($A90="","",IF(Parameter!$G$5="","",Parameter!$G$5))</f>
        <v/>
      </c>
      <c r="AA90" s="53">
        <f>IF($A90="","",IF(OR($Y90="",$Z90=""),"",IFERROR($Y90*(1+$Z90),"")))</f>
        <v/>
      </c>
      <c r="AB90" s="53">
        <f>IF($A90="","",IF(OR($N90="",$Z90=""),"",IFERROR($N90/(1+$Z90),"")))</f>
        <v/>
      </c>
      <c r="AC90" s="54">
        <f>IF($A90="","",IF(OR($X90="",$AB90=""),"",IFERROR($X90/$AB90,"")))</f>
        <v/>
      </c>
      <c r="AD90" s="53">
        <f>IF($A90="","",IF(OR($AB90="",$X90=""),"",IFERROR($AB90-$X90,"")))</f>
        <v/>
      </c>
      <c r="AE90" s="53">
        <f>IF($A90="","",IF(OR($N90="",$AA90=""),"",IFERROR($N90-$AA90,"")))</f>
        <v/>
      </c>
      <c r="AF90" s="32">
        <f>IF($A90="","",IF(OR(COUNTBLANK($B90:$N90)&gt;0,$O90="",$P90="",$Q90="",$R90="",$W90="",$X90="",$Y90="",$Z90="",$AA90="",$AB90="",$AC90="",$AD90="",$AE90=""),"Eingabe fehlt",IF(OR($AC90&gt;Parameter!$G$6,$AD90&lt;Parameter!$G$7,$L90&gt;Parameter!$G$8,$AE90&lt;0),"Prüfen","OK")))</f>
        <v/>
      </c>
    </row>
    <row r="91">
      <c r="A91" s="20" t="n"/>
      <c r="B91" s="47" t="n"/>
      <c r="C91" s="22" t="n"/>
      <c r="D91" s="20" t="n"/>
      <c r="E91" s="48" t="n"/>
      <c r="F91" s="20" t="n"/>
      <c r="G91" s="24" t="n"/>
      <c r="H91" s="20" t="n"/>
      <c r="I91" s="24" t="n"/>
      <c r="J91" s="20" t="n"/>
      <c r="K91" s="49" t="n"/>
      <c r="L91" s="50" t="n"/>
      <c r="M91" s="50" t="n"/>
      <c r="N91" s="49" t="n"/>
      <c r="O91" s="51">
        <f>IF($A91="","",IF(Parameter!$D$5="","",IFERROR(VLOOKUP("Kaffeebohnen",Parameter!$A$5:$D$14,4,FALSE),"")))</f>
        <v/>
      </c>
      <c r="P91" s="51">
        <f>IF($A91="","",IF($F91="","",IFERROR(VLOOKUP($F91,Parameter!$A$5:$D$14,4,FALSE),"")))</f>
        <v/>
      </c>
      <c r="Q91" s="51">
        <f>IF($A91="","",IF($H91="","",IFERROR(VLOOKUP($H91,Parameter!$A$5:$D$14,4,FALSE),"")))</f>
        <v/>
      </c>
      <c r="R91" s="51">
        <f>IF($A91="","",IF($J91="","",IFERROR(VLOOKUP($J91,Parameter!$A$5:$D$14,4,FALSE),"")))</f>
        <v/>
      </c>
      <c r="S91" s="51">
        <f>IF($A91="","",IF(OR($E91="",$O91=""),"",IFERROR($E91/1000*$O91,"")))</f>
        <v/>
      </c>
      <c r="T91" s="51">
        <f>IF($A91="","",IF(OR($G91="",$P91=""),"",IFERROR($G91/1000*$P91,"")))</f>
        <v/>
      </c>
      <c r="U91" s="51">
        <f>IF($A91="","",IF(OR($I91="",$Q91=""),"",IFERROR($I91/1000*$Q91,"")))</f>
        <v/>
      </c>
      <c r="V91" s="51">
        <f>IF($A91="","",IF(OR($K91="",$R91=""),"",IFERROR($K91+$R91,"")))</f>
        <v/>
      </c>
      <c r="W91" s="51">
        <f>IF($A91="","",IF(COUNT($S91:$V91)&lt;4,"",SUM($S91:$V91)))</f>
        <v/>
      </c>
      <c r="X91" s="51">
        <f>IF($A91="","",IF(OR($W91="",$L91=""),"",IFERROR($W91/(1-$L91),"")))</f>
        <v/>
      </c>
      <c r="Y91" s="51">
        <f>IF($A91="","",IF(OR($X91="",$M91=""),"",IFERROR($X91/$M91,"")))</f>
        <v/>
      </c>
      <c r="Z91" s="52">
        <f>IF($A91="","",IF(Parameter!$G$5="","",Parameter!$G$5))</f>
        <v/>
      </c>
      <c r="AA91" s="51">
        <f>IF($A91="","",IF(OR($Y91="",$Z91=""),"",IFERROR($Y91*(1+$Z91),"")))</f>
        <v/>
      </c>
      <c r="AB91" s="51">
        <f>IF($A91="","",IF(OR($N91="",$Z91=""),"",IFERROR($N91/(1+$Z91),"")))</f>
        <v/>
      </c>
      <c r="AC91" s="52">
        <f>IF($A91="","",IF(OR($X91="",$AB91=""),"",IFERROR($X91/$AB91,"")))</f>
        <v/>
      </c>
      <c r="AD91" s="51">
        <f>IF($A91="","",IF(OR($AB91="",$X91=""),"",IFERROR($AB91-$X91,"")))</f>
        <v/>
      </c>
      <c r="AE91" s="51">
        <f>IF($A91="","",IF(OR($N91="",$AA91=""),"",IFERROR($N91-$AA91,"")))</f>
        <v/>
      </c>
      <c r="AF91" s="29">
        <f>IF($A91="","",IF(OR(COUNTBLANK($B91:$N91)&gt;0,$O91="",$P91="",$Q91="",$R91="",$W91="",$X91="",$Y91="",$Z91="",$AA91="",$AB91="",$AC91="",$AD91="",$AE91=""),"Eingabe fehlt",IF(OR($AC91&gt;Parameter!$G$6,$AD91&lt;Parameter!$G$7,$L91&gt;Parameter!$G$8,$AE91&lt;0),"Prüfen","OK")))</f>
        <v/>
      </c>
    </row>
    <row r="92">
      <c r="A92" s="20" t="n"/>
      <c r="B92" s="47" t="n"/>
      <c r="C92" s="22" t="n"/>
      <c r="D92" s="20" t="n"/>
      <c r="E92" s="48" t="n"/>
      <c r="F92" s="20" t="n"/>
      <c r="G92" s="24" t="n"/>
      <c r="H92" s="20" t="n"/>
      <c r="I92" s="24" t="n"/>
      <c r="J92" s="20" t="n"/>
      <c r="K92" s="49" t="n"/>
      <c r="L92" s="50" t="n"/>
      <c r="M92" s="50" t="n"/>
      <c r="N92" s="49" t="n"/>
      <c r="O92" s="53">
        <f>IF($A92="","",IF(Parameter!$D$5="","",IFERROR(VLOOKUP("Kaffeebohnen",Parameter!$A$5:$D$14,4,FALSE),"")))</f>
        <v/>
      </c>
      <c r="P92" s="53">
        <f>IF($A92="","",IF($F92="","",IFERROR(VLOOKUP($F92,Parameter!$A$5:$D$14,4,FALSE),"")))</f>
        <v/>
      </c>
      <c r="Q92" s="53">
        <f>IF($A92="","",IF($H92="","",IFERROR(VLOOKUP($H92,Parameter!$A$5:$D$14,4,FALSE),"")))</f>
        <v/>
      </c>
      <c r="R92" s="53">
        <f>IF($A92="","",IF($J92="","",IFERROR(VLOOKUP($J92,Parameter!$A$5:$D$14,4,FALSE),"")))</f>
        <v/>
      </c>
      <c r="S92" s="53">
        <f>IF($A92="","",IF(OR($E92="",$O92=""),"",IFERROR($E92/1000*$O92,"")))</f>
        <v/>
      </c>
      <c r="T92" s="53">
        <f>IF($A92="","",IF(OR($G92="",$P92=""),"",IFERROR($G92/1000*$P92,"")))</f>
        <v/>
      </c>
      <c r="U92" s="53">
        <f>IF($A92="","",IF(OR($I92="",$Q92=""),"",IFERROR($I92/1000*$Q92,"")))</f>
        <v/>
      </c>
      <c r="V92" s="53">
        <f>IF($A92="","",IF(OR($K92="",$R92=""),"",IFERROR($K92+$R92,"")))</f>
        <v/>
      </c>
      <c r="W92" s="53">
        <f>IF($A92="","",IF(COUNT($S92:$V92)&lt;4,"",SUM($S92:$V92)))</f>
        <v/>
      </c>
      <c r="X92" s="53">
        <f>IF($A92="","",IF(OR($W92="",$L92=""),"",IFERROR($W92/(1-$L92),"")))</f>
        <v/>
      </c>
      <c r="Y92" s="53">
        <f>IF($A92="","",IF(OR($X92="",$M92=""),"",IFERROR($X92/$M92,"")))</f>
        <v/>
      </c>
      <c r="Z92" s="54">
        <f>IF($A92="","",IF(Parameter!$G$5="","",Parameter!$G$5))</f>
        <v/>
      </c>
      <c r="AA92" s="53">
        <f>IF($A92="","",IF(OR($Y92="",$Z92=""),"",IFERROR($Y92*(1+$Z92),"")))</f>
        <v/>
      </c>
      <c r="AB92" s="53">
        <f>IF($A92="","",IF(OR($N92="",$Z92=""),"",IFERROR($N92/(1+$Z92),"")))</f>
        <v/>
      </c>
      <c r="AC92" s="54">
        <f>IF($A92="","",IF(OR($X92="",$AB92=""),"",IFERROR($X92/$AB92,"")))</f>
        <v/>
      </c>
      <c r="AD92" s="53">
        <f>IF($A92="","",IF(OR($AB92="",$X92=""),"",IFERROR($AB92-$X92,"")))</f>
        <v/>
      </c>
      <c r="AE92" s="53">
        <f>IF($A92="","",IF(OR($N92="",$AA92=""),"",IFERROR($N92-$AA92,"")))</f>
        <v/>
      </c>
      <c r="AF92" s="32">
        <f>IF($A92="","",IF(OR(COUNTBLANK($B92:$N92)&gt;0,$O92="",$P92="",$Q92="",$R92="",$W92="",$X92="",$Y92="",$Z92="",$AA92="",$AB92="",$AC92="",$AD92="",$AE92=""),"Eingabe fehlt",IF(OR($AC92&gt;Parameter!$G$6,$AD92&lt;Parameter!$G$7,$L92&gt;Parameter!$G$8,$AE92&lt;0),"Prüfen","OK")))</f>
        <v/>
      </c>
    </row>
    <row r="93">
      <c r="A93" s="20" t="n"/>
      <c r="B93" s="47" t="n"/>
      <c r="C93" s="22" t="n"/>
      <c r="D93" s="20" t="n"/>
      <c r="E93" s="48" t="n"/>
      <c r="F93" s="20" t="n"/>
      <c r="G93" s="24" t="n"/>
      <c r="H93" s="20" t="n"/>
      <c r="I93" s="24" t="n"/>
      <c r="J93" s="20" t="n"/>
      <c r="K93" s="49" t="n"/>
      <c r="L93" s="50" t="n"/>
      <c r="M93" s="50" t="n"/>
      <c r="N93" s="49" t="n"/>
      <c r="O93" s="51">
        <f>IF($A93="","",IF(Parameter!$D$5="","",IFERROR(VLOOKUP("Kaffeebohnen",Parameter!$A$5:$D$14,4,FALSE),"")))</f>
        <v/>
      </c>
      <c r="P93" s="51">
        <f>IF($A93="","",IF($F93="","",IFERROR(VLOOKUP($F93,Parameter!$A$5:$D$14,4,FALSE),"")))</f>
        <v/>
      </c>
      <c r="Q93" s="51">
        <f>IF($A93="","",IF($H93="","",IFERROR(VLOOKUP($H93,Parameter!$A$5:$D$14,4,FALSE),"")))</f>
        <v/>
      </c>
      <c r="R93" s="51">
        <f>IF($A93="","",IF($J93="","",IFERROR(VLOOKUP($J93,Parameter!$A$5:$D$14,4,FALSE),"")))</f>
        <v/>
      </c>
      <c r="S93" s="51">
        <f>IF($A93="","",IF(OR($E93="",$O93=""),"",IFERROR($E93/1000*$O93,"")))</f>
        <v/>
      </c>
      <c r="T93" s="51">
        <f>IF($A93="","",IF(OR($G93="",$P93=""),"",IFERROR($G93/1000*$P93,"")))</f>
        <v/>
      </c>
      <c r="U93" s="51">
        <f>IF($A93="","",IF(OR($I93="",$Q93=""),"",IFERROR($I93/1000*$Q93,"")))</f>
        <v/>
      </c>
      <c r="V93" s="51">
        <f>IF($A93="","",IF(OR($K93="",$R93=""),"",IFERROR($K93+$R93,"")))</f>
        <v/>
      </c>
      <c r="W93" s="51">
        <f>IF($A93="","",IF(COUNT($S93:$V93)&lt;4,"",SUM($S93:$V93)))</f>
        <v/>
      </c>
      <c r="X93" s="51">
        <f>IF($A93="","",IF(OR($W93="",$L93=""),"",IFERROR($W93/(1-$L93),"")))</f>
        <v/>
      </c>
      <c r="Y93" s="51">
        <f>IF($A93="","",IF(OR($X93="",$M93=""),"",IFERROR($X93/$M93,"")))</f>
        <v/>
      </c>
      <c r="Z93" s="52">
        <f>IF($A93="","",IF(Parameter!$G$5="","",Parameter!$G$5))</f>
        <v/>
      </c>
      <c r="AA93" s="51">
        <f>IF($A93="","",IF(OR($Y93="",$Z93=""),"",IFERROR($Y93*(1+$Z93),"")))</f>
        <v/>
      </c>
      <c r="AB93" s="51">
        <f>IF($A93="","",IF(OR($N93="",$Z93=""),"",IFERROR($N93/(1+$Z93),"")))</f>
        <v/>
      </c>
      <c r="AC93" s="52">
        <f>IF($A93="","",IF(OR($X93="",$AB93=""),"",IFERROR($X93/$AB93,"")))</f>
        <v/>
      </c>
      <c r="AD93" s="51">
        <f>IF($A93="","",IF(OR($AB93="",$X93=""),"",IFERROR($AB93-$X93,"")))</f>
        <v/>
      </c>
      <c r="AE93" s="51">
        <f>IF($A93="","",IF(OR($N93="",$AA93=""),"",IFERROR($N93-$AA93,"")))</f>
        <v/>
      </c>
      <c r="AF93" s="29">
        <f>IF($A93="","",IF(OR(COUNTBLANK($B93:$N93)&gt;0,$O93="",$P93="",$Q93="",$R93="",$W93="",$X93="",$Y93="",$Z93="",$AA93="",$AB93="",$AC93="",$AD93="",$AE93=""),"Eingabe fehlt",IF(OR($AC93&gt;Parameter!$G$6,$AD93&lt;Parameter!$G$7,$L93&gt;Parameter!$G$8,$AE93&lt;0),"Prüfen","OK")))</f>
        <v/>
      </c>
    </row>
    <row r="94">
      <c r="A94" s="20" t="n"/>
      <c r="B94" s="47" t="n"/>
      <c r="C94" s="22" t="n"/>
      <c r="D94" s="20" t="n"/>
      <c r="E94" s="48" t="n"/>
      <c r="F94" s="20" t="n"/>
      <c r="G94" s="24" t="n"/>
      <c r="H94" s="20" t="n"/>
      <c r="I94" s="24" t="n"/>
      <c r="J94" s="20" t="n"/>
      <c r="K94" s="49" t="n"/>
      <c r="L94" s="50" t="n"/>
      <c r="M94" s="50" t="n"/>
      <c r="N94" s="49" t="n"/>
      <c r="O94" s="53">
        <f>IF($A94="","",IF(Parameter!$D$5="","",IFERROR(VLOOKUP("Kaffeebohnen",Parameter!$A$5:$D$14,4,FALSE),"")))</f>
        <v/>
      </c>
      <c r="P94" s="53">
        <f>IF($A94="","",IF($F94="","",IFERROR(VLOOKUP($F94,Parameter!$A$5:$D$14,4,FALSE),"")))</f>
        <v/>
      </c>
      <c r="Q94" s="53">
        <f>IF($A94="","",IF($H94="","",IFERROR(VLOOKUP($H94,Parameter!$A$5:$D$14,4,FALSE),"")))</f>
        <v/>
      </c>
      <c r="R94" s="53">
        <f>IF($A94="","",IF($J94="","",IFERROR(VLOOKUP($J94,Parameter!$A$5:$D$14,4,FALSE),"")))</f>
        <v/>
      </c>
      <c r="S94" s="53">
        <f>IF($A94="","",IF(OR($E94="",$O94=""),"",IFERROR($E94/1000*$O94,"")))</f>
        <v/>
      </c>
      <c r="T94" s="53">
        <f>IF($A94="","",IF(OR($G94="",$P94=""),"",IFERROR($G94/1000*$P94,"")))</f>
        <v/>
      </c>
      <c r="U94" s="53">
        <f>IF($A94="","",IF(OR($I94="",$Q94=""),"",IFERROR($I94/1000*$Q94,"")))</f>
        <v/>
      </c>
      <c r="V94" s="53">
        <f>IF($A94="","",IF(OR($K94="",$R94=""),"",IFERROR($K94+$R94,"")))</f>
        <v/>
      </c>
      <c r="W94" s="53">
        <f>IF($A94="","",IF(COUNT($S94:$V94)&lt;4,"",SUM($S94:$V94)))</f>
        <v/>
      </c>
      <c r="X94" s="53">
        <f>IF($A94="","",IF(OR($W94="",$L94=""),"",IFERROR($W94/(1-$L94),"")))</f>
        <v/>
      </c>
      <c r="Y94" s="53">
        <f>IF($A94="","",IF(OR($X94="",$M94=""),"",IFERROR($X94/$M94,"")))</f>
        <v/>
      </c>
      <c r="Z94" s="54">
        <f>IF($A94="","",IF(Parameter!$G$5="","",Parameter!$G$5))</f>
        <v/>
      </c>
      <c r="AA94" s="53">
        <f>IF($A94="","",IF(OR($Y94="",$Z94=""),"",IFERROR($Y94*(1+$Z94),"")))</f>
        <v/>
      </c>
      <c r="AB94" s="53">
        <f>IF($A94="","",IF(OR($N94="",$Z94=""),"",IFERROR($N94/(1+$Z94),"")))</f>
        <v/>
      </c>
      <c r="AC94" s="54">
        <f>IF($A94="","",IF(OR($X94="",$AB94=""),"",IFERROR($X94/$AB94,"")))</f>
        <v/>
      </c>
      <c r="AD94" s="53">
        <f>IF($A94="","",IF(OR($AB94="",$X94=""),"",IFERROR($AB94-$X94,"")))</f>
        <v/>
      </c>
      <c r="AE94" s="53">
        <f>IF($A94="","",IF(OR($N94="",$AA94=""),"",IFERROR($N94-$AA94,"")))</f>
        <v/>
      </c>
      <c r="AF94" s="32">
        <f>IF($A94="","",IF(OR(COUNTBLANK($B94:$N94)&gt;0,$O94="",$P94="",$Q94="",$R94="",$W94="",$X94="",$Y94="",$Z94="",$AA94="",$AB94="",$AC94="",$AD94="",$AE94=""),"Eingabe fehlt",IF(OR($AC94&gt;Parameter!$G$6,$AD94&lt;Parameter!$G$7,$L94&gt;Parameter!$G$8,$AE94&lt;0),"Prüfen","OK")))</f>
        <v/>
      </c>
    </row>
    <row r="95">
      <c r="A95" s="20" t="n"/>
      <c r="B95" s="47" t="n"/>
      <c r="C95" s="22" t="n"/>
      <c r="D95" s="20" t="n"/>
      <c r="E95" s="48" t="n"/>
      <c r="F95" s="20" t="n"/>
      <c r="G95" s="24" t="n"/>
      <c r="H95" s="20" t="n"/>
      <c r="I95" s="24" t="n"/>
      <c r="J95" s="20" t="n"/>
      <c r="K95" s="49" t="n"/>
      <c r="L95" s="50" t="n"/>
      <c r="M95" s="50" t="n"/>
      <c r="N95" s="49" t="n"/>
      <c r="O95" s="51">
        <f>IF($A95="","",IF(Parameter!$D$5="","",IFERROR(VLOOKUP("Kaffeebohnen",Parameter!$A$5:$D$14,4,FALSE),"")))</f>
        <v/>
      </c>
      <c r="P95" s="51">
        <f>IF($A95="","",IF($F95="","",IFERROR(VLOOKUP($F95,Parameter!$A$5:$D$14,4,FALSE),"")))</f>
        <v/>
      </c>
      <c r="Q95" s="51">
        <f>IF($A95="","",IF($H95="","",IFERROR(VLOOKUP($H95,Parameter!$A$5:$D$14,4,FALSE),"")))</f>
        <v/>
      </c>
      <c r="R95" s="51">
        <f>IF($A95="","",IF($J95="","",IFERROR(VLOOKUP($J95,Parameter!$A$5:$D$14,4,FALSE),"")))</f>
        <v/>
      </c>
      <c r="S95" s="51">
        <f>IF($A95="","",IF(OR($E95="",$O95=""),"",IFERROR($E95/1000*$O95,"")))</f>
        <v/>
      </c>
      <c r="T95" s="51">
        <f>IF($A95="","",IF(OR($G95="",$P95=""),"",IFERROR($G95/1000*$P95,"")))</f>
        <v/>
      </c>
      <c r="U95" s="51">
        <f>IF($A95="","",IF(OR($I95="",$Q95=""),"",IFERROR($I95/1000*$Q95,"")))</f>
        <v/>
      </c>
      <c r="V95" s="51">
        <f>IF($A95="","",IF(OR($K95="",$R95=""),"",IFERROR($K95+$R95,"")))</f>
        <v/>
      </c>
      <c r="W95" s="51">
        <f>IF($A95="","",IF(COUNT($S95:$V95)&lt;4,"",SUM($S95:$V95)))</f>
        <v/>
      </c>
      <c r="X95" s="51">
        <f>IF($A95="","",IF(OR($W95="",$L95=""),"",IFERROR($W95/(1-$L95),"")))</f>
        <v/>
      </c>
      <c r="Y95" s="51">
        <f>IF($A95="","",IF(OR($X95="",$M95=""),"",IFERROR($X95/$M95,"")))</f>
        <v/>
      </c>
      <c r="Z95" s="52">
        <f>IF($A95="","",IF(Parameter!$G$5="","",Parameter!$G$5))</f>
        <v/>
      </c>
      <c r="AA95" s="51">
        <f>IF($A95="","",IF(OR($Y95="",$Z95=""),"",IFERROR($Y95*(1+$Z95),"")))</f>
        <v/>
      </c>
      <c r="AB95" s="51">
        <f>IF($A95="","",IF(OR($N95="",$Z95=""),"",IFERROR($N95/(1+$Z95),"")))</f>
        <v/>
      </c>
      <c r="AC95" s="52">
        <f>IF($A95="","",IF(OR($X95="",$AB95=""),"",IFERROR($X95/$AB95,"")))</f>
        <v/>
      </c>
      <c r="AD95" s="51">
        <f>IF($A95="","",IF(OR($AB95="",$X95=""),"",IFERROR($AB95-$X95,"")))</f>
        <v/>
      </c>
      <c r="AE95" s="51">
        <f>IF($A95="","",IF(OR($N95="",$AA95=""),"",IFERROR($N95-$AA95,"")))</f>
        <v/>
      </c>
      <c r="AF95" s="29">
        <f>IF($A95="","",IF(OR(COUNTBLANK($B95:$N95)&gt;0,$O95="",$P95="",$Q95="",$R95="",$W95="",$X95="",$Y95="",$Z95="",$AA95="",$AB95="",$AC95="",$AD95="",$AE95=""),"Eingabe fehlt",IF(OR($AC95&gt;Parameter!$G$6,$AD95&lt;Parameter!$G$7,$L95&gt;Parameter!$G$8,$AE95&lt;0),"Prüfen","OK")))</f>
        <v/>
      </c>
    </row>
    <row r="96">
      <c r="A96" s="20" t="n"/>
      <c r="B96" s="47" t="n"/>
      <c r="C96" s="22" t="n"/>
      <c r="D96" s="20" t="n"/>
      <c r="E96" s="48" t="n"/>
      <c r="F96" s="20" t="n"/>
      <c r="G96" s="24" t="n"/>
      <c r="H96" s="20" t="n"/>
      <c r="I96" s="24" t="n"/>
      <c r="J96" s="20" t="n"/>
      <c r="K96" s="49" t="n"/>
      <c r="L96" s="50" t="n"/>
      <c r="M96" s="50" t="n"/>
      <c r="N96" s="49" t="n"/>
      <c r="O96" s="53">
        <f>IF($A96="","",IF(Parameter!$D$5="","",IFERROR(VLOOKUP("Kaffeebohnen",Parameter!$A$5:$D$14,4,FALSE),"")))</f>
        <v/>
      </c>
      <c r="P96" s="53">
        <f>IF($A96="","",IF($F96="","",IFERROR(VLOOKUP($F96,Parameter!$A$5:$D$14,4,FALSE),"")))</f>
        <v/>
      </c>
      <c r="Q96" s="53">
        <f>IF($A96="","",IF($H96="","",IFERROR(VLOOKUP($H96,Parameter!$A$5:$D$14,4,FALSE),"")))</f>
        <v/>
      </c>
      <c r="R96" s="53">
        <f>IF($A96="","",IF($J96="","",IFERROR(VLOOKUP($J96,Parameter!$A$5:$D$14,4,FALSE),"")))</f>
        <v/>
      </c>
      <c r="S96" s="53">
        <f>IF($A96="","",IF(OR($E96="",$O96=""),"",IFERROR($E96/1000*$O96,"")))</f>
        <v/>
      </c>
      <c r="T96" s="53">
        <f>IF($A96="","",IF(OR($G96="",$P96=""),"",IFERROR($G96/1000*$P96,"")))</f>
        <v/>
      </c>
      <c r="U96" s="53">
        <f>IF($A96="","",IF(OR($I96="",$Q96=""),"",IFERROR($I96/1000*$Q96,"")))</f>
        <v/>
      </c>
      <c r="V96" s="53">
        <f>IF($A96="","",IF(OR($K96="",$R96=""),"",IFERROR($K96+$R96,"")))</f>
        <v/>
      </c>
      <c r="W96" s="53">
        <f>IF($A96="","",IF(COUNT($S96:$V96)&lt;4,"",SUM($S96:$V96)))</f>
        <v/>
      </c>
      <c r="X96" s="53">
        <f>IF($A96="","",IF(OR($W96="",$L96=""),"",IFERROR($W96/(1-$L96),"")))</f>
        <v/>
      </c>
      <c r="Y96" s="53">
        <f>IF($A96="","",IF(OR($X96="",$M96=""),"",IFERROR($X96/$M96,"")))</f>
        <v/>
      </c>
      <c r="Z96" s="54">
        <f>IF($A96="","",IF(Parameter!$G$5="","",Parameter!$G$5))</f>
        <v/>
      </c>
      <c r="AA96" s="53">
        <f>IF($A96="","",IF(OR($Y96="",$Z96=""),"",IFERROR($Y96*(1+$Z96),"")))</f>
        <v/>
      </c>
      <c r="AB96" s="53">
        <f>IF($A96="","",IF(OR($N96="",$Z96=""),"",IFERROR($N96/(1+$Z96),"")))</f>
        <v/>
      </c>
      <c r="AC96" s="54">
        <f>IF($A96="","",IF(OR($X96="",$AB96=""),"",IFERROR($X96/$AB96,"")))</f>
        <v/>
      </c>
      <c r="AD96" s="53">
        <f>IF($A96="","",IF(OR($AB96="",$X96=""),"",IFERROR($AB96-$X96,"")))</f>
        <v/>
      </c>
      <c r="AE96" s="53">
        <f>IF($A96="","",IF(OR($N96="",$AA96=""),"",IFERROR($N96-$AA96,"")))</f>
        <v/>
      </c>
      <c r="AF96" s="32">
        <f>IF($A96="","",IF(OR(COUNTBLANK($B96:$N96)&gt;0,$O96="",$P96="",$Q96="",$R96="",$W96="",$X96="",$Y96="",$Z96="",$AA96="",$AB96="",$AC96="",$AD96="",$AE96=""),"Eingabe fehlt",IF(OR($AC96&gt;Parameter!$G$6,$AD96&lt;Parameter!$G$7,$L96&gt;Parameter!$G$8,$AE96&lt;0),"Prüfen","OK")))</f>
        <v/>
      </c>
    </row>
    <row r="97">
      <c r="A97" s="20" t="n"/>
      <c r="B97" s="47" t="n"/>
      <c r="C97" s="22" t="n"/>
      <c r="D97" s="20" t="n"/>
      <c r="E97" s="48" t="n"/>
      <c r="F97" s="20" t="n"/>
      <c r="G97" s="24" t="n"/>
      <c r="H97" s="20" t="n"/>
      <c r="I97" s="24" t="n"/>
      <c r="J97" s="20" t="n"/>
      <c r="K97" s="49" t="n"/>
      <c r="L97" s="50" t="n"/>
      <c r="M97" s="50" t="n"/>
      <c r="N97" s="49" t="n"/>
      <c r="O97" s="51">
        <f>IF($A97="","",IF(Parameter!$D$5="","",IFERROR(VLOOKUP("Kaffeebohnen",Parameter!$A$5:$D$14,4,FALSE),"")))</f>
        <v/>
      </c>
      <c r="P97" s="51">
        <f>IF($A97="","",IF($F97="","",IFERROR(VLOOKUP($F97,Parameter!$A$5:$D$14,4,FALSE),"")))</f>
        <v/>
      </c>
      <c r="Q97" s="51">
        <f>IF($A97="","",IF($H97="","",IFERROR(VLOOKUP($H97,Parameter!$A$5:$D$14,4,FALSE),"")))</f>
        <v/>
      </c>
      <c r="R97" s="51">
        <f>IF($A97="","",IF($J97="","",IFERROR(VLOOKUP($J97,Parameter!$A$5:$D$14,4,FALSE),"")))</f>
        <v/>
      </c>
      <c r="S97" s="51">
        <f>IF($A97="","",IF(OR($E97="",$O97=""),"",IFERROR($E97/1000*$O97,"")))</f>
        <v/>
      </c>
      <c r="T97" s="51">
        <f>IF($A97="","",IF(OR($G97="",$P97=""),"",IFERROR($G97/1000*$P97,"")))</f>
        <v/>
      </c>
      <c r="U97" s="51">
        <f>IF($A97="","",IF(OR($I97="",$Q97=""),"",IFERROR($I97/1000*$Q97,"")))</f>
        <v/>
      </c>
      <c r="V97" s="51">
        <f>IF($A97="","",IF(OR($K97="",$R97=""),"",IFERROR($K97+$R97,"")))</f>
        <v/>
      </c>
      <c r="W97" s="51">
        <f>IF($A97="","",IF(COUNT($S97:$V97)&lt;4,"",SUM($S97:$V97)))</f>
        <v/>
      </c>
      <c r="X97" s="51">
        <f>IF($A97="","",IF(OR($W97="",$L97=""),"",IFERROR($W97/(1-$L97),"")))</f>
        <v/>
      </c>
      <c r="Y97" s="51">
        <f>IF($A97="","",IF(OR($X97="",$M97=""),"",IFERROR($X97/$M97,"")))</f>
        <v/>
      </c>
      <c r="Z97" s="52">
        <f>IF($A97="","",IF(Parameter!$G$5="","",Parameter!$G$5))</f>
        <v/>
      </c>
      <c r="AA97" s="51">
        <f>IF($A97="","",IF(OR($Y97="",$Z97=""),"",IFERROR($Y97*(1+$Z97),"")))</f>
        <v/>
      </c>
      <c r="AB97" s="51">
        <f>IF($A97="","",IF(OR($N97="",$Z97=""),"",IFERROR($N97/(1+$Z97),"")))</f>
        <v/>
      </c>
      <c r="AC97" s="52">
        <f>IF($A97="","",IF(OR($X97="",$AB97=""),"",IFERROR($X97/$AB97,"")))</f>
        <v/>
      </c>
      <c r="AD97" s="51">
        <f>IF($A97="","",IF(OR($AB97="",$X97=""),"",IFERROR($AB97-$X97,"")))</f>
        <v/>
      </c>
      <c r="AE97" s="51">
        <f>IF($A97="","",IF(OR($N97="",$AA97=""),"",IFERROR($N97-$AA97,"")))</f>
        <v/>
      </c>
      <c r="AF97" s="29">
        <f>IF($A97="","",IF(OR(COUNTBLANK($B97:$N97)&gt;0,$O97="",$P97="",$Q97="",$R97="",$W97="",$X97="",$Y97="",$Z97="",$AA97="",$AB97="",$AC97="",$AD97="",$AE97=""),"Eingabe fehlt",IF(OR($AC97&gt;Parameter!$G$6,$AD97&lt;Parameter!$G$7,$L97&gt;Parameter!$G$8,$AE97&lt;0),"Prüfen","OK")))</f>
        <v/>
      </c>
    </row>
    <row r="98">
      <c r="A98" s="20" t="n"/>
      <c r="B98" s="47" t="n"/>
      <c r="C98" s="22" t="n"/>
      <c r="D98" s="20" t="n"/>
      <c r="E98" s="48" t="n"/>
      <c r="F98" s="20" t="n"/>
      <c r="G98" s="24" t="n"/>
      <c r="H98" s="20" t="n"/>
      <c r="I98" s="24" t="n"/>
      <c r="J98" s="20" t="n"/>
      <c r="K98" s="49" t="n"/>
      <c r="L98" s="50" t="n"/>
      <c r="M98" s="50" t="n"/>
      <c r="N98" s="49" t="n"/>
      <c r="O98" s="53">
        <f>IF($A98="","",IF(Parameter!$D$5="","",IFERROR(VLOOKUP("Kaffeebohnen",Parameter!$A$5:$D$14,4,FALSE),"")))</f>
        <v/>
      </c>
      <c r="P98" s="53">
        <f>IF($A98="","",IF($F98="","",IFERROR(VLOOKUP($F98,Parameter!$A$5:$D$14,4,FALSE),"")))</f>
        <v/>
      </c>
      <c r="Q98" s="53">
        <f>IF($A98="","",IF($H98="","",IFERROR(VLOOKUP($H98,Parameter!$A$5:$D$14,4,FALSE),"")))</f>
        <v/>
      </c>
      <c r="R98" s="53">
        <f>IF($A98="","",IF($J98="","",IFERROR(VLOOKUP($J98,Parameter!$A$5:$D$14,4,FALSE),"")))</f>
        <v/>
      </c>
      <c r="S98" s="53">
        <f>IF($A98="","",IF(OR($E98="",$O98=""),"",IFERROR($E98/1000*$O98,"")))</f>
        <v/>
      </c>
      <c r="T98" s="53">
        <f>IF($A98="","",IF(OR($G98="",$P98=""),"",IFERROR($G98/1000*$P98,"")))</f>
        <v/>
      </c>
      <c r="U98" s="53">
        <f>IF($A98="","",IF(OR($I98="",$Q98=""),"",IFERROR($I98/1000*$Q98,"")))</f>
        <v/>
      </c>
      <c r="V98" s="53">
        <f>IF($A98="","",IF(OR($K98="",$R98=""),"",IFERROR($K98+$R98,"")))</f>
        <v/>
      </c>
      <c r="W98" s="53">
        <f>IF($A98="","",IF(COUNT($S98:$V98)&lt;4,"",SUM($S98:$V98)))</f>
        <v/>
      </c>
      <c r="X98" s="53">
        <f>IF($A98="","",IF(OR($W98="",$L98=""),"",IFERROR($W98/(1-$L98),"")))</f>
        <v/>
      </c>
      <c r="Y98" s="53">
        <f>IF($A98="","",IF(OR($X98="",$M98=""),"",IFERROR($X98/$M98,"")))</f>
        <v/>
      </c>
      <c r="Z98" s="54">
        <f>IF($A98="","",IF(Parameter!$G$5="","",Parameter!$G$5))</f>
        <v/>
      </c>
      <c r="AA98" s="53">
        <f>IF($A98="","",IF(OR($Y98="",$Z98=""),"",IFERROR($Y98*(1+$Z98),"")))</f>
        <v/>
      </c>
      <c r="AB98" s="53">
        <f>IF($A98="","",IF(OR($N98="",$Z98=""),"",IFERROR($N98/(1+$Z98),"")))</f>
        <v/>
      </c>
      <c r="AC98" s="54">
        <f>IF($A98="","",IF(OR($X98="",$AB98=""),"",IFERROR($X98/$AB98,"")))</f>
        <v/>
      </c>
      <c r="AD98" s="53">
        <f>IF($A98="","",IF(OR($AB98="",$X98=""),"",IFERROR($AB98-$X98,"")))</f>
        <v/>
      </c>
      <c r="AE98" s="53">
        <f>IF($A98="","",IF(OR($N98="",$AA98=""),"",IFERROR($N98-$AA98,"")))</f>
        <v/>
      </c>
      <c r="AF98" s="32">
        <f>IF($A98="","",IF(OR(COUNTBLANK($B98:$N98)&gt;0,$O98="",$P98="",$Q98="",$R98="",$W98="",$X98="",$Y98="",$Z98="",$AA98="",$AB98="",$AC98="",$AD98="",$AE98=""),"Eingabe fehlt",IF(OR($AC98&gt;Parameter!$G$6,$AD98&lt;Parameter!$G$7,$L98&gt;Parameter!$G$8,$AE98&lt;0),"Prüfen","OK")))</f>
        <v/>
      </c>
    </row>
    <row r="99">
      <c r="A99" s="20" t="n"/>
      <c r="B99" s="47" t="n"/>
      <c r="C99" s="22" t="n"/>
      <c r="D99" s="20" t="n"/>
      <c r="E99" s="48" t="n"/>
      <c r="F99" s="20" t="n"/>
      <c r="G99" s="24" t="n"/>
      <c r="H99" s="20" t="n"/>
      <c r="I99" s="24" t="n"/>
      <c r="J99" s="20" t="n"/>
      <c r="K99" s="49" t="n"/>
      <c r="L99" s="50" t="n"/>
      <c r="M99" s="50" t="n"/>
      <c r="N99" s="49" t="n"/>
      <c r="O99" s="51">
        <f>IF($A99="","",IF(Parameter!$D$5="","",IFERROR(VLOOKUP("Kaffeebohnen",Parameter!$A$5:$D$14,4,FALSE),"")))</f>
        <v/>
      </c>
      <c r="P99" s="51">
        <f>IF($A99="","",IF($F99="","",IFERROR(VLOOKUP($F99,Parameter!$A$5:$D$14,4,FALSE),"")))</f>
        <v/>
      </c>
      <c r="Q99" s="51">
        <f>IF($A99="","",IF($H99="","",IFERROR(VLOOKUP($H99,Parameter!$A$5:$D$14,4,FALSE),"")))</f>
        <v/>
      </c>
      <c r="R99" s="51">
        <f>IF($A99="","",IF($J99="","",IFERROR(VLOOKUP($J99,Parameter!$A$5:$D$14,4,FALSE),"")))</f>
        <v/>
      </c>
      <c r="S99" s="51">
        <f>IF($A99="","",IF(OR($E99="",$O99=""),"",IFERROR($E99/1000*$O99,"")))</f>
        <v/>
      </c>
      <c r="T99" s="51">
        <f>IF($A99="","",IF(OR($G99="",$P99=""),"",IFERROR($G99/1000*$P99,"")))</f>
        <v/>
      </c>
      <c r="U99" s="51">
        <f>IF($A99="","",IF(OR($I99="",$Q99=""),"",IFERROR($I99/1000*$Q99,"")))</f>
        <v/>
      </c>
      <c r="V99" s="51">
        <f>IF($A99="","",IF(OR($K99="",$R99=""),"",IFERROR($K99+$R99,"")))</f>
        <v/>
      </c>
      <c r="W99" s="51">
        <f>IF($A99="","",IF(COUNT($S99:$V99)&lt;4,"",SUM($S99:$V99)))</f>
        <v/>
      </c>
      <c r="X99" s="51">
        <f>IF($A99="","",IF(OR($W99="",$L99=""),"",IFERROR($W99/(1-$L99),"")))</f>
        <v/>
      </c>
      <c r="Y99" s="51">
        <f>IF($A99="","",IF(OR($X99="",$M99=""),"",IFERROR($X99/$M99,"")))</f>
        <v/>
      </c>
      <c r="Z99" s="52">
        <f>IF($A99="","",IF(Parameter!$G$5="","",Parameter!$G$5))</f>
        <v/>
      </c>
      <c r="AA99" s="51">
        <f>IF($A99="","",IF(OR($Y99="",$Z99=""),"",IFERROR($Y99*(1+$Z99),"")))</f>
        <v/>
      </c>
      <c r="AB99" s="51">
        <f>IF($A99="","",IF(OR($N99="",$Z99=""),"",IFERROR($N99/(1+$Z99),"")))</f>
        <v/>
      </c>
      <c r="AC99" s="52">
        <f>IF($A99="","",IF(OR($X99="",$AB99=""),"",IFERROR($X99/$AB99,"")))</f>
        <v/>
      </c>
      <c r="AD99" s="51">
        <f>IF($A99="","",IF(OR($AB99="",$X99=""),"",IFERROR($AB99-$X99,"")))</f>
        <v/>
      </c>
      <c r="AE99" s="51">
        <f>IF($A99="","",IF(OR($N99="",$AA99=""),"",IFERROR($N99-$AA99,"")))</f>
        <v/>
      </c>
      <c r="AF99" s="29">
        <f>IF($A99="","",IF(OR(COUNTBLANK($B99:$N99)&gt;0,$O99="",$P99="",$Q99="",$R99="",$W99="",$X99="",$Y99="",$Z99="",$AA99="",$AB99="",$AC99="",$AD99="",$AE99=""),"Eingabe fehlt",IF(OR($AC99&gt;Parameter!$G$6,$AD99&lt;Parameter!$G$7,$L99&gt;Parameter!$G$8,$AE99&lt;0),"Prüfen","OK")))</f>
        <v/>
      </c>
    </row>
    <row r="100">
      <c r="A100" s="20" t="n"/>
      <c r="B100" s="47" t="n"/>
      <c r="C100" s="22" t="n"/>
      <c r="D100" s="20" t="n"/>
      <c r="E100" s="48" t="n"/>
      <c r="F100" s="20" t="n"/>
      <c r="G100" s="24" t="n"/>
      <c r="H100" s="20" t="n"/>
      <c r="I100" s="24" t="n"/>
      <c r="J100" s="20" t="n"/>
      <c r="K100" s="49" t="n"/>
      <c r="L100" s="50" t="n"/>
      <c r="M100" s="50" t="n"/>
      <c r="N100" s="49" t="n"/>
      <c r="O100" s="53">
        <f>IF($A100="","",IF(Parameter!$D$5="","",IFERROR(VLOOKUP("Kaffeebohnen",Parameter!$A$5:$D$14,4,FALSE),"")))</f>
        <v/>
      </c>
      <c r="P100" s="53">
        <f>IF($A100="","",IF($F100="","",IFERROR(VLOOKUP($F100,Parameter!$A$5:$D$14,4,FALSE),"")))</f>
        <v/>
      </c>
      <c r="Q100" s="53">
        <f>IF($A100="","",IF($H100="","",IFERROR(VLOOKUP($H100,Parameter!$A$5:$D$14,4,FALSE),"")))</f>
        <v/>
      </c>
      <c r="R100" s="53">
        <f>IF($A100="","",IF($J100="","",IFERROR(VLOOKUP($J100,Parameter!$A$5:$D$14,4,FALSE),"")))</f>
        <v/>
      </c>
      <c r="S100" s="53">
        <f>IF($A100="","",IF(OR($E100="",$O100=""),"",IFERROR($E100/1000*$O100,"")))</f>
        <v/>
      </c>
      <c r="T100" s="53">
        <f>IF($A100="","",IF(OR($G100="",$P100=""),"",IFERROR($G100/1000*$P100,"")))</f>
        <v/>
      </c>
      <c r="U100" s="53">
        <f>IF($A100="","",IF(OR($I100="",$Q100=""),"",IFERROR($I100/1000*$Q100,"")))</f>
        <v/>
      </c>
      <c r="V100" s="53">
        <f>IF($A100="","",IF(OR($K100="",$R100=""),"",IFERROR($K100+$R100,"")))</f>
        <v/>
      </c>
      <c r="W100" s="53">
        <f>IF($A100="","",IF(COUNT($S100:$V100)&lt;4,"",SUM($S100:$V100)))</f>
        <v/>
      </c>
      <c r="X100" s="53">
        <f>IF($A100="","",IF(OR($W100="",$L100=""),"",IFERROR($W100/(1-$L100),"")))</f>
        <v/>
      </c>
      <c r="Y100" s="53">
        <f>IF($A100="","",IF(OR($X100="",$M100=""),"",IFERROR($X100/$M100,"")))</f>
        <v/>
      </c>
      <c r="Z100" s="54">
        <f>IF($A100="","",IF(Parameter!$G$5="","",Parameter!$G$5))</f>
        <v/>
      </c>
      <c r="AA100" s="53">
        <f>IF($A100="","",IF(OR($Y100="",$Z100=""),"",IFERROR($Y100*(1+$Z100),"")))</f>
        <v/>
      </c>
      <c r="AB100" s="53">
        <f>IF($A100="","",IF(OR($N100="",$Z100=""),"",IFERROR($N100/(1+$Z100),"")))</f>
        <v/>
      </c>
      <c r="AC100" s="54">
        <f>IF($A100="","",IF(OR($X100="",$AB100=""),"",IFERROR($X100/$AB100,"")))</f>
        <v/>
      </c>
      <c r="AD100" s="53">
        <f>IF($A100="","",IF(OR($AB100="",$X100=""),"",IFERROR($AB100-$X100,"")))</f>
        <v/>
      </c>
      <c r="AE100" s="53">
        <f>IF($A100="","",IF(OR($N100="",$AA100=""),"",IFERROR($N100-$AA100,"")))</f>
        <v/>
      </c>
      <c r="AF100" s="32">
        <f>IF($A100="","",IF(OR(COUNTBLANK($B100:$N100)&gt;0,$O100="",$P100="",$Q100="",$R100="",$W100="",$X100="",$Y100="",$Z100="",$AA100="",$AB100="",$AC100="",$AD100="",$AE100=""),"Eingabe fehlt",IF(OR($AC100&gt;Parameter!$G$6,$AD100&lt;Parameter!$G$7,$L100&gt;Parameter!$G$8,$AE100&lt;0),"Prüfen","OK")))</f>
        <v/>
      </c>
    </row>
    <row r="101">
      <c r="A101" s="20" t="n"/>
      <c r="B101" s="47" t="n"/>
      <c r="C101" s="22" t="n"/>
      <c r="D101" s="20" t="n"/>
      <c r="E101" s="48" t="n"/>
      <c r="F101" s="20" t="n"/>
      <c r="G101" s="24" t="n"/>
      <c r="H101" s="20" t="n"/>
      <c r="I101" s="24" t="n"/>
      <c r="J101" s="20" t="n"/>
      <c r="K101" s="49" t="n"/>
      <c r="L101" s="50" t="n"/>
      <c r="M101" s="50" t="n"/>
      <c r="N101" s="49" t="n"/>
      <c r="O101" s="51">
        <f>IF($A101="","",IF(Parameter!$D$5="","",IFERROR(VLOOKUP("Kaffeebohnen",Parameter!$A$5:$D$14,4,FALSE),"")))</f>
        <v/>
      </c>
      <c r="P101" s="51">
        <f>IF($A101="","",IF($F101="","",IFERROR(VLOOKUP($F101,Parameter!$A$5:$D$14,4,FALSE),"")))</f>
        <v/>
      </c>
      <c r="Q101" s="51">
        <f>IF($A101="","",IF($H101="","",IFERROR(VLOOKUP($H101,Parameter!$A$5:$D$14,4,FALSE),"")))</f>
        <v/>
      </c>
      <c r="R101" s="51">
        <f>IF($A101="","",IF($J101="","",IFERROR(VLOOKUP($J101,Parameter!$A$5:$D$14,4,FALSE),"")))</f>
        <v/>
      </c>
      <c r="S101" s="51">
        <f>IF($A101="","",IF(OR($E101="",$O101=""),"",IFERROR($E101/1000*$O101,"")))</f>
        <v/>
      </c>
      <c r="T101" s="51">
        <f>IF($A101="","",IF(OR($G101="",$P101=""),"",IFERROR($G101/1000*$P101,"")))</f>
        <v/>
      </c>
      <c r="U101" s="51">
        <f>IF($A101="","",IF(OR($I101="",$Q101=""),"",IFERROR($I101/1000*$Q101,"")))</f>
        <v/>
      </c>
      <c r="V101" s="51">
        <f>IF($A101="","",IF(OR($K101="",$R101=""),"",IFERROR($K101+$R101,"")))</f>
        <v/>
      </c>
      <c r="W101" s="51">
        <f>IF($A101="","",IF(COUNT($S101:$V101)&lt;4,"",SUM($S101:$V101)))</f>
        <v/>
      </c>
      <c r="X101" s="51">
        <f>IF($A101="","",IF(OR($W101="",$L101=""),"",IFERROR($W101/(1-$L101),"")))</f>
        <v/>
      </c>
      <c r="Y101" s="51">
        <f>IF($A101="","",IF(OR($X101="",$M101=""),"",IFERROR($X101/$M101,"")))</f>
        <v/>
      </c>
      <c r="Z101" s="52">
        <f>IF($A101="","",IF(Parameter!$G$5="","",Parameter!$G$5))</f>
        <v/>
      </c>
      <c r="AA101" s="51">
        <f>IF($A101="","",IF(OR($Y101="",$Z101=""),"",IFERROR($Y101*(1+$Z101),"")))</f>
        <v/>
      </c>
      <c r="AB101" s="51">
        <f>IF($A101="","",IF(OR($N101="",$Z101=""),"",IFERROR($N101/(1+$Z101),"")))</f>
        <v/>
      </c>
      <c r="AC101" s="52">
        <f>IF($A101="","",IF(OR($X101="",$AB101=""),"",IFERROR($X101/$AB101,"")))</f>
        <v/>
      </c>
      <c r="AD101" s="51">
        <f>IF($A101="","",IF(OR($AB101="",$X101=""),"",IFERROR($AB101-$X101,"")))</f>
        <v/>
      </c>
      <c r="AE101" s="51">
        <f>IF($A101="","",IF(OR($N101="",$AA101=""),"",IFERROR($N101-$AA101,"")))</f>
        <v/>
      </c>
      <c r="AF101" s="29">
        <f>IF($A101="","",IF(OR(COUNTBLANK($B101:$N101)&gt;0,$O101="",$P101="",$Q101="",$R101="",$W101="",$X101="",$Y101="",$Z101="",$AA101="",$AB101="",$AC101="",$AD101="",$AE101=""),"Eingabe fehlt",IF(OR($AC101&gt;Parameter!$G$6,$AD101&lt;Parameter!$G$7,$L101&gt;Parameter!$G$8,$AE101&lt;0),"Prüfen","OK")))</f>
        <v/>
      </c>
    </row>
    <row r="102">
      <c r="A102" s="20" t="n"/>
      <c r="B102" s="47" t="n"/>
      <c r="C102" s="22" t="n"/>
      <c r="D102" s="20" t="n"/>
      <c r="E102" s="48" t="n"/>
      <c r="F102" s="20" t="n"/>
      <c r="G102" s="24" t="n"/>
      <c r="H102" s="20" t="n"/>
      <c r="I102" s="24" t="n"/>
      <c r="J102" s="20" t="n"/>
      <c r="K102" s="49" t="n"/>
      <c r="L102" s="50" t="n"/>
      <c r="M102" s="50" t="n"/>
      <c r="N102" s="49" t="n"/>
      <c r="O102" s="53">
        <f>IF($A102="","",IF(Parameter!$D$5="","",IFERROR(VLOOKUP("Kaffeebohnen",Parameter!$A$5:$D$14,4,FALSE),"")))</f>
        <v/>
      </c>
      <c r="P102" s="53">
        <f>IF($A102="","",IF($F102="","",IFERROR(VLOOKUP($F102,Parameter!$A$5:$D$14,4,FALSE),"")))</f>
        <v/>
      </c>
      <c r="Q102" s="53">
        <f>IF($A102="","",IF($H102="","",IFERROR(VLOOKUP($H102,Parameter!$A$5:$D$14,4,FALSE),"")))</f>
        <v/>
      </c>
      <c r="R102" s="53">
        <f>IF($A102="","",IF($J102="","",IFERROR(VLOOKUP($J102,Parameter!$A$5:$D$14,4,FALSE),"")))</f>
        <v/>
      </c>
      <c r="S102" s="53">
        <f>IF($A102="","",IF(OR($E102="",$O102=""),"",IFERROR($E102/1000*$O102,"")))</f>
        <v/>
      </c>
      <c r="T102" s="53">
        <f>IF($A102="","",IF(OR($G102="",$P102=""),"",IFERROR($G102/1000*$P102,"")))</f>
        <v/>
      </c>
      <c r="U102" s="53">
        <f>IF($A102="","",IF(OR($I102="",$Q102=""),"",IFERROR($I102/1000*$Q102,"")))</f>
        <v/>
      </c>
      <c r="V102" s="53">
        <f>IF($A102="","",IF(OR($K102="",$R102=""),"",IFERROR($K102+$R102,"")))</f>
        <v/>
      </c>
      <c r="W102" s="53">
        <f>IF($A102="","",IF(COUNT($S102:$V102)&lt;4,"",SUM($S102:$V102)))</f>
        <v/>
      </c>
      <c r="X102" s="53">
        <f>IF($A102="","",IF(OR($W102="",$L102=""),"",IFERROR($W102/(1-$L102),"")))</f>
        <v/>
      </c>
      <c r="Y102" s="53">
        <f>IF($A102="","",IF(OR($X102="",$M102=""),"",IFERROR($X102/$M102,"")))</f>
        <v/>
      </c>
      <c r="Z102" s="54">
        <f>IF($A102="","",IF(Parameter!$G$5="","",Parameter!$G$5))</f>
        <v/>
      </c>
      <c r="AA102" s="53">
        <f>IF($A102="","",IF(OR($Y102="",$Z102=""),"",IFERROR($Y102*(1+$Z102),"")))</f>
        <v/>
      </c>
      <c r="AB102" s="53">
        <f>IF($A102="","",IF(OR($N102="",$Z102=""),"",IFERROR($N102/(1+$Z102),"")))</f>
        <v/>
      </c>
      <c r="AC102" s="54">
        <f>IF($A102="","",IF(OR($X102="",$AB102=""),"",IFERROR($X102/$AB102,"")))</f>
        <v/>
      </c>
      <c r="AD102" s="53">
        <f>IF($A102="","",IF(OR($AB102="",$X102=""),"",IFERROR($AB102-$X102,"")))</f>
        <v/>
      </c>
      <c r="AE102" s="53">
        <f>IF($A102="","",IF(OR($N102="",$AA102=""),"",IFERROR($N102-$AA102,"")))</f>
        <v/>
      </c>
      <c r="AF102" s="32">
        <f>IF($A102="","",IF(OR(COUNTBLANK($B102:$N102)&gt;0,$O102="",$P102="",$Q102="",$R102="",$W102="",$X102="",$Y102="",$Z102="",$AA102="",$AB102="",$AC102="",$AD102="",$AE102=""),"Eingabe fehlt",IF(OR($AC102&gt;Parameter!$G$6,$AD102&lt;Parameter!$G$7,$L102&gt;Parameter!$G$8,$AE102&lt;0),"Prüfen","OK")))</f>
        <v/>
      </c>
    </row>
    <row r="103">
      <c r="A103" s="20" t="n"/>
      <c r="B103" s="47" t="n"/>
      <c r="C103" s="22" t="n"/>
      <c r="D103" s="20" t="n"/>
      <c r="E103" s="48" t="n"/>
      <c r="F103" s="20" t="n"/>
      <c r="G103" s="24" t="n"/>
      <c r="H103" s="20" t="n"/>
      <c r="I103" s="24" t="n"/>
      <c r="J103" s="20" t="n"/>
      <c r="K103" s="49" t="n"/>
      <c r="L103" s="50" t="n"/>
      <c r="M103" s="50" t="n"/>
      <c r="N103" s="49" t="n"/>
      <c r="O103" s="51">
        <f>IF($A103="","",IF(Parameter!$D$5="","",IFERROR(VLOOKUP("Kaffeebohnen",Parameter!$A$5:$D$14,4,FALSE),"")))</f>
        <v/>
      </c>
      <c r="P103" s="51">
        <f>IF($A103="","",IF($F103="","",IFERROR(VLOOKUP($F103,Parameter!$A$5:$D$14,4,FALSE),"")))</f>
        <v/>
      </c>
      <c r="Q103" s="51">
        <f>IF($A103="","",IF($H103="","",IFERROR(VLOOKUP($H103,Parameter!$A$5:$D$14,4,FALSE),"")))</f>
        <v/>
      </c>
      <c r="R103" s="51">
        <f>IF($A103="","",IF($J103="","",IFERROR(VLOOKUP($J103,Parameter!$A$5:$D$14,4,FALSE),"")))</f>
        <v/>
      </c>
      <c r="S103" s="51">
        <f>IF($A103="","",IF(OR($E103="",$O103=""),"",IFERROR($E103/1000*$O103,"")))</f>
        <v/>
      </c>
      <c r="T103" s="51">
        <f>IF($A103="","",IF(OR($G103="",$P103=""),"",IFERROR($G103/1000*$P103,"")))</f>
        <v/>
      </c>
      <c r="U103" s="51">
        <f>IF($A103="","",IF(OR($I103="",$Q103=""),"",IFERROR($I103/1000*$Q103,"")))</f>
        <v/>
      </c>
      <c r="V103" s="51">
        <f>IF($A103="","",IF(OR($K103="",$R103=""),"",IFERROR($K103+$R103,"")))</f>
        <v/>
      </c>
      <c r="W103" s="51">
        <f>IF($A103="","",IF(COUNT($S103:$V103)&lt;4,"",SUM($S103:$V103)))</f>
        <v/>
      </c>
      <c r="X103" s="51">
        <f>IF($A103="","",IF(OR($W103="",$L103=""),"",IFERROR($W103/(1-$L103),"")))</f>
        <v/>
      </c>
      <c r="Y103" s="51">
        <f>IF($A103="","",IF(OR($X103="",$M103=""),"",IFERROR($X103/$M103,"")))</f>
        <v/>
      </c>
      <c r="Z103" s="52">
        <f>IF($A103="","",IF(Parameter!$G$5="","",Parameter!$G$5))</f>
        <v/>
      </c>
      <c r="AA103" s="51">
        <f>IF($A103="","",IF(OR($Y103="",$Z103=""),"",IFERROR($Y103*(1+$Z103),"")))</f>
        <v/>
      </c>
      <c r="AB103" s="51">
        <f>IF($A103="","",IF(OR($N103="",$Z103=""),"",IFERROR($N103/(1+$Z103),"")))</f>
        <v/>
      </c>
      <c r="AC103" s="52">
        <f>IF($A103="","",IF(OR($X103="",$AB103=""),"",IFERROR($X103/$AB103,"")))</f>
        <v/>
      </c>
      <c r="AD103" s="51">
        <f>IF($A103="","",IF(OR($AB103="",$X103=""),"",IFERROR($AB103-$X103,"")))</f>
        <v/>
      </c>
      <c r="AE103" s="51">
        <f>IF($A103="","",IF(OR($N103="",$AA103=""),"",IFERROR($N103-$AA103,"")))</f>
        <v/>
      </c>
      <c r="AF103" s="29">
        <f>IF($A103="","",IF(OR(COUNTBLANK($B103:$N103)&gt;0,$O103="",$P103="",$Q103="",$R103="",$W103="",$X103="",$Y103="",$Z103="",$AA103="",$AB103="",$AC103="",$AD103="",$AE103=""),"Eingabe fehlt",IF(OR($AC103&gt;Parameter!$G$6,$AD103&lt;Parameter!$G$7,$L103&gt;Parameter!$G$8,$AE103&lt;0),"Prüfen","OK")))</f>
        <v/>
      </c>
    </row>
    <row r="104">
      <c r="A104" s="20" t="n"/>
      <c r="B104" s="47" t="n"/>
      <c r="C104" s="22" t="n"/>
      <c r="D104" s="20" t="n"/>
      <c r="E104" s="48" t="n"/>
      <c r="F104" s="20" t="n"/>
      <c r="G104" s="24" t="n"/>
      <c r="H104" s="20" t="n"/>
      <c r="I104" s="24" t="n"/>
      <c r="J104" s="20" t="n"/>
      <c r="K104" s="49" t="n"/>
      <c r="L104" s="50" t="n"/>
      <c r="M104" s="50" t="n"/>
      <c r="N104" s="49" t="n"/>
      <c r="O104" s="53">
        <f>IF($A104="","",IF(Parameter!$D$5="","",IFERROR(VLOOKUP("Kaffeebohnen",Parameter!$A$5:$D$14,4,FALSE),"")))</f>
        <v/>
      </c>
      <c r="P104" s="53">
        <f>IF($A104="","",IF($F104="","",IFERROR(VLOOKUP($F104,Parameter!$A$5:$D$14,4,FALSE),"")))</f>
        <v/>
      </c>
      <c r="Q104" s="53">
        <f>IF($A104="","",IF($H104="","",IFERROR(VLOOKUP($H104,Parameter!$A$5:$D$14,4,FALSE),"")))</f>
        <v/>
      </c>
      <c r="R104" s="53">
        <f>IF($A104="","",IF($J104="","",IFERROR(VLOOKUP($J104,Parameter!$A$5:$D$14,4,FALSE),"")))</f>
        <v/>
      </c>
      <c r="S104" s="53">
        <f>IF($A104="","",IF(OR($E104="",$O104=""),"",IFERROR($E104/1000*$O104,"")))</f>
        <v/>
      </c>
      <c r="T104" s="53">
        <f>IF($A104="","",IF(OR($G104="",$P104=""),"",IFERROR($G104/1000*$P104,"")))</f>
        <v/>
      </c>
      <c r="U104" s="53">
        <f>IF($A104="","",IF(OR($I104="",$Q104=""),"",IFERROR($I104/1000*$Q104,"")))</f>
        <v/>
      </c>
      <c r="V104" s="53">
        <f>IF($A104="","",IF(OR($K104="",$R104=""),"",IFERROR($K104+$R104,"")))</f>
        <v/>
      </c>
      <c r="W104" s="53">
        <f>IF($A104="","",IF(COUNT($S104:$V104)&lt;4,"",SUM($S104:$V104)))</f>
        <v/>
      </c>
      <c r="X104" s="53">
        <f>IF($A104="","",IF(OR($W104="",$L104=""),"",IFERROR($W104/(1-$L104),"")))</f>
        <v/>
      </c>
      <c r="Y104" s="53">
        <f>IF($A104="","",IF(OR($X104="",$M104=""),"",IFERROR($X104/$M104,"")))</f>
        <v/>
      </c>
      <c r="Z104" s="54">
        <f>IF($A104="","",IF(Parameter!$G$5="","",Parameter!$G$5))</f>
        <v/>
      </c>
      <c r="AA104" s="53">
        <f>IF($A104="","",IF(OR($Y104="",$Z104=""),"",IFERROR($Y104*(1+$Z104),"")))</f>
        <v/>
      </c>
      <c r="AB104" s="53">
        <f>IF($A104="","",IF(OR($N104="",$Z104=""),"",IFERROR($N104/(1+$Z104),"")))</f>
        <v/>
      </c>
      <c r="AC104" s="54">
        <f>IF($A104="","",IF(OR($X104="",$AB104=""),"",IFERROR($X104/$AB104,"")))</f>
        <v/>
      </c>
      <c r="AD104" s="53">
        <f>IF($A104="","",IF(OR($AB104="",$X104=""),"",IFERROR($AB104-$X104,"")))</f>
        <v/>
      </c>
      <c r="AE104" s="53">
        <f>IF($A104="","",IF(OR($N104="",$AA104=""),"",IFERROR($N104-$AA104,"")))</f>
        <v/>
      </c>
      <c r="AF104" s="32">
        <f>IF($A104="","",IF(OR(COUNTBLANK($B104:$N104)&gt;0,$O104="",$P104="",$Q104="",$R104="",$W104="",$X104="",$Y104="",$Z104="",$AA104="",$AB104="",$AC104="",$AD104="",$AE104=""),"Eingabe fehlt",IF(OR($AC104&gt;Parameter!$G$6,$AD104&lt;Parameter!$G$7,$L104&gt;Parameter!$G$8,$AE104&lt;0),"Prüfen","OK")))</f>
        <v/>
      </c>
    </row>
  </sheetData>
  <autoFilter ref="A4:AF104"/>
  <mergeCells count="1">
    <mergeCell ref="A1:AF1"/>
  </mergeCells>
  <conditionalFormatting sqref="B5:N104">
    <cfRule type="expression" priority="1" dxfId="0">
      <formula>AND($A5&lt;&gt;"",B5="")</formula>
    </cfRule>
  </conditionalFormatting>
  <conditionalFormatting sqref="L5:L104">
    <cfRule type="expression" priority="2" dxfId="0">
      <formula>AND($A5&lt;&gt;"",$L5&lt;&gt;"",$L5&gt;INDIRECT("Parameter!$G$8"))</formula>
    </cfRule>
  </conditionalFormatting>
  <conditionalFormatting sqref="AC5:AC104">
    <cfRule type="expression" priority="3" dxfId="0">
      <formula>AND($A5&lt;&gt;"",$AC5&lt;&gt;"",$AC5&gt;INDIRECT("Parameter!$G$6"))</formula>
    </cfRule>
  </conditionalFormatting>
  <conditionalFormatting sqref="AD5:AD104">
    <cfRule type="expression" priority="4" dxfId="0">
      <formula>AND($A5&lt;&gt;"",$AD5&lt;&gt;"",$AD5&lt;INDIRECT("Parameter!$G$7"))</formula>
    </cfRule>
  </conditionalFormatting>
  <conditionalFormatting sqref="AE5:AE104">
    <cfRule type="expression" priority="5" dxfId="0">
      <formula>AND($A5&lt;&gt;"",$AE5&lt;0)</formula>
    </cfRule>
  </conditionalFormatting>
  <conditionalFormatting sqref="AF5:AF104">
    <cfRule type="expression" priority="6" dxfId="1">
      <formula>$AF5="OK"</formula>
    </cfRule>
    <cfRule type="expression" priority="7" dxfId="0">
      <formula>OR($AF5="Prüfen",$AF5="Eingabe fehlt")</formula>
    </cfRule>
  </conditionalFormatting>
  <dataValidations count="14">
    <dataValidation sqref="A5:A104" showErrorMessage="1" showInputMessage="1" allowBlank="1" errorTitle="Doppelte Kennung" error="Die Kennung muss innerhalb des vorbereiteten Bereichs eindeutig sein." type="custom">
      <formula1>=OR(A5="",COUNTIF($A$5:$A$104,A5)=1)</formula1>
    </dataValidation>
    <dataValidation sqref="B5:B104" showErrorMessage="1" showInputMessage="1" allowBlank="1" errorTitle="Ungültiges Datum" error="Bitte ein plausibles Datum im freigegebenen Zeitraum eingeben." type="date" operator="between">
      <formula1>=DATE(YEAR(TODAY())-2,1,1)</formula1>
      <formula2>=DATE(YEAR(TODAY())+2,12,31)</formula2>
    </dataValidation>
    <dataValidation sqref="C5:C104" showErrorMessage="1" showInputMessage="1" allowBlank="1" errorTitle="Ungültige Bezeichnung" error="Die Getränkebezeichnung darf höchstens 60 Zeichen enthalten." type="textLength" operator="between">
      <formula1>1</formula1>
      <formula2>60</formula2>
    </dataValidation>
    <dataValidation sqref="D5:D104" showErrorMessage="1" showInputMessage="1" allowBlank="1" errorTitle="Ungültige Kategorie" error="Bitte eine Kategorie aus der Liste auswählen." type="list">
      <formula1>=INDIRECT("Parameter!$J$5:$J$8")</formula1>
    </dataValidation>
    <dataValidation sqref="E5:E104" showErrorMessage="1" showInputMessage="1" allowBlank="1" errorTitle="Ungültige Bohnenmenge" error="Bitte eine Bohnenmenge zwischen 0 und 30 g eingeben." type="decimal" operator="between">
      <formula1>0</formula1>
      <formula2>30</formula2>
    </dataValidation>
    <dataValidation sqref="F5:F104" showErrorMessage="1" showInputMessage="1" allowBlank="1" errorTitle="Ungültiger Milchtyp" error="Bitte einen Milchtyp aus der Liste auswählen." type="list">
      <formula1>=INDIRECT("Parameter!$K$5:$K$7")</formula1>
    </dataValidation>
    <dataValidation sqref="G5:G104" showErrorMessage="1" showInputMessage="1" allowBlank="1" errorTitle="Ungültige Milchmenge" error="Bitte eine Milchmenge zwischen 0 und 500 ml eingeben." type="whole" operator="between">
      <formula1>0</formula1>
      <formula2>500</formula2>
    </dataValidation>
    <dataValidation sqref="H5:H104" showErrorMessage="1" showInputMessage="1" allowBlank="1" errorTitle="Ungültiger Zusatz" error="Bitte einen Zusatz aus der Liste auswählen." type="list">
      <formula1>=INDIRECT("Parameter!$L$5:$L$7")</formula1>
    </dataValidation>
    <dataValidation sqref="I5:I104" showErrorMessage="1" showInputMessage="1" allowBlank="1" errorTitle="Ungültige Zusatzmenge" error="Bitte eine Zusatzmenge zwischen 0 und 100 ml eingeben." type="whole" operator="between">
      <formula1>0</formula1>
      <formula2>100</formula2>
    </dataValidation>
    <dataValidation sqref="J5:J104" showErrorMessage="1" showInputMessage="1" allowBlank="1" errorTitle="Ungültige Ausgabeart" error="Bitte eine Ausgabeart aus der Liste auswählen." type="list">
      <formula1>=INDIRECT("Parameter!$M$5:$M$7")</formula1>
    </dataValidation>
    <dataValidation sqref="K5:K104" showErrorMessage="1" showInputMessage="1" allowBlank="1" errorTitle="Ungültige Materialkosten" error="Bitte sonstige Materialkosten zwischen 0,00 € und 5,00 € eingeben." type="decimal" operator="between">
      <formula1>0</formula1>
      <formula2>5</formula2>
    </dataValidation>
    <dataValidation sqref="L5:L104" showErrorMessage="1" showInputMessage="1" allowBlank="1" errorTitle="Ungültiger Ausschusssatz" error="Bitte einen Ausschusssatz zwischen 0,0 % und 30,0 % eingeben." type="decimal" operator="between">
      <formula1>0</formula1>
      <formula2>0.3</formula2>
    </dataValidation>
    <dataValidation sqref="M5:M104" showErrorMessage="1" showInputMessage="1" allowBlank="1" errorTitle="Ungültige Zielquote" error="Bitte eine Ziel-Wareneinsatzquote zwischen 5,0 % und 80,0 % eingeben." type="decimal" operator="between">
      <formula1>0.05</formula1>
      <formula2>0.8</formula2>
    </dataValidation>
    <dataValidation sqref="N5:N104" showErrorMessage="1" showInputMessage="1" allowBlank="1" errorTitle="Ungültiger Planpreis" error="Bitte einen Plan-Bruttopreis zwischen 0,01 € und 100,00 € eingeben." type="decimal" operator="between">
      <formula1>0.01</formula1>
      <formula2>100</formula2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7" customWidth="1" min="2" max="2"/>
    <col width="14" customWidth="1" min="3" max="3"/>
    <col width="15" customWidth="1" min="4" max="4"/>
    <col width="3" customWidth="1" min="5" max="5"/>
    <col width="32" customWidth="1" min="6" max="6"/>
    <col width="15" customWidth="1" min="7" max="7"/>
    <col width="12" customWidth="1" min="8" max="8"/>
    <col width="3" customWidth="1" min="9" max="9"/>
    <col width="18" customWidth="1" min="10" max="10"/>
    <col width="21" customWidth="1" min="11" max="11"/>
    <col width="16" customWidth="1" min="12" max="12"/>
    <col width="16" customWidth="1" min="13" max="13"/>
  </cols>
  <sheetData>
    <row r="1" ht="29" customHeight="1">
      <c r="A1" s="1" t="inlineStr">
        <is>
          <t>Parameter und veränderbare Annahmen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1" t="n"/>
    </row>
    <row r="2" ht="32" customHeight="1">
      <c r="A2" s="3" t="inlineStr">
        <is>
          <t>Gelbe Zellen sind veränderbare Kalkulationsannahmen. Die Werte sind keine garantierten Tarife, Normen oder steuerliche Beurteilung.</t>
        </is>
      </c>
    </row>
    <row r="3">
      <c r="A3" s="4" t="inlineStr">
        <is>
          <t>Preis- und Materialannahmen</t>
        </is>
      </c>
      <c r="B3" s="4" t="n"/>
      <c r="C3" s="4" t="n"/>
      <c r="D3" s="4" t="n"/>
      <c r="F3" s="4" t="inlineStr">
        <is>
          <t>Kalkulationsgrenzen</t>
        </is>
      </c>
      <c r="G3" s="4" t="n"/>
      <c r="H3" s="4" t="n"/>
      <c r="J3" s="4" t="inlineStr">
        <is>
          <t>Geschlossene Auswahllisten</t>
        </is>
      </c>
      <c r="K3" s="4" t="n"/>
      <c r="L3" s="4" t="n"/>
      <c r="M3" s="4" t="n"/>
    </row>
    <row r="4">
      <c r="A4" s="15" t="inlineStr">
        <is>
          <t>Schlüssel</t>
        </is>
      </c>
      <c r="B4" s="15" t="inlineStr">
        <is>
          <t>Beschreibung</t>
        </is>
      </c>
      <c r="C4" s="15" t="inlineStr">
        <is>
          <t>Einheit</t>
        </is>
      </c>
      <c r="D4" s="15" t="inlineStr">
        <is>
          <t>Ansatz</t>
        </is>
      </c>
      <c r="F4" s="15" t="inlineStr">
        <is>
          <t>Parameter</t>
        </is>
      </c>
      <c r="G4" s="15" t="inlineStr">
        <is>
          <t>Wert</t>
        </is>
      </c>
      <c r="H4" s="15" t="inlineStr">
        <is>
          <t>Einheit</t>
        </is>
      </c>
      <c r="J4" s="15" t="inlineStr">
        <is>
          <t>Kategorie</t>
        </is>
      </c>
      <c r="K4" s="15" t="inlineStr">
        <is>
          <t>Milchtyp</t>
        </is>
      </c>
      <c r="L4" s="15" t="inlineStr">
        <is>
          <t>Zusatz</t>
        </is>
      </c>
      <c r="M4" s="15" t="inlineStr">
        <is>
          <t>Ausgabeart</t>
        </is>
      </c>
    </row>
    <row r="5">
      <c r="A5" s="33" t="inlineStr">
        <is>
          <t>Kaffeebohnen</t>
        </is>
      </c>
      <c r="B5" s="33" t="inlineStr">
        <is>
          <t>Fiktive Bohnenmischung</t>
        </is>
      </c>
      <c r="C5" s="33" t="inlineStr">
        <is>
          <t>€/kg</t>
        </is>
      </c>
      <c r="D5" s="55" t="n">
        <v>24.5</v>
      </c>
      <c r="F5" s="33" t="inlineStr">
        <is>
          <t>USt-Annahme</t>
        </is>
      </c>
      <c r="G5" s="56" t="n">
        <v>0.19</v>
      </c>
      <c r="H5" s="33" t="inlineStr">
        <is>
          <t>%</t>
        </is>
      </c>
      <c r="J5" s="33" t="inlineStr">
        <is>
          <t>Espresso</t>
        </is>
      </c>
      <c r="K5" s="33" t="inlineStr">
        <is>
          <t>Keine</t>
        </is>
      </c>
      <c r="L5" s="33" t="inlineStr">
        <is>
          <t>Keiner</t>
        </is>
      </c>
      <c r="M5" s="33" t="inlineStr">
        <is>
          <t>Porzellan</t>
        </is>
      </c>
    </row>
    <row r="6">
      <c r="A6" s="33" t="inlineStr">
        <is>
          <t>Keine</t>
        </is>
      </c>
      <c r="B6" s="33" t="inlineStr">
        <is>
          <t>Keine Milch</t>
        </is>
      </c>
      <c r="C6" s="33" t="inlineStr">
        <is>
          <t>€/l</t>
        </is>
      </c>
      <c r="D6" s="55" t="n">
        <v>0</v>
      </c>
      <c r="F6" s="33" t="inlineStr">
        <is>
          <t>Warnschwelle Wareneinsatz</t>
        </is>
      </c>
      <c r="G6" s="56" t="n">
        <v>0.35</v>
      </c>
      <c r="H6" s="33" t="inlineStr">
        <is>
          <t>%</t>
        </is>
      </c>
      <c r="J6" s="33" t="inlineStr">
        <is>
          <t>Milchgetränk</t>
        </is>
      </c>
      <c r="K6" s="33" t="inlineStr">
        <is>
          <t>Vollmilch</t>
        </is>
      </c>
      <c r="L6" s="33" t="inlineStr">
        <is>
          <t>Sirup</t>
        </is>
      </c>
      <c r="M6" s="33" t="inlineStr">
        <is>
          <t>Mehrweg</t>
        </is>
      </c>
    </row>
    <row r="7">
      <c r="A7" s="33" t="inlineStr">
        <is>
          <t>Vollmilch</t>
        </is>
      </c>
      <c r="B7" s="33" t="inlineStr">
        <is>
          <t>Fiktive Vollmilch</t>
        </is>
      </c>
      <c r="C7" s="33" t="inlineStr">
        <is>
          <t>€/l</t>
        </is>
      </c>
      <c r="D7" s="55" t="n">
        <v>1.35</v>
      </c>
      <c r="F7" s="33" t="inlineStr">
        <is>
          <t>Mindest-Deckungsbeitrag netto</t>
        </is>
      </c>
      <c r="G7" s="55" t="n">
        <v>1.5</v>
      </c>
      <c r="H7" s="33" t="inlineStr">
        <is>
          <t>€</t>
        </is>
      </c>
      <c r="J7" s="33" t="inlineStr">
        <is>
          <t>Spezialität</t>
        </is>
      </c>
      <c r="K7" s="33" t="inlineStr">
        <is>
          <t>Haferalternative</t>
        </is>
      </c>
      <c r="L7" s="33" t="inlineStr">
        <is>
          <t>Kakao</t>
        </is>
      </c>
      <c r="M7" s="33" t="inlineStr">
        <is>
          <t>Einweg</t>
        </is>
      </c>
    </row>
    <row r="8">
      <c r="A8" s="33" t="inlineStr">
        <is>
          <t>Haferalternative</t>
        </is>
      </c>
      <c r="B8" s="33" t="inlineStr">
        <is>
          <t>Fiktive Haferalternative</t>
        </is>
      </c>
      <c r="C8" s="33" t="inlineStr">
        <is>
          <t>€/l</t>
        </is>
      </c>
      <c r="D8" s="55" t="n">
        <v>2.35</v>
      </c>
      <c r="F8" s="33" t="inlineStr">
        <is>
          <t>Warnschwelle Ausschuss</t>
        </is>
      </c>
      <c r="G8" s="56" t="n">
        <v>0.15</v>
      </c>
      <c r="H8" s="33" t="inlineStr">
        <is>
          <t>%</t>
        </is>
      </c>
      <c r="J8" s="33" t="inlineStr">
        <is>
          <t>Kaltgetränk</t>
        </is>
      </c>
      <c r="K8" s="33" t="n"/>
      <c r="L8" s="33" t="n"/>
      <c r="M8" s="33" t="n"/>
    </row>
    <row r="9">
      <c r="A9" s="33" t="inlineStr">
        <is>
          <t>Keiner</t>
        </is>
      </c>
      <c r="B9" s="33" t="inlineStr">
        <is>
          <t>Kein Zusatz</t>
        </is>
      </c>
      <c r="C9" s="33" t="inlineStr">
        <is>
          <t>€/l</t>
        </is>
      </c>
      <c r="D9" s="55" t="n">
        <v>0</v>
      </c>
    </row>
    <row r="10">
      <c r="A10" s="33" t="inlineStr">
        <is>
          <t>Sirup</t>
        </is>
      </c>
      <c r="B10" s="33" t="inlineStr">
        <is>
          <t>Fiktiver Getränkesirup</t>
        </is>
      </c>
      <c r="C10" s="33" t="inlineStr">
        <is>
          <t>€/l</t>
        </is>
      </c>
      <c r="D10" s="55" t="n">
        <v>8.5</v>
      </c>
    </row>
    <row r="11">
      <c r="A11" s="33" t="inlineStr">
        <is>
          <t>Kakao</t>
        </is>
      </c>
      <c r="B11" s="33" t="inlineStr">
        <is>
          <t>Fiktive Kakaomischung</t>
        </is>
      </c>
      <c r="C11" s="33" t="inlineStr">
        <is>
          <t>€/l</t>
        </is>
      </c>
      <c r="D11" s="55" t="n">
        <v>6.8</v>
      </c>
    </row>
    <row r="12">
      <c r="A12" s="33" t="inlineStr">
        <is>
          <t>Porzellan</t>
        </is>
      </c>
      <c r="B12" s="33" t="inlineStr">
        <is>
          <t>Spül- und Bruchansatz je Portion</t>
        </is>
      </c>
      <c r="C12" s="33" t="inlineStr">
        <is>
          <t>€/Portion</t>
        </is>
      </c>
      <c r="D12" s="55" t="n">
        <v>0.06</v>
      </c>
    </row>
    <row r="13">
      <c r="A13" s="33" t="inlineStr">
        <is>
          <t>Mehrweg</t>
        </is>
      </c>
      <c r="B13" s="33" t="inlineStr">
        <is>
          <t>Reinigungsansatz je Portion</t>
        </is>
      </c>
      <c r="C13" s="33" t="inlineStr">
        <is>
          <t>€/Portion</t>
        </is>
      </c>
      <c r="D13" s="55" t="n">
        <v>0.12</v>
      </c>
    </row>
    <row r="14">
      <c r="A14" s="33" t="inlineStr">
        <is>
          <t>Einweg</t>
        </is>
      </c>
      <c r="B14" s="33" t="inlineStr">
        <is>
          <t>Becher, Deckel und Zubehör je Portion</t>
        </is>
      </c>
      <c r="C14" s="33" t="inlineStr">
        <is>
          <t>€/Portion</t>
        </is>
      </c>
      <c r="D14" s="55" t="n">
        <v>0.28</v>
      </c>
    </row>
  </sheetData>
  <mergeCells count="1">
    <mergeCell ref="A1:M1"/>
  </mergeCells>
  <dataValidations count="3">
    <dataValidation sqref="D5:D14" showErrorMessage="1" showInputMessage="1" allowBlank="0" errorTitle="Ungültiger Ansatz" error="Bitte einen Betrag zwischen 0,00 € und 100,00 € eingeben." type="decimal" operator="between">
      <formula1>0</formula1>
      <formula2>100</formula2>
    </dataValidation>
    <dataValidation sqref="G5 G6 G8" showErrorMessage="1" showInputMessage="1" allowBlank="0" errorTitle="Ungültiger Satz" error="Bitte einen Satz zwischen 0,0 % und 80,0 % eingeben." type="decimal" operator="between">
      <formula1>0</formula1>
      <formula2>0.8</formula2>
    </dataValidation>
    <dataValidation sqref="G7" showErrorMessage="1" showInputMessage="1" allowBlank="0" errorTitle="Ungültiger Betrag" error="Bitte einen Betrag zwischen 0,00 € und 20,00 € eingeben." type="decimal" operator="between">
      <formula1>0</formula1>
      <formula2>20</formula2>
    </dataValidation>
  </dataValidations>
  <pageMargins left="0.25" right="0.25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9" customHeight="1">
      <c r="A1" s="1" t="inlineStr">
        <is>
          <t>Hinweise zur Nutzung und Prüfung</t>
        </is>
      </c>
      <c r="B1" s="40" t="n"/>
      <c r="C1" s="40" t="n"/>
      <c r="D1" s="40" t="n"/>
      <c r="E1" s="40" t="n"/>
      <c r="F1" s="41" t="n"/>
    </row>
    <row r="2" ht="28" customHeight="1">
      <c r="A2" s="3" t="inlineStr">
        <is>
          <t>Die Arbeitsmappe dient ausschließlich der internen, bearbeitbaren Kalkulation fiktiver Kaffeegetränke.</t>
        </is>
      </c>
    </row>
    <row r="3">
      <c r="A3" s="4" t="inlineStr">
        <is>
          <t>Nutzung</t>
        </is>
      </c>
      <c r="B3" s="4" t="n"/>
      <c r="C3" s="4" t="n"/>
      <c r="D3" s="4" t="n"/>
      <c r="E3" s="4" t="n"/>
      <c r="F3" s="4" t="n"/>
    </row>
    <row r="4" ht="43" customHeight="1">
      <c r="A4" s="36" t="inlineStr">
        <is>
          <t>Zweck</t>
        </is>
      </c>
      <c r="B4" s="37" t="inlineStr">
        <is>
          <t>Ermittlung von Kosten je Kaffeegetränk einschließlich Milch, Zusätzen, Ausgabematerial, sonstigem Verbrauchsmaterial und Ausschuss.</t>
        </is>
      </c>
      <c r="C4" s="37" t="n"/>
      <c r="D4" s="37" t="n"/>
      <c r="E4" s="37" t="n"/>
      <c r="F4" s="37" t="n"/>
    </row>
    <row r="5" ht="43" customHeight="1">
      <c r="A5" s="38" t="inlineStr">
        <is>
          <t>Bearbeitung</t>
        </is>
      </c>
      <c r="B5" s="39" t="inlineStr">
        <is>
          <t>Nur gelb markierte Zellen sind für Eingaben oder Annahmen vorgesehen. Berechnete Zellen bleiben unverändert.</t>
        </is>
      </c>
      <c r="C5" s="39" t="n"/>
      <c r="D5" s="39" t="n"/>
      <c r="E5" s="39" t="n"/>
      <c r="F5" s="39" t="n"/>
    </row>
    <row r="6" ht="43" customHeight="1">
      <c r="A6" s="36" t="inlineStr">
        <is>
          <t>Beispieldaten</t>
        </is>
      </c>
      <c r="B6" s="37" t="inlineStr">
        <is>
          <t>Alle Getränkenamen, Ansätze und Vorgänge sind eindeutig fiktiv. Die Zeile „Prüfbeispiel Preis offen“ demonstriert eine fehlende Pflichtangabe.</t>
        </is>
      </c>
      <c r="C6" s="37" t="n"/>
      <c r="D6" s="37" t="n"/>
      <c r="E6" s="37" t="n"/>
      <c r="F6" s="37" t="n"/>
    </row>
    <row r="7" ht="43" customHeight="1">
      <c r="A7" s="38" t="inlineStr">
        <is>
          <t>USt-Annahme</t>
        </is>
      </c>
      <c r="B7" s="39" t="inlineStr">
        <is>
          <t>Der Satz auf dem Blatt Parameter ist eine veränderbare Rechenannahme und keine steuerliche oder rechtliche Beratung.</t>
        </is>
      </c>
      <c r="C7" s="39" t="n"/>
      <c r="D7" s="39" t="n"/>
      <c r="E7" s="39" t="n"/>
      <c r="F7" s="39" t="n"/>
    </row>
    <row r="8" ht="43" customHeight="1">
      <c r="A8" s="36" t="inlineStr">
        <is>
          <t>Funktionsgrenze</t>
        </is>
      </c>
      <c r="B8" s="37" t="inlineStr">
        <is>
          <t>Keine ERP-Anbindung, Echtzeitsynchronisierung, Zertifizierung, amtliche Funktion oder Zusage zur betrieblichen Konformität.</t>
        </is>
      </c>
      <c r="C8" s="37" t="n"/>
      <c r="D8" s="37" t="n"/>
      <c r="E8" s="37" t="n"/>
      <c r="F8" s="37" t="n"/>
    </row>
    <row r="9"/>
    <row r="10">
      <c r="A10" s="4" t="inlineStr">
        <is>
          <t>Formel- und Bereichsprüfung</t>
        </is>
      </c>
      <c r="B10" s="4" t="n"/>
      <c r="C10" s="4" t="n"/>
      <c r="D10" s="4" t="n"/>
      <c r="E10" s="4" t="n"/>
      <c r="F10" s="4" t="n"/>
    </row>
    <row r="11" ht="43" customHeight="1">
      <c r="A11" s="38" t="inlineStr">
        <is>
          <t>Vorbereiteter Bereich</t>
        </is>
      </c>
      <c r="B11" s="39" t="inlineStr">
        <is>
          <t>Kalkulation!A5:AF104 umfasst genau 100 nutzbare Zeilen. Eingaben, Formeln, Filter, Validierungen und Warnungen reichen bis Zeile 104.</t>
        </is>
      </c>
      <c r="C11" s="39" t="n"/>
      <c r="D11" s="39" t="n"/>
      <c r="E11" s="39" t="n"/>
      <c r="F11" s="39" t="n"/>
    </row>
    <row r="12" ht="43" customHeight="1">
      <c r="A12" s="36" t="inlineStr">
        <is>
          <t>Suchvorgänge O:R</t>
        </is>
      </c>
      <c r="B12" s="37" t="inlineStr">
        <is>
          <t>In den Zeilen 5, 54 und 104 werden Bohnen-, Milch-, Zusatz- und Materialpreise mit VLOOKUP aus Parameter!A5:D14 geholt. Leere Kennungen oder Suchfehler bleiben leer.</t>
        </is>
      </c>
      <c r="C12" s="37" t="n"/>
      <c r="D12" s="37" t="n"/>
      <c r="E12" s="37" t="n"/>
      <c r="F12" s="37" t="n"/>
    </row>
    <row r="13" ht="43" customHeight="1">
      <c r="A13" s="38" t="inlineStr">
        <is>
          <t>Einzelkosten S:V</t>
        </is>
      </c>
      <c r="B13" s="39" t="inlineStr">
        <is>
          <t>S nutzt Bohnenmenge E und Bohnenpreis O; T nutzt Milchmenge G und Milchpreis P; U nutzt Zusatzmenge I und Zusatzpreis Q; V addiert K und R. Divisionen sind mit IFERROR gesichert.</t>
        </is>
      </c>
      <c r="C13" s="39" t="n"/>
      <c r="D13" s="39" t="n"/>
      <c r="E13" s="39" t="n"/>
      <c r="F13" s="39" t="n"/>
    </row>
    <row r="14" ht="43" customHeight="1">
      <c r="A14" s="36" t="inlineStr">
        <is>
          <t>Summe und Ausschuss W:X</t>
        </is>
      </c>
      <c r="B14" s="37" t="inlineStr">
        <is>
          <t>W summiert in den Zeilen 5, 54 und 104 jeweils S:V, sobald alle vier Kostenwerte vorliegen. X teilt W durch 1 minus Ausschusssatz L; unvollständige oder fehlerhafte Werte bleiben leer.</t>
        </is>
      </c>
      <c r="C14" s="37" t="n"/>
      <c r="D14" s="37" t="n"/>
      <c r="E14" s="37" t="n"/>
      <c r="F14" s="37" t="n"/>
    </row>
    <row r="15" ht="43" customHeight="1">
      <c r="A15" s="38" t="inlineStr">
        <is>
          <t>Zielpreis Y:AA</t>
        </is>
      </c>
      <c r="B15" s="39" t="inlineStr">
        <is>
          <t>Y teilt Kosten X durch Ziel-Wareneinsatzquote M. Z übernimmt die veränderbare USt-Annahme aus Parameter!G5. AA berechnet daraus den Brutto-Sollpreis.</t>
        </is>
      </c>
      <c r="C15" s="39" t="n"/>
      <c r="D15" s="39" t="n"/>
      <c r="E15" s="39" t="n"/>
      <c r="F15" s="39" t="n"/>
    </row>
    <row r="16" ht="43" customHeight="1">
      <c r="A16" s="36" t="inlineStr">
        <is>
          <t>Plan und Abweichung AB:AE</t>
        </is>
      </c>
      <c r="B16" s="37" t="inlineStr">
        <is>
          <t>AB berechnet aus Plan-Bruttopreis N und USt-Annahme Z den Netto-Planpreis. AC ist X geteilt durch AB, AD ist AB minus X und AE ist N minus AA.</t>
        </is>
      </c>
      <c r="C16" s="37" t="n"/>
      <c r="D16" s="37" t="n"/>
      <c r="E16" s="37" t="n"/>
      <c r="F16" s="37" t="n"/>
    </row>
    <row r="17" ht="43" customHeight="1">
      <c r="A17" s="38" t="inlineStr">
        <is>
          <t>Status AF</t>
        </is>
      </c>
      <c r="B17" s="39" t="inlineStr">
        <is>
          <t>AF meldet „Eingabe fehlt“, wenn B:N oder erforderliche Ergebnisse leer sind. „Prüfen“ erscheint bei überschrittener Wareneinsatz- oder Ausschussschwelle, zu niedrigem Deckungsbeitrag oder negativem Preisabstand; sonst erscheint „OK“.</t>
        </is>
      </c>
      <c r="C17" s="39" t="n"/>
      <c r="D17" s="39" t="n"/>
      <c r="E17" s="39" t="n"/>
      <c r="F17" s="39" t="n"/>
    </row>
    <row r="18" ht="43" customHeight="1">
      <c r="A18" s="36" t="inlineStr">
        <is>
          <t>Prüfzeilen</t>
        </is>
      </c>
      <c r="B18" s="37" t="inlineStr">
        <is>
          <t>Die erste, mittlere und letzte vorbereitete Zeile sind 5, 54 und 104. Alle Formeln verwenden direkte Bezüge auf die jeweilige Zeile und keinen Selbstbezug.</t>
        </is>
      </c>
      <c r="C18" s="37" t="n"/>
      <c r="D18" s="37" t="n"/>
      <c r="E18" s="37" t="n"/>
      <c r="F18" s="37" t="n"/>
    </row>
    <row r="19" ht="43" customHeight="1">
      <c r="A19" s="38" t="inlineStr">
        <is>
          <t>Validierungen</t>
        </is>
      </c>
      <c r="B19" s="39" t="inlineStr">
        <is>
          <t>Die Prüfbereiche A5:N104 erzwingen eindeutige Kennungen, plausible Datums- und Zahlenwerte sowie geschlossene Listen für Kategorie, Milchtyp, Zusatz und Ausgabeart.</t>
        </is>
      </c>
      <c r="C19" s="39" t="n"/>
      <c r="D19" s="39" t="n"/>
      <c r="E19" s="39" t="n"/>
      <c r="F19" s="39" t="n"/>
    </row>
  </sheetData>
  <mergeCells count="1">
    <mergeCell ref="A1:F1"/>
  </mergeCell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2026-09-08T13:55:35Z</dcterms:created>
  <dcterms:modified xmlns:dcterms="http://purl.org/dc/terms/" xmlns:xsi="http://www.w3.org/2001/XMLSchema-instance" xsi:type="dcterms:W3CDTF">2026-09-08T13:55:35Z</dcterms:modified>
</cp:coreProperties>
</file>