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Frühstückstage" sheetId="2" state="visible" r:id="rId2"/>
    <sheet xmlns:r="http://schemas.openxmlformats.org/officeDocument/2006/relationships" name="Artikelkost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'Frühstückstage'!$A$4:$U$104</definedName>
    <definedName name="_xlnm._FilterDatabase" localSheetId="2" hidden="1">'Artikelkosten'!$A$4:$L$104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[$€-407]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6727D"/>
      <sz val="9"/>
    </font>
    <font>
      <name val="Aptos"/>
      <b val="1"/>
      <color rgb="00FFFFFF"/>
      <sz val="10"/>
    </font>
    <font>
      <name val="Aptos"/>
      <color rgb="00132238"/>
      <sz val="10"/>
    </font>
    <font>
      <name val="Aptos"/>
      <b val="1"/>
      <color rgb="00132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A84F2A"/>
        <sz val="10"/>
      </font>
      <fill>
        <patternFill patternType="solid">
          <fgColor rgb="00F4DDD3"/>
        </patternFill>
      </fill>
    </dxf>
    <dxf>
      <font>
        <name val="Aptos"/>
        <b val="1"/>
        <color rgb="002F6B4F"/>
        <sz val="10"/>
      </font>
      <fill>
        <patternFill patternType="solid">
          <fgColor rgb="00DDEBE4"/>
        </patternFill>
      </fill>
    </dxf>
    <dxf>
      <font>
        <name val="Aptos"/>
        <i val="1"/>
        <color rgb="0066727D"/>
        <sz val="9"/>
      </font>
      <fill>
        <patternFill patternType="solid">
          <fgColor rgb="00F5F1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Kostenanteile je Gast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'Übersicht'!B18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'Übersicht'!$A$19:$A$24</f>
            </numRef>
          </cat>
          <val>
            <numRef>
              <f>'Übersicht'!$B$19:$B$24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je Gast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15</row>
      <rowOff>0</rowOff>
    </from>
    <ext cx="5328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5" customWidth="1" min="2" max="2"/>
    <col width="3" customWidth="1" min="3" max="3"/>
    <col width="34" customWidth="1" min="4" max="4"/>
    <col width="2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 ht="28" customHeight="1">
      <c r="A1" s="1" t="inlineStr">
        <is>
          <t>Frühstückskalkulation Hotel – Übersicht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 ht="30" customHeight="1">
      <c r="A2" s="3" t="inlineStr">
        <is>
          <t>Zeitraum</t>
        </is>
      </c>
      <c r="B2" s="3" t="inlineStr">
        <is>
          <t>Wert</t>
        </is>
      </c>
      <c r="D2" s="3" t="inlineStr">
        <is>
          <t>Annahmen und Kontrolle</t>
        </is>
      </c>
      <c r="E2" s="3" t="inlineStr">
        <is>
          <t>Wert</t>
        </is>
      </c>
    </row>
    <row r="3">
      <c r="A3" s="4" t="inlineStr">
        <is>
          <t>Zeitraum von</t>
        </is>
      </c>
      <c r="B3" s="30">
        <f>IF(COUNT(Frühstückstage!$A$5:$A$104)=0,"",MIN(Frühstückstage!$A$5:$A$104))</f>
        <v/>
      </c>
      <c r="D3" s="4" t="inlineStr">
        <is>
          <t>Aktive Kostenpositionen</t>
        </is>
      </c>
      <c r="E3" s="6">
        <f>COUNTIFS(Artikelkosten!$K$5:$K$104,"Ja",Artikelkosten!$A$5:$A$104,"&lt;&gt;")</f>
        <v/>
      </c>
    </row>
    <row r="4">
      <c r="A4" s="7" t="inlineStr">
        <is>
          <t>Zeitraum bis</t>
        </is>
      </c>
      <c r="B4" s="31">
        <f>IF(COUNT(Frühstückstage!$A$5:$A$104)=0,"",MAX(Frühstückstage!$A$5:$A$104))</f>
        <v/>
      </c>
      <c r="D4" s="7" t="inlineStr">
        <is>
          <t>Variable Plankosten je Gast</t>
        </is>
      </c>
      <c r="E4" s="32">
        <f>SUMIFS(Artikelkosten!$J$5:$J$104,Artikelkosten!$K$5:$K$104,"Ja")+Parameter!$B$9</f>
        <v/>
      </c>
    </row>
    <row r="5">
      <c r="D5" s="4" t="inlineStr">
        <is>
          <t>Fixe Tageskosten</t>
        </is>
      </c>
      <c r="E5" s="33">
        <f>Parameter!$B$8</f>
        <v/>
      </c>
    </row>
    <row r="6">
      <c r="D6" s="7" t="inlineStr">
        <is>
          <t>Ziel Zimmerauslastung</t>
        </is>
      </c>
      <c r="E6" s="34">
        <f>Parameter!$B$5</f>
        <v/>
      </c>
    </row>
    <row r="7">
      <c r="A7" s="3" t="inlineStr">
        <is>
          <t>Leistung und Kosten</t>
        </is>
      </c>
      <c r="B7" s="3" t="inlineStr">
        <is>
          <t>Kennzahl</t>
        </is>
      </c>
      <c r="D7" s="4" t="inlineStr">
        <is>
          <t>Kostenlimit je Frühstück</t>
        </is>
      </c>
      <c r="E7" s="33">
        <f>Parameter!$B$7</f>
        <v/>
      </c>
    </row>
    <row r="8">
      <c r="A8" s="7" t="inlineStr">
        <is>
          <t>Frühstücksgäste gesamt</t>
        </is>
      </c>
      <c r="B8" s="12">
        <f>IF(COUNT(Frühstückstage!$E$5:$E$104)=0,"",SUM(Frühstückstage!$E$5:$E$104))</f>
        <v/>
      </c>
    </row>
    <row r="9">
      <c r="A9" s="4" t="inlineStr">
        <is>
          <t>Ø Zimmerauslastung</t>
        </is>
      </c>
      <c r="B9" s="35">
        <f>IFERROR(AVERAGE(Frühstückstage!$G$5:$G$104),"")</f>
        <v/>
      </c>
      <c r="D9" s="3" t="inlineStr">
        <is>
          <t>Kontrollwerte</t>
        </is>
      </c>
      <c r="E9" s="3" t="inlineStr">
        <is>
          <t>Kennzahl</t>
        </is>
      </c>
    </row>
    <row r="10">
      <c r="A10" s="7" t="inlineStr">
        <is>
          <t>Ø Ist-Kosten je Frühstück</t>
        </is>
      </c>
      <c r="B10" s="32">
        <f>IFERROR(SUM(Frühstückstage!$P$5:$P$104)/SUMPRODUCT((Frühstückstage!$P$5:$P$104&lt;&gt;"")*Frühstückstage!$E$5:$E$104),"")</f>
        <v/>
      </c>
      <c r="D10" s="7" t="inlineStr">
        <is>
          <t>Kapazitätsüberschreitungen</t>
        </is>
      </c>
      <c r="E10" s="12">
        <f>COUNTIF(Frühstückstage!$S$5:$S$104,"Kapazität überschritten")</f>
        <v/>
      </c>
    </row>
    <row r="11">
      <c r="A11" s="4" t="inlineStr">
        <is>
          <t>Plan-Gesamtkosten</t>
        </is>
      </c>
      <c r="B11" s="33">
        <f>IF(COUNT(Frühstückstage!$L$5:$L$104)=0,"",SUM(Frühstückstage!$L$5:$L$104))</f>
        <v/>
      </c>
      <c r="D11" s="4" t="inlineStr">
        <is>
          <t>Fehlende Ist-Kosten</t>
        </is>
      </c>
      <c r="E11" s="6">
        <f>COUNTIF(Frühstückstage!$S$5:$S$104,"Ist-Kosten fehlen")</f>
        <v/>
      </c>
    </row>
    <row r="12">
      <c r="A12" s="7" t="inlineStr">
        <is>
          <t>Ist-Gesamtkosten</t>
        </is>
      </c>
      <c r="B12" s="32">
        <f>IF(COUNT(Frühstückstage!$P$5:$P$104)=0,"",SUM(Frühstückstage!$P$5:$P$104))</f>
        <v/>
      </c>
      <c r="D12" s="7" t="inlineStr">
        <is>
          <t>Unvollständige Tagesangaben</t>
        </is>
      </c>
      <c r="E12" s="12">
        <f>COUNTIF(Frühstückstage!$S$5:$S$104,"Angaben fehlen")</f>
        <v/>
      </c>
    </row>
    <row r="13">
      <c r="A13" s="4" t="inlineStr">
        <is>
          <t>Abweichung Ist zu Plan</t>
        </is>
      </c>
      <c r="B13" s="33">
        <f>IF(OR(B11="",B12=""),"",B12-B11)</f>
        <v/>
      </c>
      <c r="D13" s="4" t="inlineStr">
        <is>
          <t>Niedrigste Zimmerauslastung</t>
        </is>
      </c>
      <c r="E13" s="35">
        <f>IF(COUNT(Frühstückstage!$G$5:$G$104)=0,"",MIN(Frühstückstage!$G$5:$G$104))</f>
        <v/>
      </c>
    </row>
    <row r="14">
      <c r="A14" s="7" t="inlineStr">
        <is>
          <t>Tageszeilen mit Warnung</t>
        </is>
      </c>
      <c r="B14" s="12">
        <f>COUNTIF(Frühstückstage!$S$5:$S$104,"Prüfen")+COUNTIF(Frühstückstage!$S$5:$S$104,"Kapazität überschritten")+COUNTIF(Frühstückstage!$S$5:$S$104,"Angaben fehlen")+COUNTIF(Frühstückstage!$S$5:$S$104,"Ist-Kosten fehlen")</f>
        <v/>
      </c>
      <c r="D14" s="7" t="inlineStr">
        <is>
          <t>Höchste Ist-Kosten je Gast</t>
        </is>
      </c>
      <c r="E14" s="32">
        <f>IF(COUNT(Frühstückstage!$Q$5:$Q$104)=0,"",MAX(Frühstückstage!$Q$5:$Q$104))</f>
        <v/>
      </c>
    </row>
    <row r="15"/>
    <row r="16" ht="32" customHeight="1">
      <c r="A16" s="3" t="inlineStr">
        <is>
          <t>Warnhinweis</t>
        </is>
      </c>
      <c r="B16" s="14">
        <f>IF(B14=0,"Keine Warnungen im erfassten Zeitraum.",B14&amp;" Tageszeile(n) benötigen Prüfung.")</f>
        <v/>
      </c>
    </row>
    <row r="17"/>
    <row r="18" ht="34" customHeight="1">
      <c r="A18" s="15" t="inlineStr">
        <is>
          <t>Kostenkategorie</t>
        </is>
      </c>
      <c r="B18" s="15" t="inlineStr">
        <is>
          <t>Kosten je Gast</t>
        </is>
      </c>
    </row>
    <row r="19">
      <c r="A19" s="4" t="inlineStr">
        <is>
          <t>Getränke</t>
        </is>
      </c>
      <c r="B19" s="33">
        <f>SUMIFS(Artikelkosten!$J$5:$J$104,Artikelkosten!$B$5:$B$104,A19,Artikelkosten!$K$5:$K$104,"Ja")</f>
        <v/>
      </c>
    </row>
    <row r="20">
      <c r="A20" s="7" t="inlineStr">
        <is>
          <t>Backwaren</t>
        </is>
      </c>
      <c r="B20" s="32">
        <f>SUMIFS(Artikelkosten!$J$5:$J$104,Artikelkosten!$B$5:$B$104,A20,Artikelkosten!$K$5:$K$104,"Ja")</f>
        <v/>
      </c>
    </row>
    <row r="21">
      <c r="A21" s="4" t="inlineStr">
        <is>
          <t>Milchprodukte</t>
        </is>
      </c>
      <c r="B21" s="33">
        <f>SUMIFS(Artikelkosten!$J$5:$J$104,Artikelkosten!$B$5:$B$104,A21,Artikelkosten!$K$5:$K$104,"Ja")</f>
        <v/>
      </c>
    </row>
    <row r="22">
      <c r="A22" s="7" t="inlineStr">
        <is>
          <t>Aufschnitt</t>
        </is>
      </c>
      <c r="B22" s="32">
        <f>SUMIFS(Artikelkosten!$J$5:$J$104,Artikelkosten!$B$5:$B$104,A22,Artikelkosten!$K$5:$K$104,"Ja")</f>
        <v/>
      </c>
    </row>
    <row r="23">
      <c r="A23" s="4" t="inlineStr">
        <is>
          <t>Obst</t>
        </is>
      </c>
      <c r="B23" s="33">
        <f>SUMIFS(Artikelkosten!$J$5:$J$104,Artikelkosten!$B$5:$B$104,A23,Artikelkosten!$K$5:$K$104,"Ja")</f>
        <v/>
      </c>
    </row>
    <row r="24">
      <c r="A24" s="7" t="inlineStr">
        <is>
          <t>Sonstiges</t>
        </is>
      </c>
      <c r="B24" s="32">
        <f>SUMIFS(Artikelkosten!$J$5:$J$104,Artikelkosten!$B$5:$B$104,A24,Artikelkosten!$K$5:$K$104,"Ja")+Parameter!$B$9</f>
        <v/>
      </c>
    </row>
  </sheetData>
  <mergeCells count="1">
    <mergeCell ref="A1:K1"/>
  </mergeCells>
  <conditionalFormatting sqref="B14">
    <cfRule type="expression" priority="1" dxfId="0">
      <formula>$B$14&gt;0</formula>
    </cfRule>
    <cfRule type="expression" priority="2" dxfId="1">
      <formula>$B$14=0</formula>
    </cfRule>
  </conditionalFormatting>
  <conditionalFormatting sqref="B16">
    <cfRule type="expression" priority="3" dxfId="0">
      <formula>$B$14&gt;0</formula>
    </cfRule>
    <cfRule type="expression" priority="4" dxfId="1">
      <formula>$B$14=0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3" customWidth="1" min="4" max="4"/>
    <col width="17" customWidth="1" min="5" max="5"/>
    <col width="17" customWidth="1" min="6" max="6"/>
    <col width="18" customWidth="1" min="7" max="7"/>
    <col width="16" customWidth="1" min="8" max="8"/>
    <col width="20" customWidth="1" min="9" max="9"/>
    <col width="20" customWidth="1" min="10" max="10"/>
    <col width="22" customWidth="1" min="11" max="11"/>
    <col width="19" customWidth="1" min="12" max="12"/>
    <col width="17" customWidth="1" min="13" max="13"/>
    <col width="15" customWidth="1" min="14" max="14"/>
    <col width="15" customWidth="1" min="15" max="15"/>
    <col width="19" customWidth="1" min="16" max="16"/>
    <col width="18" customWidth="1" min="17" max="17"/>
    <col width="18" customWidth="1" min="18" max="18"/>
    <col width="24" customWidth="1" min="19" max="19"/>
    <col width="24" customWidth="1" min="20" max="20"/>
    <col width="32" customWidth="1" min="21" max="21"/>
  </cols>
  <sheetData>
    <row r="1" ht="28" customHeight="1">
      <c r="A1" s="1" t="inlineStr">
        <is>
          <t>Frühstückstage: Auslastung und Kosten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8" t="n"/>
      <c r="R1" s="28" t="n"/>
      <c r="S1" s="28" t="n"/>
      <c r="T1" s="28" t="n"/>
      <c r="U1" s="29" t="n"/>
    </row>
    <row r="2" ht="30" customHeight="1">
      <c r="A2" s="16" t="inlineStr">
        <is>
          <t>Tagesbezogene Eingaben für ein eindeutig fiktives Hotel. Gelbe Felder sind bearbeitbar; Formeln bleiben bei leeren Zeilen optisch leer.</t>
        </is>
      </c>
    </row>
    <row r="3"/>
    <row r="4" ht="34" customHeight="1">
      <c r="A4" s="17" t="inlineStr">
        <is>
          <t>Datum</t>
        </is>
      </c>
      <c r="B4" s="17" t="inlineStr">
        <is>
          <t>Wochentag</t>
        </is>
      </c>
      <c r="C4" s="17" t="inlineStr">
        <is>
          <t>Belegte Zimmer</t>
        </is>
      </c>
      <c r="D4" s="17" t="inlineStr">
        <is>
          <t>Hausgäste</t>
        </is>
      </c>
      <c r="E4" s="17" t="inlineStr">
        <is>
          <t>Frühstücksgäste</t>
        </is>
      </c>
      <c r="F4" s="17" t="inlineStr">
        <is>
          <t>Verfügbare Zimmer</t>
        </is>
      </c>
      <c r="G4" s="17" t="inlineStr">
        <is>
          <t>Zimmerauslastung</t>
        </is>
      </c>
      <c r="H4" s="17" t="inlineStr">
        <is>
          <t>Teilnahmequote</t>
        </is>
      </c>
      <c r="I4" s="17" t="inlineStr">
        <is>
          <t>Frühstückskapazität</t>
        </is>
      </c>
      <c r="J4" s="17" t="inlineStr">
        <is>
          <t>Kapazitätsauslastung</t>
        </is>
      </c>
      <c r="K4" s="17" t="inlineStr">
        <is>
          <t>Variable Plankosten je Gast</t>
        </is>
      </c>
      <c r="L4" s="17" t="inlineStr">
        <is>
          <t>Plan-Gesamtkosten</t>
        </is>
      </c>
      <c r="M4" s="17" t="inlineStr">
        <is>
          <t>Ist Lebensmittel</t>
        </is>
      </c>
      <c r="N4" s="17" t="inlineStr">
        <is>
          <t>Ist Personal</t>
        </is>
      </c>
      <c r="O4" s="17" t="inlineStr">
        <is>
          <t>Ist Sonstiges</t>
        </is>
      </c>
      <c r="P4" s="17" t="inlineStr">
        <is>
          <t>Ist-Gesamtkosten</t>
        </is>
      </c>
      <c r="Q4" s="17" t="inlineStr">
        <is>
          <t>Ist-Kosten je Gast</t>
        </is>
      </c>
      <c r="R4" s="17" t="inlineStr">
        <is>
          <t>Abweichung zum Plan</t>
        </is>
      </c>
      <c r="S4" s="17" t="inlineStr">
        <is>
          <t>Status</t>
        </is>
      </c>
      <c r="T4" s="17" t="inlineStr">
        <is>
          <t>Zuständigkeit</t>
        </is>
      </c>
      <c r="U4" s="17" t="inlineStr">
        <is>
          <t>Notiz</t>
        </is>
      </c>
    </row>
    <row r="5" ht="20" customHeight="1">
      <c r="A5" s="36" t="n">
        <v>46264</v>
      </c>
      <c r="B5" s="4">
        <f>IF(A5="","",CHOOSE(WEEKDAY(A5,2),"Mo","Di","Mi","Do","Fr","Sa","So"))</f>
        <v/>
      </c>
      <c r="C5" s="19" t="n">
        <v>46</v>
      </c>
      <c r="D5" s="19" t="n">
        <v>72</v>
      </c>
      <c r="E5" s="19" t="n">
        <v>58</v>
      </c>
      <c r="F5" s="6">
        <f>IF(A5="","",Parameter!$B$3)</f>
        <v/>
      </c>
      <c r="G5" s="35">
        <f>IF(A5="","",IFERROR(C5/F5,""))</f>
        <v/>
      </c>
      <c r="H5" s="35">
        <f>IF(A5="","",IFERROR(E5/D5,""))</f>
        <v/>
      </c>
      <c r="I5" s="6">
        <f>IF(A5="","",Parameter!$B$4)</f>
        <v/>
      </c>
      <c r="J5" s="35">
        <f>IF(A5="","",IFERROR(E5/I5,""))</f>
        <v/>
      </c>
      <c r="K5" s="33">
        <f>IF(A5="","",SUMIFS(Artikelkosten!$J$5:$J$104,Artikelkosten!$K$5:$K$104,"Ja")+Parameter!$B$9)</f>
        <v/>
      </c>
      <c r="L5" s="33">
        <f>IF(OR(A5="",E5="",K5=""),"",E5*K5+Parameter!$B$8)</f>
        <v/>
      </c>
      <c r="M5" s="37" t="n">
        <v>245</v>
      </c>
      <c r="N5" s="37" t="n">
        <v>220</v>
      </c>
      <c r="O5" s="37" t="n">
        <v>35</v>
      </c>
      <c r="P5" s="33">
        <f>IF(A5="","",IF(COUNT(M5:O5)&lt;3,"",SUM(M5:O5)))</f>
        <v/>
      </c>
      <c r="Q5" s="33">
        <f>IF(OR(A5="",P5="",E5=""),"",IFERROR(P5/E5,""))</f>
        <v/>
      </c>
      <c r="R5" s="35">
        <f>IF(OR(A5="",P5="",L5=""),"",IFERROR((P5-L5)/L5,""))</f>
        <v/>
      </c>
      <c r="S5" s="4">
        <f>IF(A5="","",IF(OR(C5="",D5="",E5=""),"Angaben fehlen",IF(E5&gt;I5,"Kapazität überschritten",IF(P5="","Ist-Kosten fehlen",IF(OR(R5&gt;Parameter!$B$6,Q5&gt;Parameter!$B$7,G5&lt;Parameter!$B$5),"Prüfen","OK")))))</f>
        <v/>
      </c>
      <c r="T5" s="21" t="inlineStr">
        <is>
          <t>Fiktivteam Morgenrot</t>
        </is>
      </c>
      <c r="U5" s="21" t="inlineStr">
        <is>
          <t>Ruhiger Wochenbeginn</t>
        </is>
      </c>
    </row>
    <row r="6" ht="20" customHeight="1">
      <c r="A6" s="36" t="n">
        <v>46265</v>
      </c>
      <c r="B6" s="7">
        <f>IF(A6="","",CHOOSE(WEEKDAY(A6,2),"Mo","Di","Mi","Do","Fr","Sa","So"))</f>
        <v/>
      </c>
      <c r="C6" s="19" t="n">
        <v>52</v>
      </c>
      <c r="D6" s="19" t="n">
        <v>81</v>
      </c>
      <c r="E6" s="19" t="n">
        <v>67</v>
      </c>
      <c r="F6" s="12">
        <f>IF(A6="","",Parameter!$B$3)</f>
        <v/>
      </c>
      <c r="G6" s="34">
        <f>IF(A6="","",IFERROR(C6/F6,""))</f>
        <v/>
      </c>
      <c r="H6" s="34">
        <f>IF(A6="","",IFERROR(E6/D6,""))</f>
        <v/>
      </c>
      <c r="I6" s="12">
        <f>IF(A6="","",Parameter!$B$4)</f>
        <v/>
      </c>
      <c r="J6" s="34">
        <f>IF(A6="","",IFERROR(E6/I6,""))</f>
        <v/>
      </c>
      <c r="K6" s="32">
        <f>IF(A6="","",SUMIFS(Artikelkosten!$J$5:$J$104,Artikelkosten!$K$5:$K$104,"Ja")+Parameter!$B$9)</f>
        <v/>
      </c>
      <c r="L6" s="32">
        <f>IF(OR(A6="",E6="",K6=""),"",E6*K6+Parameter!$B$8)</f>
        <v/>
      </c>
      <c r="M6" s="37" t="n">
        <v>280</v>
      </c>
      <c r="N6" s="37" t="n">
        <v>225</v>
      </c>
      <c r="O6" s="37" t="n">
        <v>38</v>
      </c>
      <c r="P6" s="32">
        <f>IF(A6="","",IF(COUNT(M6:O6)&lt;3,"",SUM(M6:O6)))</f>
        <v/>
      </c>
      <c r="Q6" s="32">
        <f>IF(OR(A6="",P6="",E6=""),"",IFERROR(P6/E6,""))</f>
        <v/>
      </c>
      <c r="R6" s="34">
        <f>IF(OR(A6="",P6="",L6=""),"",IFERROR((P6-L6)/L6,""))</f>
        <v/>
      </c>
      <c r="S6" s="7">
        <f>IF(A6="","",IF(OR(C6="",D6="",E6=""),"Angaben fehlen",IF(E6&gt;I6,"Kapazität überschritten",IF(P6="","Ist-Kosten fehlen",IF(OR(R6&gt;Parameter!$B$6,Q6&gt;Parameter!$B$7,G6&lt;Parameter!$B$5),"Prüfen","OK")))))</f>
        <v/>
      </c>
      <c r="T6" s="21" t="inlineStr">
        <is>
          <t>Fiktivteam Nordlicht</t>
        </is>
      </c>
      <c r="U6" s="21" t="inlineStr"/>
    </row>
    <row r="7" ht="20" customHeight="1">
      <c r="A7" s="36" t="n">
        <v>46266</v>
      </c>
      <c r="B7" s="4">
        <f>IF(A7="","",CHOOSE(WEEKDAY(A7,2),"Mo","Di","Mi","Do","Fr","Sa","So"))</f>
        <v/>
      </c>
      <c r="C7" s="19" t="n">
        <v>58</v>
      </c>
      <c r="D7" s="19" t="n">
        <v>90</v>
      </c>
      <c r="E7" s="19" t="n">
        <v>74</v>
      </c>
      <c r="F7" s="6">
        <f>IF(A7="","",Parameter!$B$3)</f>
        <v/>
      </c>
      <c r="G7" s="35">
        <f>IF(A7="","",IFERROR(C7/F7,""))</f>
        <v/>
      </c>
      <c r="H7" s="35">
        <f>IF(A7="","",IFERROR(E7/D7,""))</f>
        <v/>
      </c>
      <c r="I7" s="6">
        <f>IF(A7="","",Parameter!$B$4)</f>
        <v/>
      </c>
      <c r="J7" s="35">
        <f>IF(A7="","",IFERROR(E7/I7,""))</f>
        <v/>
      </c>
      <c r="K7" s="33">
        <f>IF(A7="","",SUMIFS(Artikelkosten!$J$5:$J$104,Artikelkosten!$K$5:$K$104,"Ja")+Parameter!$B$9)</f>
        <v/>
      </c>
      <c r="L7" s="33">
        <f>IF(OR(A7="",E7="",K7=""),"",E7*K7+Parameter!$B$8)</f>
        <v/>
      </c>
      <c r="M7" s="37" t="n">
        <v>315</v>
      </c>
      <c r="N7" s="37" t="n">
        <v>230</v>
      </c>
      <c r="O7" s="37" t="n">
        <v>35</v>
      </c>
      <c r="P7" s="33">
        <f>IF(A7="","",IF(COUNT(M7:O7)&lt;3,"",SUM(M7:O7)))</f>
        <v/>
      </c>
      <c r="Q7" s="33">
        <f>IF(OR(A7="",P7="",E7=""),"",IFERROR(P7/E7,""))</f>
        <v/>
      </c>
      <c r="R7" s="35">
        <f>IF(OR(A7="",P7="",L7=""),"",IFERROR((P7-L7)/L7,""))</f>
        <v/>
      </c>
      <c r="S7" s="4">
        <f>IF(A7="","",IF(OR(C7="",D7="",E7=""),"Angaben fehlen",IF(E7&gt;I7,"Kapazität überschritten",IF(P7="","Ist-Kosten fehlen",IF(OR(R7&gt;Parameter!$B$6,Q7&gt;Parameter!$B$7,G7&lt;Parameter!$B$5),"Prüfen","OK")))))</f>
        <v/>
      </c>
      <c r="T7" s="21" t="inlineStr">
        <is>
          <t>Fiktivteam Seebrise</t>
        </is>
      </c>
      <c r="U7" s="21" t="inlineStr"/>
    </row>
    <row r="8" ht="20" customHeight="1">
      <c r="A8" s="36" t="n">
        <v>46267</v>
      </c>
      <c r="B8" s="7">
        <f>IF(A8="","",CHOOSE(WEEKDAY(A8,2),"Mo","Di","Mi","Do","Fr","Sa","So"))</f>
        <v/>
      </c>
      <c r="C8" s="19" t="n">
        <v>61</v>
      </c>
      <c r="D8" s="19" t="n">
        <v>95</v>
      </c>
      <c r="E8" s="19" t="n">
        <v>82</v>
      </c>
      <c r="F8" s="12">
        <f>IF(A8="","",Parameter!$B$3)</f>
        <v/>
      </c>
      <c r="G8" s="34">
        <f>IF(A8="","",IFERROR(C8/F8,""))</f>
        <v/>
      </c>
      <c r="H8" s="34">
        <f>IF(A8="","",IFERROR(E8/D8,""))</f>
        <v/>
      </c>
      <c r="I8" s="12">
        <f>IF(A8="","",Parameter!$B$4)</f>
        <v/>
      </c>
      <c r="J8" s="34">
        <f>IF(A8="","",IFERROR(E8/I8,""))</f>
        <v/>
      </c>
      <c r="K8" s="32">
        <f>IF(A8="","",SUMIFS(Artikelkosten!$J$5:$J$104,Artikelkosten!$K$5:$K$104,"Ja")+Parameter!$B$9)</f>
        <v/>
      </c>
      <c r="L8" s="32">
        <f>IF(OR(A8="",E8="",K8=""),"",E8*K8+Parameter!$B$8)</f>
        <v/>
      </c>
      <c r="M8" s="37" t="n">
        <v>350</v>
      </c>
      <c r="N8" s="37" t="n">
        <v>235</v>
      </c>
      <c r="O8" s="37" t="n">
        <v>40</v>
      </c>
      <c r="P8" s="32">
        <f>IF(A8="","",IF(COUNT(M8:O8)&lt;3,"",SUM(M8:O8)))</f>
        <v/>
      </c>
      <c r="Q8" s="32">
        <f>IF(OR(A8="",P8="",E8=""),"",IFERROR(P8/E8,""))</f>
        <v/>
      </c>
      <c r="R8" s="34">
        <f>IF(OR(A8="",P8="",L8=""),"",IFERROR((P8-L8)/L8,""))</f>
        <v/>
      </c>
      <c r="S8" s="7">
        <f>IF(A8="","",IF(OR(C8="",D8="",E8=""),"Angaben fehlen",IF(E8&gt;I8,"Kapazität überschritten",IF(P8="","Ist-Kosten fehlen",IF(OR(R8&gt;Parameter!$B$6,Q8&gt;Parameter!$B$7,G8&lt;Parameter!$B$5),"Prüfen","OK")))))</f>
        <v/>
      </c>
      <c r="T8" s="21" t="inlineStr">
        <is>
          <t>Fiktivteam Morgenrot</t>
        </is>
      </c>
      <c r="U8" s="21" t="inlineStr">
        <is>
          <t>Kleine Tagungsgruppe</t>
        </is>
      </c>
    </row>
    <row r="9" ht="20" customHeight="1">
      <c r="A9" s="36" t="n">
        <v>46268</v>
      </c>
      <c r="B9" s="4">
        <f>IF(A9="","",CHOOSE(WEEKDAY(A9,2),"Mo","Di","Mi","Do","Fr","Sa","So"))</f>
        <v/>
      </c>
      <c r="C9" s="19" t="n">
        <v>66</v>
      </c>
      <c r="D9" s="19" t="n">
        <v>104</v>
      </c>
      <c r="E9" s="19" t="n">
        <v>91</v>
      </c>
      <c r="F9" s="6">
        <f>IF(A9="","",Parameter!$B$3)</f>
        <v/>
      </c>
      <c r="G9" s="35">
        <f>IF(A9="","",IFERROR(C9/F9,""))</f>
        <v/>
      </c>
      <c r="H9" s="35">
        <f>IF(A9="","",IFERROR(E9/D9,""))</f>
        <v/>
      </c>
      <c r="I9" s="6">
        <f>IF(A9="","",Parameter!$B$4)</f>
        <v/>
      </c>
      <c r="J9" s="35">
        <f>IF(A9="","",IFERROR(E9/I9,""))</f>
        <v/>
      </c>
      <c r="K9" s="33">
        <f>IF(A9="","",SUMIFS(Artikelkosten!$J$5:$J$104,Artikelkosten!$K$5:$K$104,"Ja")+Parameter!$B$9)</f>
        <v/>
      </c>
      <c r="L9" s="33">
        <f>IF(OR(A9="",E9="",K9=""),"",E9*K9+Parameter!$B$8)</f>
        <v/>
      </c>
      <c r="M9" s="37" t="n">
        <v>390</v>
      </c>
      <c r="N9" s="37" t="n">
        <v>240</v>
      </c>
      <c r="O9" s="37" t="n">
        <v>42</v>
      </c>
      <c r="P9" s="33">
        <f>IF(A9="","",IF(COUNT(M9:O9)&lt;3,"",SUM(M9:O9)))</f>
        <v/>
      </c>
      <c r="Q9" s="33">
        <f>IF(OR(A9="",P9="",E9=""),"",IFERROR(P9/E9,""))</f>
        <v/>
      </c>
      <c r="R9" s="35">
        <f>IF(OR(A9="",P9="",L9=""),"",IFERROR((P9-L9)/L9,""))</f>
        <v/>
      </c>
      <c r="S9" s="4">
        <f>IF(A9="","",IF(OR(C9="",D9="",E9=""),"Angaben fehlen",IF(E9&gt;I9,"Kapazität überschritten",IF(P9="","Ist-Kosten fehlen",IF(OR(R9&gt;Parameter!$B$6,Q9&gt;Parameter!$B$7,G9&lt;Parameter!$B$5),"Prüfen","OK")))))</f>
        <v/>
      </c>
      <c r="T9" s="21" t="inlineStr">
        <is>
          <t>Fiktivteam Nordlicht</t>
        </is>
      </c>
      <c r="U9" s="21" t="inlineStr"/>
    </row>
    <row r="10" ht="20" customHeight="1">
      <c r="A10" s="36" t="n">
        <v>46269</v>
      </c>
      <c r="B10" s="7">
        <f>IF(A10="","",CHOOSE(WEEKDAY(A10,2),"Mo","Di","Mi","Do","Fr","Sa","So"))</f>
        <v/>
      </c>
      <c r="C10" s="19" t="n">
        <v>70</v>
      </c>
      <c r="D10" s="19" t="n">
        <v>111</v>
      </c>
      <c r="E10" s="19" t="n">
        <v>97</v>
      </c>
      <c r="F10" s="12">
        <f>IF(A10="","",Parameter!$B$3)</f>
        <v/>
      </c>
      <c r="G10" s="34">
        <f>IF(A10="","",IFERROR(C10/F10,""))</f>
        <v/>
      </c>
      <c r="H10" s="34">
        <f>IF(A10="","",IFERROR(E10/D10,""))</f>
        <v/>
      </c>
      <c r="I10" s="12">
        <f>IF(A10="","",Parameter!$B$4)</f>
        <v/>
      </c>
      <c r="J10" s="34">
        <f>IF(A10="","",IFERROR(E10/I10,""))</f>
        <v/>
      </c>
      <c r="K10" s="32">
        <f>IF(A10="","",SUMIFS(Artikelkosten!$J$5:$J$104,Artikelkosten!$K$5:$K$104,"Ja")+Parameter!$B$9)</f>
        <v/>
      </c>
      <c r="L10" s="32">
        <f>IF(OR(A10="",E10="",K10=""),"",E10*K10+Parameter!$B$8)</f>
        <v/>
      </c>
      <c r="M10" s="37" t="n">
        <v>425</v>
      </c>
      <c r="N10" s="37" t="n">
        <v>250</v>
      </c>
      <c r="O10" s="37" t="n">
        <v>45</v>
      </c>
      <c r="P10" s="32">
        <f>IF(A10="","",IF(COUNT(M10:O10)&lt;3,"",SUM(M10:O10)))</f>
        <v/>
      </c>
      <c r="Q10" s="32">
        <f>IF(OR(A10="",P10="",E10=""),"",IFERROR(P10/E10,""))</f>
        <v/>
      </c>
      <c r="R10" s="34">
        <f>IF(OR(A10="",P10="",L10=""),"",IFERROR((P10-L10)/L10,""))</f>
        <v/>
      </c>
      <c r="S10" s="7">
        <f>IF(A10="","",IF(OR(C10="",D10="",E10=""),"Angaben fehlen",IF(E10&gt;I10,"Kapazität überschritten",IF(P10="","Ist-Kosten fehlen",IF(OR(R10&gt;Parameter!$B$6,Q10&gt;Parameter!$B$7,G10&lt;Parameter!$B$5),"Prüfen","OK")))))</f>
        <v/>
      </c>
      <c r="T10" s="21" t="inlineStr">
        <is>
          <t>Fiktivteam Seebrise</t>
        </is>
      </c>
      <c r="U10" s="21" t="inlineStr"/>
    </row>
    <row r="11" ht="20" customHeight="1">
      <c r="A11" s="36" t="n">
        <v>46270</v>
      </c>
      <c r="B11" s="4">
        <f>IF(A11="","",CHOOSE(WEEKDAY(A11,2),"Mo","Di","Mi","Do","Fr","Sa","So"))</f>
        <v/>
      </c>
      <c r="C11" s="19" t="n">
        <v>73</v>
      </c>
      <c r="D11" s="19" t="n">
        <v>116</v>
      </c>
      <c r="E11" s="19" t="n">
        <v>101</v>
      </c>
      <c r="F11" s="6">
        <f>IF(A11="","",Parameter!$B$3)</f>
        <v/>
      </c>
      <c r="G11" s="35">
        <f>IF(A11="","",IFERROR(C11/F11,""))</f>
        <v/>
      </c>
      <c r="H11" s="35">
        <f>IF(A11="","",IFERROR(E11/D11,""))</f>
        <v/>
      </c>
      <c r="I11" s="6">
        <f>IF(A11="","",Parameter!$B$4)</f>
        <v/>
      </c>
      <c r="J11" s="35">
        <f>IF(A11="","",IFERROR(E11/I11,""))</f>
        <v/>
      </c>
      <c r="K11" s="33">
        <f>IF(A11="","",SUMIFS(Artikelkosten!$J$5:$J$104,Artikelkosten!$K$5:$K$104,"Ja")+Parameter!$B$9)</f>
        <v/>
      </c>
      <c r="L11" s="33">
        <f>IF(OR(A11="",E11="",K11=""),"",E11*K11+Parameter!$B$8)</f>
        <v/>
      </c>
      <c r="M11" s="37" t="n">
        <v>455</v>
      </c>
      <c r="N11" s="37" t="n">
        <v>260</v>
      </c>
      <c r="O11" s="37" t="n">
        <v>48</v>
      </c>
      <c r="P11" s="33">
        <f>IF(A11="","",IF(COUNT(M11:O11)&lt;3,"",SUM(M11:O11)))</f>
        <v/>
      </c>
      <c r="Q11" s="33">
        <f>IF(OR(A11="",P11="",E11=""),"",IFERROR(P11/E11,""))</f>
        <v/>
      </c>
      <c r="R11" s="35">
        <f>IF(OR(A11="",P11="",L11=""),"",IFERROR((P11-L11)/L11,""))</f>
        <v/>
      </c>
      <c r="S11" s="4">
        <f>IF(A11="","",IF(OR(C11="",D11="",E11=""),"Angaben fehlen",IF(E11&gt;I11,"Kapazität überschritten",IF(P11="","Ist-Kosten fehlen",IF(OR(R11&gt;Parameter!$B$6,Q11&gt;Parameter!$B$7,G11&lt;Parameter!$B$5),"Prüfen","OK")))))</f>
        <v/>
      </c>
      <c r="T11" s="21" t="inlineStr">
        <is>
          <t>Fiktivteam Morgenrot</t>
        </is>
      </c>
      <c r="U11" s="21" t="inlineStr">
        <is>
          <t>Fiktive Reisegruppe</t>
        </is>
      </c>
    </row>
    <row r="12" ht="20" customHeight="1">
      <c r="A12" s="36" t="n">
        <v>46271</v>
      </c>
      <c r="B12" s="7">
        <f>IF(A12="","",CHOOSE(WEEKDAY(A12,2),"Mo","Di","Mi","Do","Fr","Sa","So"))</f>
        <v/>
      </c>
      <c r="C12" s="19" t="n">
        <v>76</v>
      </c>
      <c r="D12" s="19" t="n">
        <v>121</v>
      </c>
      <c r="E12" s="19" t="n">
        <v>108</v>
      </c>
      <c r="F12" s="12">
        <f>IF(A12="","",Parameter!$B$3)</f>
        <v/>
      </c>
      <c r="G12" s="34">
        <f>IF(A12="","",IFERROR(C12/F12,""))</f>
        <v/>
      </c>
      <c r="H12" s="34">
        <f>IF(A12="","",IFERROR(E12/D12,""))</f>
        <v/>
      </c>
      <c r="I12" s="12">
        <f>IF(A12="","",Parameter!$B$4)</f>
        <v/>
      </c>
      <c r="J12" s="34">
        <f>IF(A12="","",IFERROR(E12/I12,""))</f>
        <v/>
      </c>
      <c r="K12" s="32">
        <f>IF(A12="","",SUMIFS(Artikelkosten!$J$5:$J$104,Artikelkosten!$K$5:$K$104,"Ja")+Parameter!$B$9)</f>
        <v/>
      </c>
      <c r="L12" s="32">
        <f>IF(OR(A12="",E12="",K12=""),"",E12*K12+Parameter!$B$8)</f>
        <v/>
      </c>
      <c r="M12" s="37" t="n">
        <v>650</v>
      </c>
      <c r="N12" s="37" t="n">
        <v>300</v>
      </c>
      <c r="O12" s="37" t="n">
        <v>60</v>
      </c>
      <c r="P12" s="32">
        <f>IF(A12="","",IF(COUNT(M12:O12)&lt;3,"",SUM(M12:O12)))</f>
        <v/>
      </c>
      <c r="Q12" s="32">
        <f>IF(OR(A12="",P12="",E12=""),"",IFERROR(P12/E12,""))</f>
        <v/>
      </c>
      <c r="R12" s="34">
        <f>IF(OR(A12="",P12="",L12=""),"",IFERROR((P12-L12)/L12,""))</f>
        <v/>
      </c>
      <c r="S12" s="7">
        <f>IF(A12="","",IF(OR(C12="",D12="",E12=""),"Angaben fehlen",IF(E12&gt;I12,"Kapazität überschritten",IF(P12="","Ist-Kosten fehlen",IF(OR(R12&gt;Parameter!$B$6,Q12&gt;Parameter!$B$7,G12&lt;Parameter!$B$5),"Prüfen","OK")))))</f>
        <v/>
      </c>
      <c r="T12" s="21" t="inlineStr">
        <is>
          <t>Fiktivteam Nordlicht</t>
        </is>
      </c>
      <c r="U12" s="21" t="inlineStr">
        <is>
          <t>Zusatzlieferung am Morgen</t>
        </is>
      </c>
    </row>
    <row r="13" ht="20" customHeight="1">
      <c r="A13" s="36" t="n">
        <v>46272</v>
      </c>
      <c r="B13" s="4">
        <f>IF(A13="","",CHOOSE(WEEKDAY(A13,2),"Mo","Di","Mi","Do","Fr","Sa","So"))</f>
        <v/>
      </c>
      <c r="C13" s="19" t="n">
        <v>78</v>
      </c>
      <c r="D13" s="19" t="n">
        <v>124</v>
      </c>
      <c r="E13" s="19" t="n">
        <v>115</v>
      </c>
      <c r="F13" s="6">
        <f>IF(A13="","",Parameter!$B$3)</f>
        <v/>
      </c>
      <c r="G13" s="35">
        <f>IF(A13="","",IFERROR(C13/F13,""))</f>
        <v/>
      </c>
      <c r="H13" s="35">
        <f>IF(A13="","",IFERROR(E13/D13,""))</f>
        <v/>
      </c>
      <c r="I13" s="6">
        <f>IF(A13="","",Parameter!$B$4)</f>
        <v/>
      </c>
      <c r="J13" s="35">
        <f>IF(A13="","",IFERROR(E13/I13,""))</f>
        <v/>
      </c>
      <c r="K13" s="33">
        <f>IF(A13="","",SUMIFS(Artikelkosten!$J$5:$J$104,Artikelkosten!$K$5:$K$104,"Ja")+Parameter!$B$9)</f>
        <v/>
      </c>
      <c r="L13" s="33">
        <f>IF(OR(A13="",E13="",K13=""),"",E13*K13+Parameter!$B$8)</f>
        <v/>
      </c>
      <c r="M13" s="37" t="n">
        <v>520</v>
      </c>
      <c r="N13" s="37" t="n">
        <v>280</v>
      </c>
      <c r="O13" s="37" t="n">
        <v>55</v>
      </c>
      <c r="P13" s="33">
        <f>IF(A13="","",IF(COUNT(M13:O13)&lt;3,"",SUM(M13:O13)))</f>
        <v/>
      </c>
      <c r="Q13" s="33">
        <f>IF(OR(A13="",P13="",E13=""),"",IFERROR(P13/E13,""))</f>
        <v/>
      </c>
      <c r="R13" s="35">
        <f>IF(OR(A13="",P13="",L13=""),"",IFERROR((P13-L13)/L13,""))</f>
        <v/>
      </c>
      <c r="S13" s="4">
        <f>IF(A13="","",IF(OR(C13="",D13="",E13=""),"Angaben fehlen",IF(E13&gt;I13,"Kapazität überschritten",IF(P13="","Ist-Kosten fehlen",IF(OR(R13&gt;Parameter!$B$6,Q13&gt;Parameter!$B$7,G13&lt;Parameter!$B$5),"Prüfen","OK")))))</f>
        <v/>
      </c>
      <c r="T13" s="21" t="inlineStr">
        <is>
          <t>Fiktivteam Seebrise</t>
        </is>
      </c>
      <c r="U13" s="21" t="inlineStr"/>
    </row>
    <row r="14" ht="20" customHeight="1">
      <c r="A14" s="36" t="n">
        <v>46273</v>
      </c>
      <c r="B14" s="7">
        <f>IF(A14="","",CHOOSE(WEEKDAY(A14,2),"Mo","Di","Mi","Do","Fr","Sa","So"))</f>
        <v/>
      </c>
      <c r="C14" s="19" t="n">
        <v>79</v>
      </c>
      <c r="D14" s="19" t="n">
        <v>132</v>
      </c>
      <c r="E14" s="19" t="n">
        <v>126</v>
      </c>
      <c r="F14" s="12">
        <f>IF(A14="","",Parameter!$B$3)</f>
        <v/>
      </c>
      <c r="G14" s="34">
        <f>IF(A14="","",IFERROR(C14/F14,""))</f>
        <v/>
      </c>
      <c r="H14" s="34">
        <f>IF(A14="","",IFERROR(E14/D14,""))</f>
        <v/>
      </c>
      <c r="I14" s="12">
        <f>IF(A14="","",Parameter!$B$4)</f>
        <v/>
      </c>
      <c r="J14" s="34">
        <f>IF(A14="","",IFERROR(E14/I14,""))</f>
        <v/>
      </c>
      <c r="K14" s="32">
        <f>IF(A14="","",SUMIFS(Artikelkosten!$J$5:$J$104,Artikelkosten!$K$5:$K$104,"Ja")+Parameter!$B$9)</f>
        <v/>
      </c>
      <c r="L14" s="32">
        <f>IF(OR(A14="",E14="",K14=""),"",E14*K14+Parameter!$B$8)</f>
        <v/>
      </c>
      <c r="M14" s="37" t="n">
        <v>565</v>
      </c>
      <c r="N14" s="37" t="n">
        <v>300</v>
      </c>
      <c r="O14" s="37" t="n">
        <v>60</v>
      </c>
      <c r="P14" s="32">
        <f>IF(A14="","",IF(COUNT(M14:O14)&lt;3,"",SUM(M14:O14)))</f>
        <v/>
      </c>
      <c r="Q14" s="32">
        <f>IF(OR(A14="",P14="",E14=""),"",IFERROR(P14/E14,""))</f>
        <v/>
      </c>
      <c r="R14" s="34">
        <f>IF(OR(A14="",P14="",L14=""),"",IFERROR((P14-L14)/L14,""))</f>
        <v/>
      </c>
      <c r="S14" s="7">
        <f>IF(A14="","",IF(OR(C14="",D14="",E14=""),"Angaben fehlen",IF(E14&gt;I14,"Kapazität überschritten",IF(P14="","Ist-Kosten fehlen",IF(OR(R14&gt;Parameter!$B$6,Q14&gt;Parameter!$B$7,G14&lt;Parameter!$B$5),"Prüfen","OK")))))</f>
        <v/>
      </c>
      <c r="T14" s="21" t="inlineStr">
        <is>
          <t>Fiktivteam Morgenrot</t>
        </is>
      </c>
      <c r="U14" s="21" t="inlineStr">
        <is>
          <t>Kapazität anhand Eingabe prüfen</t>
        </is>
      </c>
    </row>
    <row r="15" ht="20" customHeight="1">
      <c r="A15" s="36" t="n"/>
      <c r="B15" s="4">
        <f>IF(A15="","",CHOOSE(WEEKDAY(A15,2),"Mo","Di","Mi","Do","Fr","Sa","So"))</f>
        <v/>
      </c>
      <c r="C15" s="19" t="n"/>
      <c r="D15" s="19" t="n"/>
      <c r="E15" s="19" t="n"/>
      <c r="F15" s="6">
        <f>IF(A15="","",Parameter!$B$3)</f>
        <v/>
      </c>
      <c r="G15" s="35">
        <f>IF(A15="","",IFERROR(C15/F15,""))</f>
        <v/>
      </c>
      <c r="H15" s="35">
        <f>IF(A15="","",IFERROR(E15/D15,""))</f>
        <v/>
      </c>
      <c r="I15" s="6">
        <f>IF(A15="","",Parameter!$B$4)</f>
        <v/>
      </c>
      <c r="J15" s="35">
        <f>IF(A15="","",IFERROR(E15/I15,""))</f>
        <v/>
      </c>
      <c r="K15" s="33">
        <f>IF(A15="","",SUMIFS(Artikelkosten!$J$5:$J$104,Artikelkosten!$K$5:$K$104,"Ja")+Parameter!$B$9)</f>
        <v/>
      </c>
      <c r="L15" s="33">
        <f>IF(OR(A15="",E15="",K15=""),"",E15*K15+Parameter!$B$8)</f>
        <v/>
      </c>
      <c r="M15" s="37" t="n"/>
      <c r="N15" s="37" t="n"/>
      <c r="O15" s="37" t="n"/>
      <c r="P15" s="33">
        <f>IF(A15="","",IF(COUNT(M15:O15)&lt;3,"",SUM(M15:O15)))</f>
        <v/>
      </c>
      <c r="Q15" s="33">
        <f>IF(OR(A15="",P15="",E15=""),"",IFERROR(P15/E15,""))</f>
        <v/>
      </c>
      <c r="R15" s="35">
        <f>IF(OR(A15="",P15="",L15=""),"",IFERROR((P15-L15)/L15,""))</f>
        <v/>
      </c>
      <c r="S15" s="4">
        <f>IF(A15="","",IF(OR(C15="",D15="",E15=""),"Angaben fehlen",IF(E15&gt;I15,"Kapazität überschritten",IF(P15="","Ist-Kosten fehlen",IF(OR(R15&gt;Parameter!$B$6,Q15&gt;Parameter!$B$7,G15&lt;Parameter!$B$5),"Prüfen","OK")))))</f>
        <v/>
      </c>
      <c r="T15" s="21" t="n"/>
      <c r="U15" s="21" t="n"/>
    </row>
    <row r="16" ht="20" customHeight="1">
      <c r="A16" s="36" t="n"/>
      <c r="B16" s="7">
        <f>IF(A16="","",CHOOSE(WEEKDAY(A16,2),"Mo","Di","Mi","Do","Fr","Sa","So"))</f>
        <v/>
      </c>
      <c r="C16" s="19" t="n"/>
      <c r="D16" s="19" t="n"/>
      <c r="E16" s="19" t="n"/>
      <c r="F16" s="12">
        <f>IF(A16="","",Parameter!$B$3)</f>
        <v/>
      </c>
      <c r="G16" s="34">
        <f>IF(A16="","",IFERROR(C16/F16,""))</f>
        <v/>
      </c>
      <c r="H16" s="34">
        <f>IF(A16="","",IFERROR(E16/D16,""))</f>
        <v/>
      </c>
      <c r="I16" s="12">
        <f>IF(A16="","",Parameter!$B$4)</f>
        <v/>
      </c>
      <c r="J16" s="34">
        <f>IF(A16="","",IFERROR(E16/I16,""))</f>
        <v/>
      </c>
      <c r="K16" s="32">
        <f>IF(A16="","",SUMIFS(Artikelkosten!$J$5:$J$104,Artikelkosten!$K$5:$K$104,"Ja")+Parameter!$B$9)</f>
        <v/>
      </c>
      <c r="L16" s="32">
        <f>IF(OR(A16="",E16="",K16=""),"",E16*K16+Parameter!$B$8)</f>
        <v/>
      </c>
      <c r="M16" s="37" t="n"/>
      <c r="N16" s="37" t="n"/>
      <c r="O16" s="37" t="n"/>
      <c r="P16" s="32">
        <f>IF(A16="","",IF(COUNT(M16:O16)&lt;3,"",SUM(M16:O16)))</f>
        <v/>
      </c>
      <c r="Q16" s="32">
        <f>IF(OR(A16="",P16="",E16=""),"",IFERROR(P16/E16,""))</f>
        <v/>
      </c>
      <c r="R16" s="34">
        <f>IF(OR(A16="",P16="",L16=""),"",IFERROR((P16-L16)/L16,""))</f>
        <v/>
      </c>
      <c r="S16" s="7">
        <f>IF(A16="","",IF(OR(C16="",D16="",E16=""),"Angaben fehlen",IF(E16&gt;I16,"Kapazität überschritten",IF(P16="","Ist-Kosten fehlen",IF(OR(R16&gt;Parameter!$B$6,Q16&gt;Parameter!$B$7,G16&lt;Parameter!$B$5),"Prüfen","OK")))))</f>
        <v/>
      </c>
      <c r="T16" s="21" t="n"/>
      <c r="U16" s="21" t="n"/>
    </row>
    <row r="17" ht="20" customHeight="1">
      <c r="A17" s="36" t="n"/>
      <c r="B17" s="4">
        <f>IF(A17="","",CHOOSE(WEEKDAY(A17,2),"Mo","Di","Mi","Do","Fr","Sa","So"))</f>
        <v/>
      </c>
      <c r="C17" s="19" t="n"/>
      <c r="D17" s="19" t="n"/>
      <c r="E17" s="19" t="n"/>
      <c r="F17" s="6">
        <f>IF(A17="","",Parameter!$B$3)</f>
        <v/>
      </c>
      <c r="G17" s="35">
        <f>IF(A17="","",IFERROR(C17/F17,""))</f>
        <v/>
      </c>
      <c r="H17" s="35">
        <f>IF(A17="","",IFERROR(E17/D17,""))</f>
        <v/>
      </c>
      <c r="I17" s="6">
        <f>IF(A17="","",Parameter!$B$4)</f>
        <v/>
      </c>
      <c r="J17" s="35">
        <f>IF(A17="","",IFERROR(E17/I17,""))</f>
        <v/>
      </c>
      <c r="K17" s="33">
        <f>IF(A17="","",SUMIFS(Artikelkosten!$J$5:$J$104,Artikelkosten!$K$5:$K$104,"Ja")+Parameter!$B$9)</f>
        <v/>
      </c>
      <c r="L17" s="33">
        <f>IF(OR(A17="",E17="",K17=""),"",E17*K17+Parameter!$B$8)</f>
        <v/>
      </c>
      <c r="M17" s="37" t="n"/>
      <c r="N17" s="37" t="n"/>
      <c r="O17" s="37" t="n"/>
      <c r="P17" s="33">
        <f>IF(A17="","",IF(COUNT(M17:O17)&lt;3,"",SUM(M17:O17)))</f>
        <v/>
      </c>
      <c r="Q17" s="33">
        <f>IF(OR(A17="",P17="",E17=""),"",IFERROR(P17/E17,""))</f>
        <v/>
      </c>
      <c r="R17" s="35">
        <f>IF(OR(A17="",P17="",L17=""),"",IFERROR((P17-L17)/L17,""))</f>
        <v/>
      </c>
      <c r="S17" s="4">
        <f>IF(A17="","",IF(OR(C17="",D17="",E17=""),"Angaben fehlen",IF(E17&gt;I17,"Kapazität überschritten",IF(P17="","Ist-Kosten fehlen",IF(OR(R17&gt;Parameter!$B$6,Q17&gt;Parameter!$B$7,G17&lt;Parameter!$B$5),"Prüfen","OK")))))</f>
        <v/>
      </c>
      <c r="T17" s="21" t="n"/>
      <c r="U17" s="21" t="n"/>
    </row>
    <row r="18" ht="20" customHeight="1">
      <c r="A18" s="36" t="n"/>
      <c r="B18" s="7">
        <f>IF(A18="","",CHOOSE(WEEKDAY(A18,2),"Mo","Di","Mi","Do","Fr","Sa","So"))</f>
        <v/>
      </c>
      <c r="C18" s="19" t="n"/>
      <c r="D18" s="19" t="n"/>
      <c r="E18" s="19" t="n"/>
      <c r="F18" s="12">
        <f>IF(A18="","",Parameter!$B$3)</f>
        <v/>
      </c>
      <c r="G18" s="34">
        <f>IF(A18="","",IFERROR(C18/F18,""))</f>
        <v/>
      </c>
      <c r="H18" s="34">
        <f>IF(A18="","",IFERROR(E18/D18,""))</f>
        <v/>
      </c>
      <c r="I18" s="12">
        <f>IF(A18="","",Parameter!$B$4)</f>
        <v/>
      </c>
      <c r="J18" s="34">
        <f>IF(A18="","",IFERROR(E18/I18,""))</f>
        <v/>
      </c>
      <c r="K18" s="32">
        <f>IF(A18="","",SUMIFS(Artikelkosten!$J$5:$J$104,Artikelkosten!$K$5:$K$104,"Ja")+Parameter!$B$9)</f>
        <v/>
      </c>
      <c r="L18" s="32">
        <f>IF(OR(A18="",E18="",K18=""),"",E18*K18+Parameter!$B$8)</f>
        <v/>
      </c>
      <c r="M18" s="37" t="n"/>
      <c r="N18" s="37" t="n"/>
      <c r="O18" s="37" t="n"/>
      <c r="P18" s="32">
        <f>IF(A18="","",IF(COUNT(M18:O18)&lt;3,"",SUM(M18:O18)))</f>
        <v/>
      </c>
      <c r="Q18" s="32">
        <f>IF(OR(A18="",P18="",E18=""),"",IFERROR(P18/E18,""))</f>
        <v/>
      </c>
      <c r="R18" s="34">
        <f>IF(OR(A18="",P18="",L18=""),"",IFERROR((P18-L18)/L18,""))</f>
        <v/>
      </c>
      <c r="S18" s="7">
        <f>IF(A18="","",IF(OR(C18="",D18="",E18=""),"Angaben fehlen",IF(E18&gt;I18,"Kapazität überschritten",IF(P18="","Ist-Kosten fehlen",IF(OR(R18&gt;Parameter!$B$6,Q18&gt;Parameter!$B$7,G18&lt;Parameter!$B$5),"Prüfen","OK")))))</f>
        <v/>
      </c>
      <c r="T18" s="21" t="n"/>
      <c r="U18" s="21" t="n"/>
    </row>
    <row r="19" ht="20" customHeight="1">
      <c r="A19" s="36" t="n"/>
      <c r="B19" s="4">
        <f>IF(A19="","",CHOOSE(WEEKDAY(A19,2),"Mo","Di","Mi","Do","Fr","Sa","So"))</f>
        <v/>
      </c>
      <c r="C19" s="19" t="n"/>
      <c r="D19" s="19" t="n"/>
      <c r="E19" s="19" t="n"/>
      <c r="F19" s="6">
        <f>IF(A19="","",Parameter!$B$3)</f>
        <v/>
      </c>
      <c r="G19" s="35">
        <f>IF(A19="","",IFERROR(C19/F19,""))</f>
        <v/>
      </c>
      <c r="H19" s="35">
        <f>IF(A19="","",IFERROR(E19/D19,""))</f>
        <v/>
      </c>
      <c r="I19" s="6">
        <f>IF(A19="","",Parameter!$B$4)</f>
        <v/>
      </c>
      <c r="J19" s="35">
        <f>IF(A19="","",IFERROR(E19/I19,""))</f>
        <v/>
      </c>
      <c r="K19" s="33">
        <f>IF(A19="","",SUMIFS(Artikelkosten!$J$5:$J$104,Artikelkosten!$K$5:$K$104,"Ja")+Parameter!$B$9)</f>
        <v/>
      </c>
      <c r="L19" s="33">
        <f>IF(OR(A19="",E19="",K19=""),"",E19*K19+Parameter!$B$8)</f>
        <v/>
      </c>
      <c r="M19" s="37" t="n"/>
      <c r="N19" s="37" t="n"/>
      <c r="O19" s="37" t="n"/>
      <c r="P19" s="33">
        <f>IF(A19="","",IF(COUNT(M19:O19)&lt;3,"",SUM(M19:O19)))</f>
        <v/>
      </c>
      <c r="Q19" s="33">
        <f>IF(OR(A19="",P19="",E19=""),"",IFERROR(P19/E19,""))</f>
        <v/>
      </c>
      <c r="R19" s="35">
        <f>IF(OR(A19="",P19="",L19=""),"",IFERROR((P19-L19)/L19,""))</f>
        <v/>
      </c>
      <c r="S19" s="4">
        <f>IF(A19="","",IF(OR(C19="",D19="",E19=""),"Angaben fehlen",IF(E19&gt;I19,"Kapazität überschritten",IF(P19="","Ist-Kosten fehlen",IF(OR(R19&gt;Parameter!$B$6,Q19&gt;Parameter!$B$7,G19&lt;Parameter!$B$5),"Prüfen","OK")))))</f>
        <v/>
      </c>
      <c r="T19" s="21" t="n"/>
      <c r="U19" s="21" t="n"/>
    </row>
    <row r="20" ht="20" customHeight="1">
      <c r="A20" s="36" t="n"/>
      <c r="B20" s="7">
        <f>IF(A20="","",CHOOSE(WEEKDAY(A20,2),"Mo","Di","Mi","Do","Fr","Sa","So"))</f>
        <v/>
      </c>
      <c r="C20" s="19" t="n"/>
      <c r="D20" s="19" t="n"/>
      <c r="E20" s="19" t="n"/>
      <c r="F20" s="12">
        <f>IF(A20="","",Parameter!$B$3)</f>
        <v/>
      </c>
      <c r="G20" s="34">
        <f>IF(A20="","",IFERROR(C20/F20,""))</f>
        <v/>
      </c>
      <c r="H20" s="34">
        <f>IF(A20="","",IFERROR(E20/D20,""))</f>
        <v/>
      </c>
      <c r="I20" s="12">
        <f>IF(A20="","",Parameter!$B$4)</f>
        <v/>
      </c>
      <c r="J20" s="34">
        <f>IF(A20="","",IFERROR(E20/I20,""))</f>
        <v/>
      </c>
      <c r="K20" s="32">
        <f>IF(A20="","",SUMIFS(Artikelkosten!$J$5:$J$104,Artikelkosten!$K$5:$K$104,"Ja")+Parameter!$B$9)</f>
        <v/>
      </c>
      <c r="L20" s="32">
        <f>IF(OR(A20="",E20="",K20=""),"",E20*K20+Parameter!$B$8)</f>
        <v/>
      </c>
      <c r="M20" s="37" t="n"/>
      <c r="N20" s="37" t="n"/>
      <c r="O20" s="37" t="n"/>
      <c r="P20" s="32">
        <f>IF(A20="","",IF(COUNT(M20:O20)&lt;3,"",SUM(M20:O20)))</f>
        <v/>
      </c>
      <c r="Q20" s="32">
        <f>IF(OR(A20="",P20="",E20=""),"",IFERROR(P20/E20,""))</f>
        <v/>
      </c>
      <c r="R20" s="34">
        <f>IF(OR(A20="",P20="",L20=""),"",IFERROR((P20-L20)/L20,""))</f>
        <v/>
      </c>
      <c r="S20" s="7">
        <f>IF(A20="","",IF(OR(C20="",D20="",E20=""),"Angaben fehlen",IF(E20&gt;I20,"Kapazität überschritten",IF(P20="","Ist-Kosten fehlen",IF(OR(R20&gt;Parameter!$B$6,Q20&gt;Parameter!$B$7,G20&lt;Parameter!$B$5),"Prüfen","OK")))))</f>
        <v/>
      </c>
      <c r="T20" s="21" t="n"/>
      <c r="U20" s="21" t="n"/>
    </row>
    <row r="21" ht="20" customHeight="1">
      <c r="A21" s="36" t="n"/>
      <c r="B21" s="4">
        <f>IF(A21="","",CHOOSE(WEEKDAY(A21,2),"Mo","Di","Mi","Do","Fr","Sa","So"))</f>
        <v/>
      </c>
      <c r="C21" s="19" t="n"/>
      <c r="D21" s="19" t="n"/>
      <c r="E21" s="19" t="n"/>
      <c r="F21" s="6">
        <f>IF(A21="","",Parameter!$B$3)</f>
        <v/>
      </c>
      <c r="G21" s="35">
        <f>IF(A21="","",IFERROR(C21/F21,""))</f>
        <v/>
      </c>
      <c r="H21" s="35">
        <f>IF(A21="","",IFERROR(E21/D21,""))</f>
        <v/>
      </c>
      <c r="I21" s="6">
        <f>IF(A21="","",Parameter!$B$4)</f>
        <v/>
      </c>
      <c r="J21" s="35">
        <f>IF(A21="","",IFERROR(E21/I21,""))</f>
        <v/>
      </c>
      <c r="K21" s="33">
        <f>IF(A21="","",SUMIFS(Artikelkosten!$J$5:$J$104,Artikelkosten!$K$5:$K$104,"Ja")+Parameter!$B$9)</f>
        <v/>
      </c>
      <c r="L21" s="33">
        <f>IF(OR(A21="",E21="",K21=""),"",E21*K21+Parameter!$B$8)</f>
        <v/>
      </c>
      <c r="M21" s="37" t="n"/>
      <c r="N21" s="37" t="n"/>
      <c r="O21" s="37" t="n"/>
      <c r="P21" s="33">
        <f>IF(A21="","",IF(COUNT(M21:O21)&lt;3,"",SUM(M21:O21)))</f>
        <v/>
      </c>
      <c r="Q21" s="33">
        <f>IF(OR(A21="",P21="",E21=""),"",IFERROR(P21/E21,""))</f>
        <v/>
      </c>
      <c r="R21" s="35">
        <f>IF(OR(A21="",P21="",L21=""),"",IFERROR((P21-L21)/L21,""))</f>
        <v/>
      </c>
      <c r="S21" s="4">
        <f>IF(A21="","",IF(OR(C21="",D21="",E21=""),"Angaben fehlen",IF(E21&gt;I21,"Kapazität überschritten",IF(P21="","Ist-Kosten fehlen",IF(OR(R21&gt;Parameter!$B$6,Q21&gt;Parameter!$B$7,G21&lt;Parameter!$B$5),"Prüfen","OK")))))</f>
        <v/>
      </c>
      <c r="T21" s="21" t="n"/>
      <c r="U21" s="21" t="n"/>
    </row>
    <row r="22" ht="20" customHeight="1">
      <c r="A22" s="36" t="n"/>
      <c r="B22" s="7">
        <f>IF(A22="","",CHOOSE(WEEKDAY(A22,2),"Mo","Di","Mi","Do","Fr","Sa","So"))</f>
        <v/>
      </c>
      <c r="C22" s="19" t="n"/>
      <c r="D22" s="19" t="n"/>
      <c r="E22" s="19" t="n"/>
      <c r="F22" s="12">
        <f>IF(A22="","",Parameter!$B$3)</f>
        <v/>
      </c>
      <c r="G22" s="34">
        <f>IF(A22="","",IFERROR(C22/F22,""))</f>
        <v/>
      </c>
      <c r="H22" s="34">
        <f>IF(A22="","",IFERROR(E22/D22,""))</f>
        <v/>
      </c>
      <c r="I22" s="12">
        <f>IF(A22="","",Parameter!$B$4)</f>
        <v/>
      </c>
      <c r="J22" s="34">
        <f>IF(A22="","",IFERROR(E22/I22,""))</f>
        <v/>
      </c>
      <c r="K22" s="32">
        <f>IF(A22="","",SUMIFS(Artikelkosten!$J$5:$J$104,Artikelkosten!$K$5:$K$104,"Ja")+Parameter!$B$9)</f>
        <v/>
      </c>
      <c r="L22" s="32">
        <f>IF(OR(A22="",E22="",K22=""),"",E22*K22+Parameter!$B$8)</f>
        <v/>
      </c>
      <c r="M22" s="37" t="n"/>
      <c r="N22" s="37" t="n"/>
      <c r="O22" s="37" t="n"/>
      <c r="P22" s="32">
        <f>IF(A22="","",IF(COUNT(M22:O22)&lt;3,"",SUM(M22:O22)))</f>
        <v/>
      </c>
      <c r="Q22" s="32">
        <f>IF(OR(A22="",P22="",E22=""),"",IFERROR(P22/E22,""))</f>
        <v/>
      </c>
      <c r="R22" s="34">
        <f>IF(OR(A22="",P22="",L22=""),"",IFERROR((P22-L22)/L22,""))</f>
        <v/>
      </c>
      <c r="S22" s="7">
        <f>IF(A22="","",IF(OR(C22="",D22="",E22=""),"Angaben fehlen",IF(E22&gt;I22,"Kapazität überschritten",IF(P22="","Ist-Kosten fehlen",IF(OR(R22&gt;Parameter!$B$6,Q22&gt;Parameter!$B$7,G22&lt;Parameter!$B$5),"Prüfen","OK")))))</f>
        <v/>
      </c>
      <c r="T22" s="21" t="n"/>
      <c r="U22" s="21" t="n"/>
    </row>
    <row r="23" ht="20" customHeight="1">
      <c r="A23" s="36" t="n"/>
      <c r="B23" s="4">
        <f>IF(A23="","",CHOOSE(WEEKDAY(A23,2),"Mo","Di","Mi","Do","Fr","Sa","So"))</f>
        <v/>
      </c>
      <c r="C23" s="19" t="n"/>
      <c r="D23" s="19" t="n"/>
      <c r="E23" s="19" t="n"/>
      <c r="F23" s="6">
        <f>IF(A23="","",Parameter!$B$3)</f>
        <v/>
      </c>
      <c r="G23" s="35">
        <f>IF(A23="","",IFERROR(C23/F23,""))</f>
        <v/>
      </c>
      <c r="H23" s="35">
        <f>IF(A23="","",IFERROR(E23/D23,""))</f>
        <v/>
      </c>
      <c r="I23" s="6">
        <f>IF(A23="","",Parameter!$B$4)</f>
        <v/>
      </c>
      <c r="J23" s="35">
        <f>IF(A23="","",IFERROR(E23/I23,""))</f>
        <v/>
      </c>
      <c r="K23" s="33">
        <f>IF(A23="","",SUMIFS(Artikelkosten!$J$5:$J$104,Artikelkosten!$K$5:$K$104,"Ja")+Parameter!$B$9)</f>
        <v/>
      </c>
      <c r="L23" s="33">
        <f>IF(OR(A23="",E23="",K23=""),"",E23*K23+Parameter!$B$8)</f>
        <v/>
      </c>
      <c r="M23" s="37" t="n"/>
      <c r="N23" s="37" t="n"/>
      <c r="O23" s="37" t="n"/>
      <c r="P23" s="33">
        <f>IF(A23="","",IF(COUNT(M23:O23)&lt;3,"",SUM(M23:O23)))</f>
        <v/>
      </c>
      <c r="Q23" s="33">
        <f>IF(OR(A23="",P23="",E23=""),"",IFERROR(P23/E23,""))</f>
        <v/>
      </c>
      <c r="R23" s="35">
        <f>IF(OR(A23="",P23="",L23=""),"",IFERROR((P23-L23)/L23,""))</f>
        <v/>
      </c>
      <c r="S23" s="4">
        <f>IF(A23="","",IF(OR(C23="",D23="",E23=""),"Angaben fehlen",IF(E23&gt;I23,"Kapazität überschritten",IF(P23="","Ist-Kosten fehlen",IF(OR(R23&gt;Parameter!$B$6,Q23&gt;Parameter!$B$7,G23&lt;Parameter!$B$5),"Prüfen","OK")))))</f>
        <v/>
      </c>
      <c r="T23" s="21" t="n"/>
      <c r="U23" s="21" t="n"/>
    </row>
    <row r="24" ht="20" customHeight="1">
      <c r="A24" s="36" t="n"/>
      <c r="B24" s="7">
        <f>IF(A24="","",CHOOSE(WEEKDAY(A24,2),"Mo","Di","Mi","Do","Fr","Sa","So"))</f>
        <v/>
      </c>
      <c r="C24" s="19" t="n"/>
      <c r="D24" s="19" t="n"/>
      <c r="E24" s="19" t="n"/>
      <c r="F24" s="12">
        <f>IF(A24="","",Parameter!$B$3)</f>
        <v/>
      </c>
      <c r="G24" s="34">
        <f>IF(A24="","",IFERROR(C24/F24,""))</f>
        <v/>
      </c>
      <c r="H24" s="34">
        <f>IF(A24="","",IFERROR(E24/D24,""))</f>
        <v/>
      </c>
      <c r="I24" s="12">
        <f>IF(A24="","",Parameter!$B$4)</f>
        <v/>
      </c>
      <c r="J24" s="34">
        <f>IF(A24="","",IFERROR(E24/I24,""))</f>
        <v/>
      </c>
      <c r="K24" s="32">
        <f>IF(A24="","",SUMIFS(Artikelkosten!$J$5:$J$104,Artikelkosten!$K$5:$K$104,"Ja")+Parameter!$B$9)</f>
        <v/>
      </c>
      <c r="L24" s="32">
        <f>IF(OR(A24="",E24="",K24=""),"",E24*K24+Parameter!$B$8)</f>
        <v/>
      </c>
      <c r="M24" s="37" t="n"/>
      <c r="N24" s="37" t="n"/>
      <c r="O24" s="37" t="n"/>
      <c r="P24" s="32">
        <f>IF(A24="","",IF(COUNT(M24:O24)&lt;3,"",SUM(M24:O24)))</f>
        <v/>
      </c>
      <c r="Q24" s="32">
        <f>IF(OR(A24="",P24="",E24=""),"",IFERROR(P24/E24,""))</f>
        <v/>
      </c>
      <c r="R24" s="34">
        <f>IF(OR(A24="",P24="",L24=""),"",IFERROR((P24-L24)/L24,""))</f>
        <v/>
      </c>
      <c r="S24" s="7">
        <f>IF(A24="","",IF(OR(C24="",D24="",E24=""),"Angaben fehlen",IF(E24&gt;I24,"Kapazität überschritten",IF(P24="","Ist-Kosten fehlen",IF(OR(R24&gt;Parameter!$B$6,Q24&gt;Parameter!$B$7,G24&lt;Parameter!$B$5),"Prüfen","OK")))))</f>
        <v/>
      </c>
      <c r="T24" s="21" t="n"/>
      <c r="U24" s="21" t="n"/>
    </row>
    <row r="25" ht="20" customHeight="1">
      <c r="A25" s="36" t="n"/>
      <c r="B25" s="4">
        <f>IF(A25="","",CHOOSE(WEEKDAY(A25,2),"Mo","Di","Mi","Do","Fr","Sa","So"))</f>
        <v/>
      </c>
      <c r="C25" s="19" t="n"/>
      <c r="D25" s="19" t="n"/>
      <c r="E25" s="19" t="n"/>
      <c r="F25" s="6">
        <f>IF(A25="","",Parameter!$B$3)</f>
        <v/>
      </c>
      <c r="G25" s="35">
        <f>IF(A25="","",IFERROR(C25/F25,""))</f>
        <v/>
      </c>
      <c r="H25" s="35">
        <f>IF(A25="","",IFERROR(E25/D25,""))</f>
        <v/>
      </c>
      <c r="I25" s="6">
        <f>IF(A25="","",Parameter!$B$4)</f>
        <v/>
      </c>
      <c r="J25" s="35">
        <f>IF(A25="","",IFERROR(E25/I25,""))</f>
        <v/>
      </c>
      <c r="K25" s="33">
        <f>IF(A25="","",SUMIFS(Artikelkosten!$J$5:$J$104,Artikelkosten!$K$5:$K$104,"Ja")+Parameter!$B$9)</f>
        <v/>
      </c>
      <c r="L25" s="33">
        <f>IF(OR(A25="",E25="",K25=""),"",E25*K25+Parameter!$B$8)</f>
        <v/>
      </c>
      <c r="M25" s="37" t="n"/>
      <c r="N25" s="37" t="n"/>
      <c r="O25" s="37" t="n"/>
      <c r="P25" s="33">
        <f>IF(A25="","",IF(COUNT(M25:O25)&lt;3,"",SUM(M25:O25)))</f>
        <v/>
      </c>
      <c r="Q25" s="33">
        <f>IF(OR(A25="",P25="",E25=""),"",IFERROR(P25/E25,""))</f>
        <v/>
      </c>
      <c r="R25" s="35">
        <f>IF(OR(A25="",P25="",L25=""),"",IFERROR((P25-L25)/L25,""))</f>
        <v/>
      </c>
      <c r="S25" s="4">
        <f>IF(A25="","",IF(OR(C25="",D25="",E25=""),"Angaben fehlen",IF(E25&gt;I25,"Kapazität überschritten",IF(P25="","Ist-Kosten fehlen",IF(OR(R25&gt;Parameter!$B$6,Q25&gt;Parameter!$B$7,G25&lt;Parameter!$B$5),"Prüfen","OK")))))</f>
        <v/>
      </c>
      <c r="T25" s="21" t="n"/>
      <c r="U25" s="21" t="n"/>
    </row>
    <row r="26" ht="20" customHeight="1">
      <c r="A26" s="36" t="n"/>
      <c r="B26" s="7">
        <f>IF(A26="","",CHOOSE(WEEKDAY(A26,2),"Mo","Di","Mi","Do","Fr","Sa","So"))</f>
        <v/>
      </c>
      <c r="C26" s="19" t="n"/>
      <c r="D26" s="19" t="n"/>
      <c r="E26" s="19" t="n"/>
      <c r="F26" s="12">
        <f>IF(A26="","",Parameter!$B$3)</f>
        <v/>
      </c>
      <c r="G26" s="34">
        <f>IF(A26="","",IFERROR(C26/F26,""))</f>
        <v/>
      </c>
      <c r="H26" s="34">
        <f>IF(A26="","",IFERROR(E26/D26,""))</f>
        <v/>
      </c>
      <c r="I26" s="12">
        <f>IF(A26="","",Parameter!$B$4)</f>
        <v/>
      </c>
      <c r="J26" s="34">
        <f>IF(A26="","",IFERROR(E26/I26,""))</f>
        <v/>
      </c>
      <c r="K26" s="32">
        <f>IF(A26="","",SUMIFS(Artikelkosten!$J$5:$J$104,Artikelkosten!$K$5:$K$104,"Ja")+Parameter!$B$9)</f>
        <v/>
      </c>
      <c r="L26" s="32">
        <f>IF(OR(A26="",E26="",K26=""),"",E26*K26+Parameter!$B$8)</f>
        <v/>
      </c>
      <c r="M26" s="37" t="n"/>
      <c r="N26" s="37" t="n"/>
      <c r="O26" s="37" t="n"/>
      <c r="P26" s="32">
        <f>IF(A26="","",IF(COUNT(M26:O26)&lt;3,"",SUM(M26:O26)))</f>
        <v/>
      </c>
      <c r="Q26" s="32">
        <f>IF(OR(A26="",P26="",E26=""),"",IFERROR(P26/E26,""))</f>
        <v/>
      </c>
      <c r="R26" s="34">
        <f>IF(OR(A26="",P26="",L26=""),"",IFERROR((P26-L26)/L26,""))</f>
        <v/>
      </c>
      <c r="S26" s="7">
        <f>IF(A26="","",IF(OR(C26="",D26="",E26=""),"Angaben fehlen",IF(E26&gt;I26,"Kapazität überschritten",IF(P26="","Ist-Kosten fehlen",IF(OR(R26&gt;Parameter!$B$6,Q26&gt;Parameter!$B$7,G26&lt;Parameter!$B$5),"Prüfen","OK")))))</f>
        <v/>
      </c>
      <c r="T26" s="21" t="n"/>
      <c r="U26" s="21" t="n"/>
    </row>
    <row r="27" ht="20" customHeight="1">
      <c r="A27" s="36" t="n"/>
      <c r="B27" s="4">
        <f>IF(A27="","",CHOOSE(WEEKDAY(A27,2),"Mo","Di","Mi","Do","Fr","Sa","So"))</f>
        <v/>
      </c>
      <c r="C27" s="19" t="n"/>
      <c r="D27" s="19" t="n"/>
      <c r="E27" s="19" t="n"/>
      <c r="F27" s="6">
        <f>IF(A27="","",Parameter!$B$3)</f>
        <v/>
      </c>
      <c r="G27" s="35">
        <f>IF(A27="","",IFERROR(C27/F27,""))</f>
        <v/>
      </c>
      <c r="H27" s="35">
        <f>IF(A27="","",IFERROR(E27/D27,""))</f>
        <v/>
      </c>
      <c r="I27" s="6">
        <f>IF(A27="","",Parameter!$B$4)</f>
        <v/>
      </c>
      <c r="J27" s="35">
        <f>IF(A27="","",IFERROR(E27/I27,""))</f>
        <v/>
      </c>
      <c r="K27" s="33">
        <f>IF(A27="","",SUMIFS(Artikelkosten!$J$5:$J$104,Artikelkosten!$K$5:$K$104,"Ja")+Parameter!$B$9)</f>
        <v/>
      </c>
      <c r="L27" s="33">
        <f>IF(OR(A27="",E27="",K27=""),"",E27*K27+Parameter!$B$8)</f>
        <v/>
      </c>
      <c r="M27" s="37" t="n"/>
      <c r="N27" s="37" t="n"/>
      <c r="O27" s="37" t="n"/>
      <c r="P27" s="33">
        <f>IF(A27="","",IF(COUNT(M27:O27)&lt;3,"",SUM(M27:O27)))</f>
        <v/>
      </c>
      <c r="Q27" s="33">
        <f>IF(OR(A27="",P27="",E27=""),"",IFERROR(P27/E27,""))</f>
        <v/>
      </c>
      <c r="R27" s="35">
        <f>IF(OR(A27="",P27="",L27=""),"",IFERROR((P27-L27)/L27,""))</f>
        <v/>
      </c>
      <c r="S27" s="4">
        <f>IF(A27="","",IF(OR(C27="",D27="",E27=""),"Angaben fehlen",IF(E27&gt;I27,"Kapazität überschritten",IF(P27="","Ist-Kosten fehlen",IF(OR(R27&gt;Parameter!$B$6,Q27&gt;Parameter!$B$7,G27&lt;Parameter!$B$5),"Prüfen","OK")))))</f>
        <v/>
      </c>
      <c r="T27" s="21" t="n"/>
      <c r="U27" s="21" t="n"/>
    </row>
    <row r="28" ht="20" customHeight="1">
      <c r="A28" s="36" t="n"/>
      <c r="B28" s="7">
        <f>IF(A28="","",CHOOSE(WEEKDAY(A28,2),"Mo","Di","Mi","Do","Fr","Sa","So"))</f>
        <v/>
      </c>
      <c r="C28" s="19" t="n"/>
      <c r="D28" s="19" t="n"/>
      <c r="E28" s="19" t="n"/>
      <c r="F28" s="12">
        <f>IF(A28="","",Parameter!$B$3)</f>
        <v/>
      </c>
      <c r="G28" s="34">
        <f>IF(A28="","",IFERROR(C28/F28,""))</f>
        <v/>
      </c>
      <c r="H28" s="34">
        <f>IF(A28="","",IFERROR(E28/D28,""))</f>
        <v/>
      </c>
      <c r="I28" s="12">
        <f>IF(A28="","",Parameter!$B$4)</f>
        <v/>
      </c>
      <c r="J28" s="34">
        <f>IF(A28="","",IFERROR(E28/I28,""))</f>
        <v/>
      </c>
      <c r="K28" s="32">
        <f>IF(A28="","",SUMIFS(Artikelkosten!$J$5:$J$104,Artikelkosten!$K$5:$K$104,"Ja")+Parameter!$B$9)</f>
        <v/>
      </c>
      <c r="L28" s="32">
        <f>IF(OR(A28="",E28="",K28=""),"",E28*K28+Parameter!$B$8)</f>
        <v/>
      </c>
      <c r="M28" s="37" t="n"/>
      <c r="N28" s="37" t="n"/>
      <c r="O28" s="37" t="n"/>
      <c r="P28" s="32">
        <f>IF(A28="","",IF(COUNT(M28:O28)&lt;3,"",SUM(M28:O28)))</f>
        <v/>
      </c>
      <c r="Q28" s="32">
        <f>IF(OR(A28="",P28="",E28=""),"",IFERROR(P28/E28,""))</f>
        <v/>
      </c>
      <c r="R28" s="34">
        <f>IF(OR(A28="",P28="",L28=""),"",IFERROR((P28-L28)/L28,""))</f>
        <v/>
      </c>
      <c r="S28" s="7">
        <f>IF(A28="","",IF(OR(C28="",D28="",E28=""),"Angaben fehlen",IF(E28&gt;I28,"Kapazität überschritten",IF(P28="","Ist-Kosten fehlen",IF(OR(R28&gt;Parameter!$B$6,Q28&gt;Parameter!$B$7,G28&lt;Parameter!$B$5),"Prüfen","OK")))))</f>
        <v/>
      </c>
      <c r="T28" s="21" t="n"/>
      <c r="U28" s="21" t="n"/>
    </row>
    <row r="29" ht="20" customHeight="1">
      <c r="A29" s="36" t="n"/>
      <c r="B29" s="4">
        <f>IF(A29="","",CHOOSE(WEEKDAY(A29,2),"Mo","Di","Mi","Do","Fr","Sa","So"))</f>
        <v/>
      </c>
      <c r="C29" s="19" t="n"/>
      <c r="D29" s="19" t="n"/>
      <c r="E29" s="19" t="n"/>
      <c r="F29" s="6">
        <f>IF(A29="","",Parameter!$B$3)</f>
        <v/>
      </c>
      <c r="G29" s="35">
        <f>IF(A29="","",IFERROR(C29/F29,""))</f>
        <v/>
      </c>
      <c r="H29" s="35">
        <f>IF(A29="","",IFERROR(E29/D29,""))</f>
        <v/>
      </c>
      <c r="I29" s="6">
        <f>IF(A29="","",Parameter!$B$4)</f>
        <v/>
      </c>
      <c r="J29" s="35">
        <f>IF(A29="","",IFERROR(E29/I29,""))</f>
        <v/>
      </c>
      <c r="K29" s="33">
        <f>IF(A29="","",SUMIFS(Artikelkosten!$J$5:$J$104,Artikelkosten!$K$5:$K$104,"Ja")+Parameter!$B$9)</f>
        <v/>
      </c>
      <c r="L29" s="33">
        <f>IF(OR(A29="",E29="",K29=""),"",E29*K29+Parameter!$B$8)</f>
        <v/>
      </c>
      <c r="M29" s="37" t="n"/>
      <c r="N29" s="37" t="n"/>
      <c r="O29" s="37" t="n"/>
      <c r="P29" s="33">
        <f>IF(A29="","",IF(COUNT(M29:O29)&lt;3,"",SUM(M29:O29)))</f>
        <v/>
      </c>
      <c r="Q29" s="33">
        <f>IF(OR(A29="",P29="",E29=""),"",IFERROR(P29/E29,""))</f>
        <v/>
      </c>
      <c r="R29" s="35">
        <f>IF(OR(A29="",P29="",L29=""),"",IFERROR((P29-L29)/L29,""))</f>
        <v/>
      </c>
      <c r="S29" s="4">
        <f>IF(A29="","",IF(OR(C29="",D29="",E29=""),"Angaben fehlen",IF(E29&gt;I29,"Kapazität überschritten",IF(P29="","Ist-Kosten fehlen",IF(OR(R29&gt;Parameter!$B$6,Q29&gt;Parameter!$B$7,G29&lt;Parameter!$B$5),"Prüfen","OK")))))</f>
        <v/>
      </c>
      <c r="T29" s="21" t="n"/>
      <c r="U29" s="21" t="n"/>
    </row>
    <row r="30" ht="20" customHeight="1">
      <c r="A30" s="36" t="n"/>
      <c r="B30" s="7">
        <f>IF(A30="","",CHOOSE(WEEKDAY(A30,2),"Mo","Di","Mi","Do","Fr","Sa","So"))</f>
        <v/>
      </c>
      <c r="C30" s="19" t="n"/>
      <c r="D30" s="19" t="n"/>
      <c r="E30" s="19" t="n"/>
      <c r="F30" s="12">
        <f>IF(A30="","",Parameter!$B$3)</f>
        <v/>
      </c>
      <c r="G30" s="34">
        <f>IF(A30="","",IFERROR(C30/F30,""))</f>
        <v/>
      </c>
      <c r="H30" s="34">
        <f>IF(A30="","",IFERROR(E30/D30,""))</f>
        <v/>
      </c>
      <c r="I30" s="12">
        <f>IF(A30="","",Parameter!$B$4)</f>
        <v/>
      </c>
      <c r="J30" s="34">
        <f>IF(A30="","",IFERROR(E30/I30,""))</f>
        <v/>
      </c>
      <c r="K30" s="32">
        <f>IF(A30="","",SUMIFS(Artikelkosten!$J$5:$J$104,Artikelkosten!$K$5:$K$104,"Ja")+Parameter!$B$9)</f>
        <v/>
      </c>
      <c r="L30" s="32">
        <f>IF(OR(A30="",E30="",K30=""),"",E30*K30+Parameter!$B$8)</f>
        <v/>
      </c>
      <c r="M30" s="37" t="n"/>
      <c r="N30" s="37" t="n"/>
      <c r="O30" s="37" t="n"/>
      <c r="P30" s="32">
        <f>IF(A30="","",IF(COUNT(M30:O30)&lt;3,"",SUM(M30:O30)))</f>
        <v/>
      </c>
      <c r="Q30" s="32">
        <f>IF(OR(A30="",P30="",E30=""),"",IFERROR(P30/E30,""))</f>
        <v/>
      </c>
      <c r="R30" s="34">
        <f>IF(OR(A30="",P30="",L30=""),"",IFERROR((P30-L30)/L30,""))</f>
        <v/>
      </c>
      <c r="S30" s="7">
        <f>IF(A30="","",IF(OR(C30="",D30="",E30=""),"Angaben fehlen",IF(E30&gt;I30,"Kapazität überschritten",IF(P30="","Ist-Kosten fehlen",IF(OR(R30&gt;Parameter!$B$6,Q30&gt;Parameter!$B$7,G30&lt;Parameter!$B$5),"Prüfen","OK")))))</f>
        <v/>
      </c>
      <c r="T30" s="21" t="n"/>
      <c r="U30" s="21" t="n"/>
    </row>
    <row r="31" ht="20" customHeight="1">
      <c r="A31" s="36" t="n"/>
      <c r="B31" s="4">
        <f>IF(A31="","",CHOOSE(WEEKDAY(A31,2),"Mo","Di","Mi","Do","Fr","Sa","So"))</f>
        <v/>
      </c>
      <c r="C31" s="19" t="n"/>
      <c r="D31" s="19" t="n"/>
      <c r="E31" s="19" t="n"/>
      <c r="F31" s="6">
        <f>IF(A31="","",Parameter!$B$3)</f>
        <v/>
      </c>
      <c r="G31" s="35">
        <f>IF(A31="","",IFERROR(C31/F31,""))</f>
        <v/>
      </c>
      <c r="H31" s="35">
        <f>IF(A31="","",IFERROR(E31/D31,""))</f>
        <v/>
      </c>
      <c r="I31" s="6">
        <f>IF(A31="","",Parameter!$B$4)</f>
        <v/>
      </c>
      <c r="J31" s="35">
        <f>IF(A31="","",IFERROR(E31/I31,""))</f>
        <v/>
      </c>
      <c r="K31" s="33">
        <f>IF(A31="","",SUMIFS(Artikelkosten!$J$5:$J$104,Artikelkosten!$K$5:$K$104,"Ja")+Parameter!$B$9)</f>
        <v/>
      </c>
      <c r="L31" s="33">
        <f>IF(OR(A31="",E31="",K31=""),"",E31*K31+Parameter!$B$8)</f>
        <v/>
      </c>
      <c r="M31" s="37" t="n"/>
      <c r="N31" s="37" t="n"/>
      <c r="O31" s="37" t="n"/>
      <c r="P31" s="33">
        <f>IF(A31="","",IF(COUNT(M31:O31)&lt;3,"",SUM(M31:O31)))</f>
        <v/>
      </c>
      <c r="Q31" s="33">
        <f>IF(OR(A31="",P31="",E31=""),"",IFERROR(P31/E31,""))</f>
        <v/>
      </c>
      <c r="R31" s="35">
        <f>IF(OR(A31="",P31="",L31=""),"",IFERROR((P31-L31)/L31,""))</f>
        <v/>
      </c>
      <c r="S31" s="4">
        <f>IF(A31="","",IF(OR(C31="",D31="",E31=""),"Angaben fehlen",IF(E31&gt;I31,"Kapazität überschritten",IF(P31="","Ist-Kosten fehlen",IF(OR(R31&gt;Parameter!$B$6,Q31&gt;Parameter!$B$7,G31&lt;Parameter!$B$5),"Prüfen","OK")))))</f>
        <v/>
      </c>
      <c r="T31" s="21" t="n"/>
      <c r="U31" s="21" t="n"/>
    </row>
    <row r="32" ht="20" customHeight="1">
      <c r="A32" s="36" t="n"/>
      <c r="B32" s="7">
        <f>IF(A32="","",CHOOSE(WEEKDAY(A32,2),"Mo","Di","Mi","Do","Fr","Sa","So"))</f>
        <v/>
      </c>
      <c r="C32" s="19" t="n"/>
      <c r="D32" s="19" t="n"/>
      <c r="E32" s="19" t="n"/>
      <c r="F32" s="12">
        <f>IF(A32="","",Parameter!$B$3)</f>
        <v/>
      </c>
      <c r="G32" s="34">
        <f>IF(A32="","",IFERROR(C32/F32,""))</f>
        <v/>
      </c>
      <c r="H32" s="34">
        <f>IF(A32="","",IFERROR(E32/D32,""))</f>
        <v/>
      </c>
      <c r="I32" s="12">
        <f>IF(A32="","",Parameter!$B$4)</f>
        <v/>
      </c>
      <c r="J32" s="34">
        <f>IF(A32="","",IFERROR(E32/I32,""))</f>
        <v/>
      </c>
      <c r="K32" s="32">
        <f>IF(A32="","",SUMIFS(Artikelkosten!$J$5:$J$104,Artikelkosten!$K$5:$K$104,"Ja")+Parameter!$B$9)</f>
        <v/>
      </c>
      <c r="L32" s="32">
        <f>IF(OR(A32="",E32="",K32=""),"",E32*K32+Parameter!$B$8)</f>
        <v/>
      </c>
      <c r="M32" s="37" t="n"/>
      <c r="N32" s="37" t="n"/>
      <c r="O32" s="37" t="n"/>
      <c r="P32" s="32">
        <f>IF(A32="","",IF(COUNT(M32:O32)&lt;3,"",SUM(M32:O32)))</f>
        <v/>
      </c>
      <c r="Q32" s="32">
        <f>IF(OR(A32="",P32="",E32=""),"",IFERROR(P32/E32,""))</f>
        <v/>
      </c>
      <c r="R32" s="34">
        <f>IF(OR(A32="",P32="",L32=""),"",IFERROR((P32-L32)/L32,""))</f>
        <v/>
      </c>
      <c r="S32" s="7">
        <f>IF(A32="","",IF(OR(C32="",D32="",E32=""),"Angaben fehlen",IF(E32&gt;I32,"Kapazität überschritten",IF(P32="","Ist-Kosten fehlen",IF(OR(R32&gt;Parameter!$B$6,Q32&gt;Parameter!$B$7,G32&lt;Parameter!$B$5),"Prüfen","OK")))))</f>
        <v/>
      </c>
      <c r="T32" s="21" t="n"/>
      <c r="U32" s="21" t="n"/>
    </row>
    <row r="33" ht="20" customHeight="1">
      <c r="A33" s="36" t="n"/>
      <c r="B33" s="4">
        <f>IF(A33="","",CHOOSE(WEEKDAY(A33,2),"Mo","Di","Mi","Do","Fr","Sa","So"))</f>
        <v/>
      </c>
      <c r="C33" s="19" t="n"/>
      <c r="D33" s="19" t="n"/>
      <c r="E33" s="19" t="n"/>
      <c r="F33" s="6">
        <f>IF(A33="","",Parameter!$B$3)</f>
        <v/>
      </c>
      <c r="G33" s="35">
        <f>IF(A33="","",IFERROR(C33/F33,""))</f>
        <v/>
      </c>
      <c r="H33" s="35">
        <f>IF(A33="","",IFERROR(E33/D33,""))</f>
        <v/>
      </c>
      <c r="I33" s="6">
        <f>IF(A33="","",Parameter!$B$4)</f>
        <v/>
      </c>
      <c r="J33" s="35">
        <f>IF(A33="","",IFERROR(E33/I33,""))</f>
        <v/>
      </c>
      <c r="K33" s="33">
        <f>IF(A33="","",SUMIFS(Artikelkosten!$J$5:$J$104,Artikelkosten!$K$5:$K$104,"Ja")+Parameter!$B$9)</f>
        <v/>
      </c>
      <c r="L33" s="33">
        <f>IF(OR(A33="",E33="",K33=""),"",E33*K33+Parameter!$B$8)</f>
        <v/>
      </c>
      <c r="M33" s="37" t="n"/>
      <c r="N33" s="37" t="n"/>
      <c r="O33" s="37" t="n"/>
      <c r="P33" s="33">
        <f>IF(A33="","",IF(COUNT(M33:O33)&lt;3,"",SUM(M33:O33)))</f>
        <v/>
      </c>
      <c r="Q33" s="33">
        <f>IF(OR(A33="",P33="",E33=""),"",IFERROR(P33/E33,""))</f>
        <v/>
      </c>
      <c r="R33" s="35">
        <f>IF(OR(A33="",P33="",L33=""),"",IFERROR((P33-L33)/L33,""))</f>
        <v/>
      </c>
      <c r="S33" s="4">
        <f>IF(A33="","",IF(OR(C33="",D33="",E33=""),"Angaben fehlen",IF(E33&gt;I33,"Kapazität überschritten",IF(P33="","Ist-Kosten fehlen",IF(OR(R33&gt;Parameter!$B$6,Q33&gt;Parameter!$B$7,G33&lt;Parameter!$B$5),"Prüfen","OK")))))</f>
        <v/>
      </c>
      <c r="T33" s="21" t="n"/>
      <c r="U33" s="21" t="n"/>
    </row>
    <row r="34" ht="20" customHeight="1">
      <c r="A34" s="36" t="n"/>
      <c r="B34" s="7">
        <f>IF(A34="","",CHOOSE(WEEKDAY(A34,2),"Mo","Di","Mi","Do","Fr","Sa","So"))</f>
        <v/>
      </c>
      <c r="C34" s="19" t="n"/>
      <c r="D34" s="19" t="n"/>
      <c r="E34" s="19" t="n"/>
      <c r="F34" s="12">
        <f>IF(A34="","",Parameter!$B$3)</f>
        <v/>
      </c>
      <c r="G34" s="34">
        <f>IF(A34="","",IFERROR(C34/F34,""))</f>
        <v/>
      </c>
      <c r="H34" s="34">
        <f>IF(A34="","",IFERROR(E34/D34,""))</f>
        <v/>
      </c>
      <c r="I34" s="12">
        <f>IF(A34="","",Parameter!$B$4)</f>
        <v/>
      </c>
      <c r="J34" s="34">
        <f>IF(A34="","",IFERROR(E34/I34,""))</f>
        <v/>
      </c>
      <c r="K34" s="32">
        <f>IF(A34="","",SUMIFS(Artikelkosten!$J$5:$J$104,Artikelkosten!$K$5:$K$104,"Ja")+Parameter!$B$9)</f>
        <v/>
      </c>
      <c r="L34" s="32">
        <f>IF(OR(A34="",E34="",K34=""),"",E34*K34+Parameter!$B$8)</f>
        <v/>
      </c>
      <c r="M34" s="37" t="n"/>
      <c r="N34" s="37" t="n"/>
      <c r="O34" s="37" t="n"/>
      <c r="P34" s="32">
        <f>IF(A34="","",IF(COUNT(M34:O34)&lt;3,"",SUM(M34:O34)))</f>
        <v/>
      </c>
      <c r="Q34" s="32">
        <f>IF(OR(A34="",P34="",E34=""),"",IFERROR(P34/E34,""))</f>
        <v/>
      </c>
      <c r="R34" s="34">
        <f>IF(OR(A34="",P34="",L34=""),"",IFERROR((P34-L34)/L34,""))</f>
        <v/>
      </c>
      <c r="S34" s="7">
        <f>IF(A34="","",IF(OR(C34="",D34="",E34=""),"Angaben fehlen",IF(E34&gt;I34,"Kapazität überschritten",IF(P34="","Ist-Kosten fehlen",IF(OR(R34&gt;Parameter!$B$6,Q34&gt;Parameter!$B$7,G34&lt;Parameter!$B$5),"Prüfen","OK")))))</f>
        <v/>
      </c>
      <c r="T34" s="21" t="n"/>
      <c r="U34" s="21" t="n"/>
    </row>
    <row r="35" ht="20" customHeight="1">
      <c r="A35" s="36" t="n"/>
      <c r="B35" s="4">
        <f>IF(A35="","",CHOOSE(WEEKDAY(A35,2),"Mo","Di","Mi","Do","Fr","Sa","So"))</f>
        <v/>
      </c>
      <c r="C35" s="19" t="n"/>
      <c r="D35" s="19" t="n"/>
      <c r="E35" s="19" t="n"/>
      <c r="F35" s="6">
        <f>IF(A35="","",Parameter!$B$3)</f>
        <v/>
      </c>
      <c r="G35" s="35">
        <f>IF(A35="","",IFERROR(C35/F35,""))</f>
        <v/>
      </c>
      <c r="H35" s="35">
        <f>IF(A35="","",IFERROR(E35/D35,""))</f>
        <v/>
      </c>
      <c r="I35" s="6">
        <f>IF(A35="","",Parameter!$B$4)</f>
        <v/>
      </c>
      <c r="J35" s="35">
        <f>IF(A35="","",IFERROR(E35/I35,""))</f>
        <v/>
      </c>
      <c r="K35" s="33">
        <f>IF(A35="","",SUMIFS(Artikelkosten!$J$5:$J$104,Artikelkosten!$K$5:$K$104,"Ja")+Parameter!$B$9)</f>
        <v/>
      </c>
      <c r="L35" s="33">
        <f>IF(OR(A35="",E35="",K35=""),"",E35*K35+Parameter!$B$8)</f>
        <v/>
      </c>
      <c r="M35" s="37" t="n"/>
      <c r="N35" s="37" t="n"/>
      <c r="O35" s="37" t="n"/>
      <c r="P35" s="33">
        <f>IF(A35="","",IF(COUNT(M35:O35)&lt;3,"",SUM(M35:O35)))</f>
        <v/>
      </c>
      <c r="Q35" s="33">
        <f>IF(OR(A35="",P35="",E35=""),"",IFERROR(P35/E35,""))</f>
        <v/>
      </c>
      <c r="R35" s="35">
        <f>IF(OR(A35="",P35="",L35=""),"",IFERROR((P35-L35)/L35,""))</f>
        <v/>
      </c>
      <c r="S35" s="4">
        <f>IF(A35="","",IF(OR(C35="",D35="",E35=""),"Angaben fehlen",IF(E35&gt;I35,"Kapazität überschritten",IF(P35="","Ist-Kosten fehlen",IF(OR(R35&gt;Parameter!$B$6,Q35&gt;Parameter!$B$7,G35&lt;Parameter!$B$5),"Prüfen","OK")))))</f>
        <v/>
      </c>
      <c r="T35" s="21" t="n"/>
      <c r="U35" s="21" t="n"/>
    </row>
    <row r="36" ht="20" customHeight="1">
      <c r="A36" s="36" t="n"/>
      <c r="B36" s="7">
        <f>IF(A36="","",CHOOSE(WEEKDAY(A36,2),"Mo","Di","Mi","Do","Fr","Sa","So"))</f>
        <v/>
      </c>
      <c r="C36" s="19" t="n"/>
      <c r="D36" s="19" t="n"/>
      <c r="E36" s="19" t="n"/>
      <c r="F36" s="12">
        <f>IF(A36="","",Parameter!$B$3)</f>
        <v/>
      </c>
      <c r="G36" s="34">
        <f>IF(A36="","",IFERROR(C36/F36,""))</f>
        <v/>
      </c>
      <c r="H36" s="34">
        <f>IF(A36="","",IFERROR(E36/D36,""))</f>
        <v/>
      </c>
      <c r="I36" s="12">
        <f>IF(A36="","",Parameter!$B$4)</f>
        <v/>
      </c>
      <c r="J36" s="34">
        <f>IF(A36="","",IFERROR(E36/I36,""))</f>
        <v/>
      </c>
      <c r="K36" s="32">
        <f>IF(A36="","",SUMIFS(Artikelkosten!$J$5:$J$104,Artikelkosten!$K$5:$K$104,"Ja")+Parameter!$B$9)</f>
        <v/>
      </c>
      <c r="L36" s="32">
        <f>IF(OR(A36="",E36="",K36=""),"",E36*K36+Parameter!$B$8)</f>
        <v/>
      </c>
      <c r="M36" s="37" t="n"/>
      <c r="N36" s="37" t="n"/>
      <c r="O36" s="37" t="n"/>
      <c r="P36" s="32">
        <f>IF(A36="","",IF(COUNT(M36:O36)&lt;3,"",SUM(M36:O36)))</f>
        <v/>
      </c>
      <c r="Q36" s="32">
        <f>IF(OR(A36="",P36="",E36=""),"",IFERROR(P36/E36,""))</f>
        <v/>
      </c>
      <c r="R36" s="34">
        <f>IF(OR(A36="",P36="",L36=""),"",IFERROR((P36-L36)/L36,""))</f>
        <v/>
      </c>
      <c r="S36" s="7">
        <f>IF(A36="","",IF(OR(C36="",D36="",E36=""),"Angaben fehlen",IF(E36&gt;I36,"Kapazität überschritten",IF(P36="","Ist-Kosten fehlen",IF(OR(R36&gt;Parameter!$B$6,Q36&gt;Parameter!$B$7,G36&lt;Parameter!$B$5),"Prüfen","OK")))))</f>
        <v/>
      </c>
      <c r="T36" s="21" t="n"/>
      <c r="U36" s="21" t="n"/>
    </row>
    <row r="37" ht="20" customHeight="1">
      <c r="A37" s="36" t="n"/>
      <c r="B37" s="4">
        <f>IF(A37="","",CHOOSE(WEEKDAY(A37,2),"Mo","Di","Mi","Do","Fr","Sa","So"))</f>
        <v/>
      </c>
      <c r="C37" s="19" t="n"/>
      <c r="D37" s="19" t="n"/>
      <c r="E37" s="19" t="n"/>
      <c r="F37" s="6">
        <f>IF(A37="","",Parameter!$B$3)</f>
        <v/>
      </c>
      <c r="G37" s="35">
        <f>IF(A37="","",IFERROR(C37/F37,""))</f>
        <v/>
      </c>
      <c r="H37" s="35">
        <f>IF(A37="","",IFERROR(E37/D37,""))</f>
        <v/>
      </c>
      <c r="I37" s="6">
        <f>IF(A37="","",Parameter!$B$4)</f>
        <v/>
      </c>
      <c r="J37" s="35">
        <f>IF(A37="","",IFERROR(E37/I37,""))</f>
        <v/>
      </c>
      <c r="K37" s="33">
        <f>IF(A37="","",SUMIFS(Artikelkosten!$J$5:$J$104,Artikelkosten!$K$5:$K$104,"Ja")+Parameter!$B$9)</f>
        <v/>
      </c>
      <c r="L37" s="33">
        <f>IF(OR(A37="",E37="",K37=""),"",E37*K37+Parameter!$B$8)</f>
        <v/>
      </c>
      <c r="M37" s="37" t="n"/>
      <c r="N37" s="37" t="n"/>
      <c r="O37" s="37" t="n"/>
      <c r="P37" s="33">
        <f>IF(A37="","",IF(COUNT(M37:O37)&lt;3,"",SUM(M37:O37)))</f>
        <v/>
      </c>
      <c r="Q37" s="33">
        <f>IF(OR(A37="",P37="",E37=""),"",IFERROR(P37/E37,""))</f>
        <v/>
      </c>
      <c r="R37" s="35">
        <f>IF(OR(A37="",P37="",L37=""),"",IFERROR((P37-L37)/L37,""))</f>
        <v/>
      </c>
      <c r="S37" s="4">
        <f>IF(A37="","",IF(OR(C37="",D37="",E37=""),"Angaben fehlen",IF(E37&gt;I37,"Kapazität überschritten",IF(P37="","Ist-Kosten fehlen",IF(OR(R37&gt;Parameter!$B$6,Q37&gt;Parameter!$B$7,G37&lt;Parameter!$B$5),"Prüfen","OK")))))</f>
        <v/>
      </c>
      <c r="T37" s="21" t="n"/>
      <c r="U37" s="21" t="n"/>
    </row>
    <row r="38" ht="20" customHeight="1">
      <c r="A38" s="36" t="n"/>
      <c r="B38" s="7">
        <f>IF(A38="","",CHOOSE(WEEKDAY(A38,2),"Mo","Di","Mi","Do","Fr","Sa","So"))</f>
        <v/>
      </c>
      <c r="C38" s="19" t="n"/>
      <c r="D38" s="19" t="n"/>
      <c r="E38" s="19" t="n"/>
      <c r="F38" s="12">
        <f>IF(A38="","",Parameter!$B$3)</f>
        <v/>
      </c>
      <c r="G38" s="34">
        <f>IF(A38="","",IFERROR(C38/F38,""))</f>
        <v/>
      </c>
      <c r="H38" s="34">
        <f>IF(A38="","",IFERROR(E38/D38,""))</f>
        <v/>
      </c>
      <c r="I38" s="12">
        <f>IF(A38="","",Parameter!$B$4)</f>
        <v/>
      </c>
      <c r="J38" s="34">
        <f>IF(A38="","",IFERROR(E38/I38,""))</f>
        <v/>
      </c>
      <c r="K38" s="32">
        <f>IF(A38="","",SUMIFS(Artikelkosten!$J$5:$J$104,Artikelkosten!$K$5:$K$104,"Ja")+Parameter!$B$9)</f>
        <v/>
      </c>
      <c r="L38" s="32">
        <f>IF(OR(A38="",E38="",K38=""),"",E38*K38+Parameter!$B$8)</f>
        <v/>
      </c>
      <c r="M38" s="37" t="n"/>
      <c r="N38" s="37" t="n"/>
      <c r="O38" s="37" t="n"/>
      <c r="P38" s="32">
        <f>IF(A38="","",IF(COUNT(M38:O38)&lt;3,"",SUM(M38:O38)))</f>
        <v/>
      </c>
      <c r="Q38" s="32">
        <f>IF(OR(A38="",P38="",E38=""),"",IFERROR(P38/E38,""))</f>
        <v/>
      </c>
      <c r="R38" s="34">
        <f>IF(OR(A38="",P38="",L38=""),"",IFERROR((P38-L38)/L38,""))</f>
        <v/>
      </c>
      <c r="S38" s="7">
        <f>IF(A38="","",IF(OR(C38="",D38="",E38=""),"Angaben fehlen",IF(E38&gt;I38,"Kapazität überschritten",IF(P38="","Ist-Kosten fehlen",IF(OR(R38&gt;Parameter!$B$6,Q38&gt;Parameter!$B$7,G38&lt;Parameter!$B$5),"Prüfen","OK")))))</f>
        <v/>
      </c>
      <c r="T38" s="21" t="n"/>
      <c r="U38" s="21" t="n"/>
    </row>
    <row r="39" ht="20" customHeight="1">
      <c r="A39" s="36" t="n"/>
      <c r="B39" s="4">
        <f>IF(A39="","",CHOOSE(WEEKDAY(A39,2),"Mo","Di","Mi","Do","Fr","Sa","So"))</f>
        <v/>
      </c>
      <c r="C39" s="19" t="n"/>
      <c r="D39" s="19" t="n"/>
      <c r="E39" s="19" t="n"/>
      <c r="F39" s="6">
        <f>IF(A39="","",Parameter!$B$3)</f>
        <v/>
      </c>
      <c r="G39" s="35">
        <f>IF(A39="","",IFERROR(C39/F39,""))</f>
        <v/>
      </c>
      <c r="H39" s="35">
        <f>IF(A39="","",IFERROR(E39/D39,""))</f>
        <v/>
      </c>
      <c r="I39" s="6">
        <f>IF(A39="","",Parameter!$B$4)</f>
        <v/>
      </c>
      <c r="J39" s="35">
        <f>IF(A39="","",IFERROR(E39/I39,""))</f>
        <v/>
      </c>
      <c r="K39" s="33">
        <f>IF(A39="","",SUMIFS(Artikelkosten!$J$5:$J$104,Artikelkosten!$K$5:$K$104,"Ja")+Parameter!$B$9)</f>
        <v/>
      </c>
      <c r="L39" s="33">
        <f>IF(OR(A39="",E39="",K39=""),"",E39*K39+Parameter!$B$8)</f>
        <v/>
      </c>
      <c r="M39" s="37" t="n"/>
      <c r="N39" s="37" t="n"/>
      <c r="O39" s="37" t="n"/>
      <c r="P39" s="33">
        <f>IF(A39="","",IF(COUNT(M39:O39)&lt;3,"",SUM(M39:O39)))</f>
        <v/>
      </c>
      <c r="Q39" s="33">
        <f>IF(OR(A39="",P39="",E39=""),"",IFERROR(P39/E39,""))</f>
        <v/>
      </c>
      <c r="R39" s="35">
        <f>IF(OR(A39="",P39="",L39=""),"",IFERROR((P39-L39)/L39,""))</f>
        <v/>
      </c>
      <c r="S39" s="4">
        <f>IF(A39="","",IF(OR(C39="",D39="",E39=""),"Angaben fehlen",IF(E39&gt;I39,"Kapazität überschritten",IF(P39="","Ist-Kosten fehlen",IF(OR(R39&gt;Parameter!$B$6,Q39&gt;Parameter!$B$7,G39&lt;Parameter!$B$5),"Prüfen","OK")))))</f>
        <v/>
      </c>
      <c r="T39" s="21" t="n"/>
      <c r="U39" s="21" t="n"/>
    </row>
    <row r="40" ht="20" customHeight="1">
      <c r="A40" s="36" t="n"/>
      <c r="B40" s="7">
        <f>IF(A40="","",CHOOSE(WEEKDAY(A40,2),"Mo","Di","Mi","Do","Fr","Sa","So"))</f>
        <v/>
      </c>
      <c r="C40" s="19" t="n"/>
      <c r="D40" s="19" t="n"/>
      <c r="E40" s="19" t="n"/>
      <c r="F40" s="12">
        <f>IF(A40="","",Parameter!$B$3)</f>
        <v/>
      </c>
      <c r="G40" s="34">
        <f>IF(A40="","",IFERROR(C40/F40,""))</f>
        <v/>
      </c>
      <c r="H40" s="34">
        <f>IF(A40="","",IFERROR(E40/D40,""))</f>
        <v/>
      </c>
      <c r="I40" s="12">
        <f>IF(A40="","",Parameter!$B$4)</f>
        <v/>
      </c>
      <c r="J40" s="34">
        <f>IF(A40="","",IFERROR(E40/I40,""))</f>
        <v/>
      </c>
      <c r="K40" s="32">
        <f>IF(A40="","",SUMIFS(Artikelkosten!$J$5:$J$104,Artikelkosten!$K$5:$K$104,"Ja")+Parameter!$B$9)</f>
        <v/>
      </c>
      <c r="L40" s="32">
        <f>IF(OR(A40="",E40="",K40=""),"",E40*K40+Parameter!$B$8)</f>
        <v/>
      </c>
      <c r="M40" s="37" t="n"/>
      <c r="N40" s="37" t="n"/>
      <c r="O40" s="37" t="n"/>
      <c r="P40" s="32">
        <f>IF(A40="","",IF(COUNT(M40:O40)&lt;3,"",SUM(M40:O40)))</f>
        <v/>
      </c>
      <c r="Q40" s="32">
        <f>IF(OR(A40="",P40="",E40=""),"",IFERROR(P40/E40,""))</f>
        <v/>
      </c>
      <c r="R40" s="34">
        <f>IF(OR(A40="",P40="",L40=""),"",IFERROR((P40-L40)/L40,""))</f>
        <v/>
      </c>
      <c r="S40" s="7">
        <f>IF(A40="","",IF(OR(C40="",D40="",E40=""),"Angaben fehlen",IF(E40&gt;I40,"Kapazität überschritten",IF(P40="","Ist-Kosten fehlen",IF(OR(R40&gt;Parameter!$B$6,Q40&gt;Parameter!$B$7,G40&lt;Parameter!$B$5),"Prüfen","OK")))))</f>
        <v/>
      </c>
      <c r="T40" s="21" t="n"/>
      <c r="U40" s="21" t="n"/>
    </row>
    <row r="41" ht="20" customHeight="1">
      <c r="A41" s="36" t="n"/>
      <c r="B41" s="4">
        <f>IF(A41="","",CHOOSE(WEEKDAY(A41,2),"Mo","Di","Mi","Do","Fr","Sa","So"))</f>
        <v/>
      </c>
      <c r="C41" s="19" t="n"/>
      <c r="D41" s="19" t="n"/>
      <c r="E41" s="19" t="n"/>
      <c r="F41" s="6">
        <f>IF(A41="","",Parameter!$B$3)</f>
        <v/>
      </c>
      <c r="G41" s="35">
        <f>IF(A41="","",IFERROR(C41/F41,""))</f>
        <v/>
      </c>
      <c r="H41" s="35">
        <f>IF(A41="","",IFERROR(E41/D41,""))</f>
        <v/>
      </c>
      <c r="I41" s="6">
        <f>IF(A41="","",Parameter!$B$4)</f>
        <v/>
      </c>
      <c r="J41" s="35">
        <f>IF(A41="","",IFERROR(E41/I41,""))</f>
        <v/>
      </c>
      <c r="K41" s="33">
        <f>IF(A41="","",SUMIFS(Artikelkosten!$J$5:$J$104,Artikelkosten!$K$5:$K$104,"Ja")+Parameter!$B$9)</f>
        <v/>
      </c>
      <c r="L41" s="33">
        <f>IF(OR(A41="",E41="",K41=""),"",E41*K41+Parameter!$B$8)</f>
        <v/>
      </c>
      <c r="M41" s="37" t="n"/>
      <c r="N41" s="37" t="n"/>
      <c r="O41" s="37" t="n"/>
      <c r="P41" s="33">
        <f>IF(A41="","",IF(COUNT(M41:O41)&lt;3,"",SUM(M41:O41)))</f>
        <v/>
      </c>
      <c r="Q41" s="33">
        <f>IF(OR(A41="",P41="",E41=""),"",IFERROR(P41/E41,""))</f>
        <v/>
      </c>
      <c r="R41" s="35">
        <f>IF(OR(A41="",P41="",L41=""),"",IFERROR((P41-L41)/L41,""))</f>
        <v/>
      </c>
      <c r="S41" s="4">
        <f>IF(A41="","",IF(OR(C41="",D41="",E41=""),"Angaben fehlen",IF(E41&gt;I41,"Kapazität überschritten",IF(P41="","Ist-Kosten fehlen",IF(OR(R41&gt;Parameter!$B$6,Q41&gt;Parameter!$B$7,G41&lt;Parameter!$B$5),"Prüfen","OK")))))</f>
        <v/>
      </c>
      <c r="T41" s="21" t="n"/>
      <c r="U41" s="21" t="n"/>
    </row>
    <row r="42" ht="20" customHeight="1">
      <c r="A42" s="36" t="n"/>
      <c r="B42" s="7">
        <f>IF(A42="","",CHOOSE(WEEKDAY(A42,2),"Mo","Di","Mi","Do","Fr","Sa","So"))</f>
        <v/>
      </c>
      <c r="C42" s="19" t="n"/>
      <c r="D42" s="19" t="n"/>
      <c r="E42" s="19" t="n"/>
      <c r="F42" s="12">
        <f>IF(A42="","",Parameter!$B$3)</f>
        <v/>
      </c>
      <c r="G42" s="34">
        <f>IF(A42="","",IFERROR(C42/F42,""))</f>
        <v/>
      </c>
      <c r="H42" s="34">
        <f>IF(A42="","",IFERROR(E42/D42,""))</f>
        <v/>
      </c>
      <c r="I42" s="12">
        <f>IF(A42="","",Parameter!$B$4)</f>
        <v/>
      </c>
      <c r="J42" s="34">
        <f>IF(A42="","",IFERROR(E42/I42,""))</f>
        <v/>
      </c>
      <c r="K42" s="32">
        <f>IF(A42="","",SUMIFS(Artikelkosten!$J$5:$J$104,Artikelkosten!$K$5:$K$104,"Ja")+Parameter!$B$9)</f>
        <v/>
      </c>
      <c r="L42" s="32">
        <f>IF(OR(A42="",E42="",K42=""),"",E42*K42+Parameter!$B$8)</f>
        <v/>
      </c>
      <c r="M42" s="37" t="n"/>
      <c r="N42" s="37" t="n"/>
      <c r="O42" s="37" t="n"/>
      <c r="P42" s="32">
        <f>IF(A42="","",IF(COUNT(M42:O42)&lt;3,"",SUM(M42:O42)))</f>
        <v/>
      </c>
      <c r="Q42" s="32">
        <f>IF(OR(A42="",P42="",E42=""),"",IFERROR(P42/E42,""))</f>
        <v/>
      </c>
      <c r="R42" s="34">
        <f>IF(OR(A42="",P42="",L42=""),"",IFERROR((P42-L42)/L42,""))</f>
        <v/>
      </c>
      <c r="S42" s="7">
        <f>IF(A42="","",IF(OR(C42="",D42="",E42=""),"Angaben fehlen",IF(E42&gt;I42,"Kapazität überschritten",IF(P42="","Ist-Kosten fehlen",IF(OR(R42&gt;Parameter!$B$6,Q42&gt;Parameter!$B$7,G42&lt;Parameter!$B$5),"Prüfen","OK")))))</f>
        <v/>
      </c>
      <c r="T42" s="21" t="n"/>
      <c r="U42" s="21" t="n"/>
    </row>
    <row r="43" ht="20" customHeight="1">
      <c r="A43" s="36" t="n"/>
      <c r="B43" s="4">
        <f>IF(A43="","",CHOOSE(WEEKDAY(A43,2),"Mo","Di","Mi","Do","Fr","Sa","So"))</f>
        <v/>
      </c>
      <c r="C43" s="19" t="n"/>
      <c r="D43" s="19" t="n"/>
      <c r="E43" s="19" t="n"/>
      <c r="F43" s="6">
        <f>IF(A43="","",Parameter!$B$3)</f>
        <v/>
      </c>
      <c r="G43" s="35">
        <f>IF(A43="","",IFERROR(C43/F43,""))</f>
        <v/>
      </c>
      <c r="H43" s="35">
        <f>IF(A43="","",IFERROR(E43/D43,""))</f>
        <v/>
      </c>
      <c r="I43" s="6">
        <f>IF(A43="","",Parameter!$B$4)</f>
        <v/>
      </c>
      <c r="J43" s="35">
        <f>IF(A43="","",IFERROR(E43/I43,""))</f>
        <v/>
      </c>
      <c r="K43" s="33">
        <f>IF(A43="","",SUMIFS(Artikelkosten!$J$5:$J$104,Artikelkosten!$K$5:$K$104,"Ja")+Parameter!$B$9)</f>
        <v/>
      </c>
      <c r="L43" s="33">
        <f>IF(OR(A43="",E43="",K43=""),"",E43*K43+Parameter!$B$8)</f>
        <v/>
      </c>
      <c r="M43" s="37" t="n"/>
      <c r="N43" s="37" t="n"/>
      <c r="O43" s="37" t="n"/>
      <c r="P43" s="33">
        <f>IF(A43="","",IF(COUNT(M43:O43)&lt;3,"",SUM(M43:O43)))</f>
        <v/>
      </c>
      <c r="Q43" s="33">
        <f>IF(OR(A43="",P43="",E43=""),"",IFERROR(P43/E43,""))</f>
        <v/>
      </c>
      <c r="R43" s="35">
        <f>IF(OR(A43="",P43="",L43=""),"",IFERROR((P43-L43)/L43,""))</f>
        <v/>
      </c>
      <c r="S43" s="4">
        <f>IF(A43="","",IF(OR(C43="",D43="",E43=""),"Angaben fehlen",IF(E43&gt;I43,"Kapazität überschritten",IF(P43="","Ist-Kosten fehlen",IF(OR(R43&gt;Parameter!$B$6,Q43&gt;Parameter!$B$7,G43&lt;Parameter!$B$5),"Prüfen","OK")))))</f>
        <v/>
      </c>
      <c r="T43" s="21" t="n"/>
      <c r="U43" s="21" t="n"/>
    </row>
    <row r="44" ht="20" customHeight="1">
      <c r="A44" s="36" t="n"/>
      <c r="B44" s="7">
        <f>IF(A44="","",CHOOSE(WEEKDAY(A44,2),"Mo","Di","Mi","Do","Fr","Sa","So"))</f>
        <v/>
      </c>
      <c r="C44" s="19" t="n"/>
      <c r="D44" s="19" t="n"/>
      <c r="E44" s="19" t="n"/>
      <c r="F44" s="12">
        <f>IF(A44="","",Parameter!$B$3)</f>
        <v/>
      </c>
      <c r="G44" s="34">
        <f>IF(A44="","",IFERROR(C44/F44,""))</f>
        <v/>
      </c>
      <c r="H44" s="34">
        <f>IF(A44="","",IFERROR(E44/D44,""))</f>
        <v/>
      </c>
      <c r="I44" s="12">
        <f>IF(A44="","",Parameter!$B$4)</f>
        <v/>
      </c>
      <c r="J44" s="34">
        <f>IF(A44="","",IFERROR(E44/I44,""))</f>
        <v/>
      </c>
      <c r="K44" s="32">
        <f>IF(A44="","",SUMIFS(Artikelkosten!$J$5:$J$104,Artikelkosten!$K$5:$K$104,"Ja")+Parameter!$B$9)</f>
        <v/>
      </c>
      <c r="L44" s="32">
        <f>IF(OR(A44="",E44="",K44=""),"",E44*K44+Parameter!$B$8)</f>
        <v/>
      </c>
      <c r="M44" s="37" t="n"/>
      <c r="N44" s="37" t="n"/>
      <c r="O44" s="37" t="n"/>
      <c r="P44" s="32">
        <f>IF(A44="","",IF(COUNT(M44:O44)&lt;3,"",SUM(M44:O44)))</f>
        <v/>
      </c>
      <c r="Q44" s="32">
        <f>IF(OR(A44="",P44="",E44=""),"",IFERROR(P44/E44,""))</f>
        <v/>
      </c>
      <c r="R44" s="34">
        <f>IF(OR(A44="",P44="",L44=""),"",IFERROR((P44-L44)/L44,""))</f>
        <v/>
      </c>
      <c r="S44" s="7">
        <f>IF(A44="","",IF(OR(C44="",D44="",E44=""),"Angaben fehlen",IF(E44&gt;I44,"Kapazität überschritten",IF(P44="","Ist-Kosten fehlen",IF(OR(R44&gt;Parameter!$B$6,Q44&gt;Parameter!$B$7,G44&lt;Parameter!$B$5),"Prüfen","OK")))))</f>
        <v/>
      </c>
      <c r="T44" s="21" t="n"/>
      <c r="U44" s="21" t="n"/>
    </row>
    <row r="45" ht="20" customHeight="1">
      <c r="A45" s="36" t="n"/>
      <c r="B45" s="4">
        <f>IF(A45="","",CHOOSE(WEEKDAY(A45,2),"Mo","Di","Mi","Do","Fr","Sa","So"))</f>
        <v/>
      </c>
      <c r="C45" s="19" t="n"/>
      <c r="D45" s="19" t="n"/>
      <c r="E45" s="19" t="n"/>
      <c r="F45" s="6">
        <f>IF(A45="","",Parameter!$B$3)</f>
        <v/>
      </c>
      <c r="G45" s="35">
        <f>IF(A45="","",IFERROR(C45/F45,""))</f>
        <v/>
      </c>
      <c r="H45" s="35">
        <f>IF(A45="","",IFERROR(E45/D45,""))</f>
        <v/>
      </c>
      <c r="I45" s="6">
        <f>IF(A45="","",Parameter!$B$4)</f>
        <v/>
      </c>
      <c r="J45" s="35">
        <f>IF(A45="","",IFERROR(E45/I45,""))</f>
        <v/>
      </c>
      <c r="K45" s="33">
        <f>IF(A45="","",SUMIFS(Artikelkosten!$J$5:$J$104,Artikelkosten!$K$5:$K$104,"Ja")+Parameter!$B$9)</f>
        <v/>
      </c>
      <c r="L45" s="33">
        <f>IF(OR(A45="",E45="",K45=""),"",E45*K45+Parameter!$B$8)</f>
        <v/>
      </c>
      <c r="M45" s="37" t="n"/>
      <c r="N45" s="37" t="n"/>
      <c r="O45" s="37" t="n"/>
      <c r="P45" s="33">
        <f>IF(A45="","",IF(COUNT(M45:O45)&lt;3,"",SUM(M45:O45)))</f>
        <v/>
      </c>
      <c r="Q45" s="33">
        <f>IF(OR(A45="",P45="",E45=""),"",IFERROR(P45/E45,""))</f>
        <v/>
      </c>
      <c r="R45" s="35">
        <f>IF(OR(A45="",P45="",L45=""),"",IFERROR((P45-L45)/L45,""))</f>
        <v/>
      </c>
      <c r="S45" s="4">
        <f>IF(A45="","",IF(OR(C45="",D45="",E45=""),"Angaben fehlen",IF(E45&gt;I45,"Kapazität überschritten",IF(P45="","Ist-Kosten fehlen",IF(OR(R45&gt;Parameter!$B$6,Q45&gt;Parameter!$B$7,G45&lt;Parameter!$B$5),"Prüfen","OK")))))</f>
        <v/>
      </c>
      <c r="T45" s="21" t="n"/>
      <c r="U45" s="21" t="n"/>
    </row>
    <row r="46" ht="20" customHeight="1">
      <c r="A46" s="36" t="n"/>
      <c r="B46" s="7">
        <f>IF(A46="","",CHOOSE(WEEKDAY(A46,2),"Mo","Di","Mi","Do","Fr","Sa","So"))</f>
        <v/>
      </c>
      <c r="C46" s="19" t="n"/>
      <c r="D46" s="19" t="n"/>
      <c r="E46" s="19" t="n"/>
      <c r="F46" s="12">
        <f>IF(A46="","",Parameter!$B$3)</f>
        <v/>
      </c>
      <c r="G46" s="34">
        <f>IF(A46="","",IFERROR(C46/F46,""))</f>
        <v/>
      </c>
      <c r="H46" s="34">
        <f>IF(A46="","",IFERROR(E46/D46,""))</f>
        <v/>
      </c>
      <c r="I46" s="12">
        <f>IF(A46="","",Parameter!$B$4)</f>
        <v/>
      </c>
      <c r="J46" s="34">
        <f>IF(A46="","",IFERROR(E46/I46,""))</f>
        <v/>
      </c>
      <c r="K46" s="32">
        <f>IF(A46="","",SUMIFS(Artikelkosten!$J$5:$J$104,Artikelkosten!$K$5:$K$104,"Ja")+Parameter!$B$9)</f>
        <v/>
      </c>
      <c r="L46" s="32">
        <f>IF(OR(A46="",E46="",K46=""),"",E46*K46+Parameter!$B$8)</f>
        <v/>
      </c>
      <c r="M46" s="37" t="n"/>
      <c r="N46" s="37" t="n"/>
      <c r="O46" s="37" t="n"/>
      <c r="P46" s="32">
        <f>IF(A46="","",IF(COUNT(M46:O46)&lt;3,"",SUM(M46:O46)))</f>
        <v/>
      </c>
      <c r="Q46" s="32">
        <f>IF(OR(A46="",P46="",E46=""),"",IFERROR(P46/E46,""))</f>
        <v/>
      </c>
      <c r="R46" s="34">
        <f>IF(OR(A46="",P46="",L46=""),"",IFERROR((P46-L46)/L46,""))</f>
        <v/>
      </c>
      <c r="S46" s="7">
        <f>IF(A46="","",IF(OR(C46="",D46="",E46=""),"Angaben fehlen",IF(E46&gt;I46,"Kapazität überschritten",IF(P46="","Ist-Kosten fehlen",IF(OR(R46&gt;Parameter!$B$6,Q46&gt;Parameter!$B$7,G46&lt;Parameter!$B$5),"Prüfen","OK")))))</f>
        <v/>
      </c>
      <c r="T46" s="21" t="n"/>
      <c r="U46" s="21" t="n"/>
    </row>
    <row r="47" ht="20" customHeight="1">
      <c r="A47" s="36" t="n"/>
      <c r="B47" s="4">
        <f>IF(A47="","",CHOOSE(WEEKDAY(A47,2),"Mo","Di","Mi","Do","Fr","Sa","So"))</f>
        <v/>
      </c>
      <c r="C47" s="19" t="n"/>
      <c r="D47" s="19" t="n"/>
      <c r="E47" s="19" t="n"/>
      <c r="F47" s="6">
        <f>IF(A47="","",Parameter!$B$3)</f>
        <v/>
      </c>
      <c r="G47" s="35">
        <f>IF(A47="","",IFERROR(C47/F47,""))</f>
        <v/>
      </c>
      <c r="H47" s="35">
        <f>IF(A47="","",IFERROR(E47/D47,""))</f>
        <v/>
      </c>
      <c r="I47" s="6">
        <f>IF(A47="","",Parameter!$B$4)</f>
        <v/>
      </c>
      <c r="J47" s="35">
        <f>IF(A47="","",IFERROR(E47/I47,""))</f>
        <v/>
      </c>
      <c r="K47" s="33">
        <f>IF(A47="","",SUMIFS(Artikelkosten!$J$5:$J$104,Artikelkosten!$K$5:$K$104,"Ja")+Parameter!$B$9)</f>
        <v/>
      </c>
      <c r="L47" s="33">
        <f>IF(OR(A47="",E47="",K47=""),"",E47*K47+Parameter!$B$8)</f>
        <v/>
      </c>
      <c r="M47" s="37" t="n"/>
      <c r="N47" s="37" t="n"/>
      <c r="O47" s="37" t="n"/>
      <c r="P47" s="33">
        <f>IF(A47="","",IF(COUNT(M47:O47)&lt;3,"",SUM(M47:O47)))</f>
        <v/>
      </c>
      <c r="Q47" s="33">
        <f>IF(OR(A47="",P47="",E47=""),"",IFERROR(P47/E47,""))</f>
        <v/>
      </c>
      <c r="R47" s="35">
        <f>IF(OR(A47="",P47="",L47=""),"",IFERROR((P47-L47)/L47,""))</f>
        <v/>
      </c>
      <c r="S47" s="4">
        <f>IF(A47="","",IF(OR(C47="",D47="",E47=""),"Angaben fehlen",IF(E47&gt;I47,"Kapazität überschritten",IF(P47="","Ist-Kosten fehlen",IF(OR(R47&gt;Parameter!$B$6,Q47&gt;Parameter!$B$7,G47&lt;Parameter!$B$5),"Prüfen","OK")))))</f>
        <v/>
      </c>
      <c r="T47" s="21" t="n"/>
      <c r="U47" s="21" t="n"/>
    </row>
    <row r="48" ht="20" customHeight="1">
      <c r="A48" s="36" t="n"/>
      <c r="B48" s="7">
        <f>IF(A48="","",CHOOSE(WEEKDAY(A48,2),"Mo","Di","Mi","Do","Fr","Sa","So"))</f>
        <v/>
      </c>
      <c r="C48" s="19" t="n"/>
      <c r="D48" s="19" t="n"/>
      <c r="E48" s="19" t="n"/>
      <c r="F48" s="12">
        <f>IF(A48="","",Parameter!$B$3)</f>
        <v/>
      </c>
      <c r="G48" s="34">
        <f>IF(A48="","",IFERROR(C48/F48,""))</f>
        <v/>
      </c>
      <c r="H48" s="34">
        <f>IF(A48="","",IFERROR(E48/D48,""))</f>
        <v/>
      </c>
      <c r="I48" s="12">
        <f>IF(A48="","",Parameter!$B$4)</f>
        <v/>
      </c>
      <c r="J48" s="34">
        <f>IF(A48="","",IFERROR(E48/I48,""))</f>
        <v/>
      </c>
      <c r="K48" s="32">
        <f>IF(A48="","",SUMIFS(Artikelkosten!$J$5:$J$104,Artikelkosten!$K$5:$K$104,"Ja")+Parameter!$B$9)</f>
        <v/>
      </c>
      <c r="L48" s="32">
        <f>IF(OR(A48="",E48="",K48=""),"",E48*K48+Parameter!$B$8)</f>
        <v/>
      </c>
      <c r="M48" s="37" t="n"/>
      <c r="N48" s="37" t="n"/>
      <c r="O48" s="37" t="n"/>
      <c r="P48" s="32">
        <f>IF(A48="","",IF(COUNT(M48:O48)&lt;3,"",SUM(M48:O48)))</f>
        <v/>
      </c>
      <c r="Q48" s="32">
        <f>IF(OR(A48="",P48="",E48=""),"",IFERROR(P48/E48,""))</f>
        <v/>
      </c>
      <c r="R48" s="34">
        <f>IF(OR(A48="",P48="",L48=""),"",IFERROR((P48-L48)/L48,""))</f>
        <v/>
      </c>
      <c r="S48" s="7">
        <f>IF(A48="","",IF(OR(C48="",D48="",E48=""),"Angaben fehlen",IF(E48&gt;I48,"Kapazität überschritten",IF(P48="","Ist-Kosten fehlen",IF(OR(R48&gt;Parameter!$B$6,Q48&gt;Parameter!$B$7,G48&lt;Parameter!$B$5),"Prüfen","OK")))))</f>
        <v/>
      </c>
      <c r="T48" s="21" t="n"/>
      <c r="U48" s="21" t="n"/>
    </row>
    <row r="49" ht="20" customHeight="1">
      <c r="A49" s="36" t="n"/>
      <c r="B49" s="4">
        <f>IF(A49="","",CHOOSE(WEEKDAY(A49,2),"Mo","Di","Mi","Do","Fr","Sa","So"))</f>
        <v/>
      </c>
      <c r="C49" s="19" t="n"/>
      <c r="D49" s="19" t="n"/>
      <c r="E49" s="19" t="n"/>
      <c r="F49" s="6">
        <f>IF(A49="","",Parameter!$B$3)</f>
        <v/>
      </c>
      <c r="G49" s="35">
        <f>IF(A49="","",IFERROR(C49/F49,""))</f>
        <v/>
      </c>
      <c r="H49" s="35">
        <f>IF(A49="","",IFERROR(E49/D49,""))</f>
        <v/>
      </c>
      <c r="I49" s="6">
        <f>IF(A49="","",Parameter!$B$4)</f>
        <v/>
      </c>
      <c r="J49" s="35">
        <f>IF(A49="","",IFERROR(E49/I49,""))</f>
        <v/>
      </c>
      <c r="K49" s="33">
        <f>IF(A49="","",SUMIFS(Artikelkosten!$J$5:$J$104,Artikelkosten!$K$5:$K$104,"Ja")+Parameter!$B$9)</f>
        <v/>
      </c>
      <c r="L49" s="33">
        <f>IF(OR(A49="",E49="",K49=""),"",E49*K49+Parameter!$B$8)</f>
        <v/>
      </c>
      <c r="M49" s="37" t="n"/>
      <c r="N49" s="37" t="n"/>
      <c r="O49" s="37" t="n"/>
      <c r="P49" s="33">
        <f>IF(A49="","",IF(COUNT(M49:O49)&lt;3,"",SUM(M49:O49)))</f>
        <v/>
      </c>
      <c r="Q49" s="33">
        <f>IF(OR(A49="",P49="",E49=""),"",IFERROR(P49/E49,""))</f>
        <v/>
      </c>
      <c r="R49" s="35">
        <f>IF(OR(A49="",P49="",L49=""),"",IFERROR((P49-L49)/L49,""))</f>
        <v/>
      </c>
      <c r="S49" s="4">
        <f>IF(A49="","",IF(OR(C49="",D49="",E49=""),"Angaben fehlen",IF(E49&gt;I49,"Kapazität überschritten",IF(P49="","Ist-Kosten fehlen",IF(OR(R49&gt;Parameter!$B$6,Q49&gt;Parameter!$B$7,G49&lt;Parameter!$B$5),"Prüfen","OK")))))</f>
        <v/>
      </c>
      <c r="T49" s="21" t="n"/>
      <c r="U49" s="21" t="n"/>
    </row>
    <row r="50" ht="20" customHeight="1">
      <c r="A50" s="36" t="n"/>
      <c r="B50" s="7">
        <f>IF(A50="","",CHOOSE(WEEKDAY(A50,2),"Mo","Di","Mi","Do","Fr","Sa","So"))</f>
        <v/>
      </c>
      <c r="C50" s="19" t="n"/>
      <c r="D50" s="19" t="n"/>
      <c r="E50" s="19" t="n"/>
      <c r="F50" s="12">
        <f>IF(A50="","",Parameter!$B$3)</f>
        <v/>
      </c>
      <c r="G50" s="34">
        <f>IF(A50="","",IFERROR(C50/F50,""))</f>
        <v/>
      </c>
      <c r="H50" s="34">
        <f>IF(A50="","",IFERROR(E50/D50,""))</f>
        <v/>
      </c>
      <c r="I50" s="12">
        <f>IF(A50="","",Parameter!$B$4)</f>
        <v/>
      </c>
      <c r="J50" s="34">
        <f>IF(A50="","",IFERROR(E50/I50,""))</f>
        <v/>
      </c>
      <c r="K50" s="32">
        <f>IF(A50="","",SUMIFS(Artikelkosten!$J$5:$J$104,Artikelkosten!$K$5:$K$104,"Ja")+Parameter!$B$9)</f>
        <v/>
      </c>
      <c r="L50" s="32">
        <f>IF(OR(A50="",E50="",K50=""),"",E50*K50+Parameter!$B$8)</f>
        <v/>
      </c>
      <c r="M50" s="37" t="n"/>
      <c r="N50" s="37" t="n"/>
      <c r="O50" s="37" t="n"/>
      <c r="P50" s="32">
        <f>IF(A50="","",IF(COUNT(M50:O50)&lt;3,"",SUM(M50:O50)))</f>
        <v/>
      </c>
      <c r="Q50" s="32">
        <f>IF(OR(A50="",P50="",E50=""),"",IFERROR(P50/E50,""))</f>
        <v/>
      </c>
      <c r="R50" s="34">
        <f>IF(OR(A50="",P50="",L50=""),"",IFERROR((P50-L50)/L50,""))</f>
        <v/>
      </c>
      <c r="S50" s="7">
        <f>IF(A50="","",IF(OR(C50="",D50="",E50=""),"Angaben fehlen",IF(E50&gt;I50,"Kapazität überschritten",IF(P50="","Ist-Kosten fehlen",IF(OR(R50&gt;Parameter!$B$6,Q50&gt;Parameter!$B$7,G50&lt;Parameter!$B$5),"Prüfen","OK")))))</f>
        <v/>
      </c>
      <c r="T50" s="21" t="n"/>
      <c r="U50" s="21" t="n"/>
    </row>
    <row r="51" ht="20" customHeight="1">
      <c r="A51" s="36" t="n"/>
      <c r="B51" s="4">
        <f>IF(A51="","",CHOOSE(WEEKDAY(A51,2),"Mo","Di","Mi","Do","Fr","Sa","So"))</f>
        <v/>
      </c>
      <c r="C51" s="19" t="n"/>
      <c r="D51" s="19" t="n"/>
      <c r="E51" s="19" t="n"/>
      <c r="F51" s="6">
        <f>IF(A51="","",Parameter!$B$3)</f>
        <v/>
      </c>
      <c r="G51" s="35">
        <f>IF(A51="","",IFERROR(C51/F51,""))</f>
        <v/>
      </c>
      <c r="H51" s="35">
        <f>IF(A51="","",IFERROR(E51/D51,""))</f>
        <v/>
      </c>
      <c r="I51" s="6">
        <f>IF(A51="","",Parameter!$B$4)</f>
        <v/>
      </c>
      <c r="J51" s="35">
        <f>IF(A51="","",IFERROR(E51/I51,""))</f>
        <v/>
      </c>
      <c r="K51" s="33">
        <f>IF(A51="","",SUMIFS(Artikelkosten!$J$5:$J$104,Artikelkosten!$K$5:$K$104,"Ja")+Parameter!$B$9)</f>
        <v/>
      </c>
      <c r="L51" s="33">
        <f>IF(OR(A51="",E51="",K51=""),"",E51*K51+Parameter!$B$8)</f>
        <v/>
      </c>
      <c r="M51" s="37" t="n"/>
      <c r="N51" s="37" t="n"/>
      <c r="O51" s="37" t="n"/>
      <c r="P51" s="33">
        <f>IF(A51="","",IF(COUNT(M51:O51)&lt;3,"",SUM(M51:O51)))</f>
        <v/>
      </c>
      <c r="Q51" s="33">
        <f>IF(OR(A51="",P51="",E51=""),"",IFERROR(P51/E51,""))</f>
        <v/>
      </c>
      <c r="R51" s="35">
        <f>IF(OR(A51="",P51="",L51=""),"",IFERROR((P51-L51)/L51,""))</f>
        <v/>
      </c>
      <c r="S51" s="4">
        <f>IF(A51="","",IF(OR(C51="",D51="",E51=""),"Angaben fehlen",IF(E51&gt;I51,"Kapazität überschritten",IF(P51="","Ist-Kosten fehlen",IF(OR(R51&gt;Parameter!$B$6,Q51&gt;Parameter!$B$7,G51&lt;Parameter!$B$5),"Prüfen","OK")))))</f>
        <v/>
      </c>
      <c r="T51" s="21" t="n"/>
      <c r="U51" s="21" t="n"/>
    </row>
    <row r="52" ht="20" customHeight="1">
      <c r="A52" s="36" t="n"/>
      <c r="B52" s="7">
        <f>IF(A52="","",CHOOSE(WEEKDAY(A52,2),"Mo","Di","Mi","Do","Fr","Sa","So"))</f>
        <v/>
      </c>
      <c r="C52" s="19" t="n"/>
      <c r="D52" s="19" t="n"/>
      <c r="E52" s="19" t="n"/>
      <c r="F52" s="12">
        <f>IF(A52="","",Parameter!$B$3)</f>
        <v/>
      </c>
      <c r="G52" s="34">
        <f>IF(A52="","",IFERROR(C52/F52,""))</f>
        <v/>
      </c>
      <c r="H52" s="34">
        <f>IF(A52="","",IFERROR(E52/D52,""))</f>
        <v/>
      </c>
      <c r="I52" s="12">
        <f>IF(A52="","",Parameter!$B$4)</f>
        <v/>
      </c>
      <c r="J52" s="34">
        <f>IF(A52="","",IFERROR(E52/I52,""))</f>
        <v/>
      </c>
      <c r="K52" s="32">
        <f>IF(A52="","",SUMIFS(Artikelkosten!$J$5:$J$104,Artikelkosten!$K$5:$K$104,"Ja")+Parameter!$B$9)</f>
        <v/>
      </c>
      <c r="L52" s="32">
        <f>IF(OR(A52="",E52="",K52=""),"",E52*K52+Parameter!$B$8)</f>
        <v/>
      </c>
      <c r="M52" s="37" t="n"/>
      <c r="N52" s="37" t="n"/>
      <c r="O52" s="37" t="n"/>
      <c r="P52" s="32">
        <f>IF(A52="","",IF(COUNT(M52:O52)&lt;3,"",SUM(M52:O52)))</f>
        <v/>
      </c>
      <c r="Q52" s="32">
        <f>IF(OR(A52="",P52="",E52=""),"",IFERROR(P52/E52,""))</f>
        <v/>
      </c>
      <c r="R52" s="34">
        <f>IF(OR(A52="",P52="",L52=""),"",IFERROR((P52-L52)/L52,""))</f>
        <v/>
      </c>
      <c r="S52" s="7">
        <f>IF(A52="","",IF(OR(C52="",D52="",E52=""),"Angaben fehlen",IF(E52&gt;I52,"Kapazität überschritten",IF(P52="","Ist-Kosten fehlen",IF(OR(R52&gt;Parameter!$B$6,Q52&gt;Parameter!$B$7,G52&lt;Parameter!$B$5),"Prüfen","OK")))))</f>
        <v/>
      </c>
      <c r="T52" s="21" t="n"/>
      <c r="U52" s="21" t="n"/>
    </row>
    <row r="53" ht="20" customHeight="1">
      <c r="A53" s="36" t="n"/>
      <c r="B53" s="4">
        <f>IF(A53="","",CHOOSE(WEEKDAY(A53,2),"Mo","Di","Mi","Do","Fr","Sa","So"))</f>
        <v/>
      </c>
      <c r="C53" s="19" t="n"/>
      <c r="D53" s="19" t="n"/>
      <c r="E53" s="19" t="n"/>
      <c r="F53" s="6">
        <f>IF(A53="","",Parameter!$B$3)</f>
        <v/>
      </c>
      <c r="G53" s="35">
        <f>IF(A53="","",IFERROR(C53/F53,""))</f>
        <v/>
      </c>
      <c r="H53" s="35">
        <f>IF(A53="","",IFERROR(E53/D53,""))</f>
        <v/>
      </c>
      <c r="I53" s="6">
        <f>IF(A53="","",Parameter!$B$4)</f>
        <v/>
      </c>
      <c r="J53" s="35">
        <f>IF(A53="","",IFERROR(E53/I53,""))</f>
        <v/>
      </c>
      <c r="K53" s="33">
        <f>IF(A53="","",SUMIFS(Artikelkosten!$J$5:$J$104,Artikelkosten!$K$5:$K$104,"Ja")+Parameter!$B$9)</f>
        <v/>
      </c>
      <c r="L53" s="33">
        <f>IF(OR(A53="",E53="",K53=""),"",E53*K53+Parameter!$B$8)</f>
        <v/>
      </c>
      <c r="M53" s="37" t="n"/>
      <c r="N53" s="37" t="n"/>
      <c r="O53" s="37" t="n"/>
      <c r="P53" s="33">
        <f>IF(A53="","",IF(COUNT(M53:O53)&lt;3,"",SUM(M53:O53)))</f>
        <v/>
      </c>
      <c r="Q53" s="33">
        <f>IF(OR(A53="",P53="",E53=""),"",IFERROR(P53/E53,""))</f>
        <v/>
      </c>
      <c r="R53" s="35">
        <f>IF(OR(A53="",P53="",L53=""),"",IFERROR((P53-L53)/L53,""))</f>
        <v/>
      </c>
      <c r="S53" s="4">
        <f>IF(A53="","",IF(OR(C53="",D53="",E53=""),"Angaben fehlen",IF(E53&gt;I53,"Kapazität überschritten",IF(P53="","Ist-Kosten fehlen",IF(OR(R53&gt;Parameter!$B$6,Q53&gt;Parameter!$B$7,G53&lt;Parameter!$B$5),"Prüfen","OK")))))</f>
        <v/>
      </c>
      <c r="T53" s="21" t="n"/>
      <c r="U53" s="21" t="n"/>
    </row>
    <row r="54" ht="20" customHeight="1">
      <c r="A54" s="36" t="n"/>
      <c r="B54" s="7">
        <f>IF(A54="","",CHOOSE(WEEKDAY(A54,2),"Mo","Di","Mi","Do","Fr","Sa","So"))</f>
        <v/>
      </c>
      <c r="C54" s="19" t="n"/>
      <c r="D54" s="19" t="n"/>
      <c r="E54" s="19" t="n"/>
      <c r="F54" s="12">
        <f>IF(A54="","",Parameter!$B$3)</f>
        <v/>
      </c>
      <c r="G54" s="34">
        <f>IF(A54="","",IFERROR(C54/F54,""))</f>
        <v/>
      </c>
      <c r="H54" s="34">
        <f>IF(A54="","",IFERROR(E54/D54,""))</f>
        <v/>
      </c>
      <c r="I54" s="12">
        <f>IF(A54="","",Parameter!$B$4)</f>
        <v/>
      </c>
      <c r="J54" s="34">
        <f>IF(A54="","",IFERROR(E54/I54,""))</f>
        <v/>
      </c>
      <c r="K54" s="32">
        <f>IF(A54="","",SUMIFS(Artikelkosten!$J$5:$J$104,Artikelkosten!$K$5:$K$104,"Ja")+Parameter!$B$9)</f>
        <v/>
      </c>
      <c r="L54" s="32">
        <f>IF(OR(A54="",E54="",K54=""),"",E54*K54+Parameter!$B$8)</f>
        <v/>
      </c>
      <c r="M54" s="37" t="n"/>
      <c r="N54" s="37" t="n"/>
      <c r="O54" s="37" t="n"/>
      <c r="P54" s="32">
        <f>IF(A54="","",IF(COUNT(M54:O54)&lt;3,"",SUM(M54:O54)))</f>
        <v/>
      </c>
      <c r="Q54" s="32">
        <f>IF(OR(A54="",P54="",E54=""),"",IFERROR(P54/E54,""))</f>
        <v/>
      </c>
      <c r="R54" s="34">
        <f>IF(OR(A54="",P54="",L54=""),"",IFERROR((P54-L54)/L54,""))</f>
        <v/>
      </c>
      <c r="S54" s="7">
        <f>IF(A54="","",IF(OR(C54="",D54="",E54=""),"Angaben fehlen",IF(E54&gt;I54,"Kapazität überschritten",IF(P54="","Ist-Kosten fehlen",IF(OR(R54&gt;Parameter!$B$6,Q54&gt;Parameter!$B$7,G54&lt;Parameter!$B$5),"Prüfen","OK")))))</f>
        <v/>
      </c>
      <c r="T54" s="21" t="n"/>
      <c r="U54" s="21" t="n"/>
    </row>
    <row r="55" ht="20" customHeight="1">
      <c r="A55" s="36" t="n"/>
      <c r="B55" s="4">
        <f>IF(A55="","",CHOOSE(WEEKDAY(A55,2),"Mo","Di","Mi","Do","Fr","Sa","So"))</f>
        <v/>
      </c>
      <c r="C55" s="19" t="n"/>
      <c r="D55" s="19" t="n"/>
      <c r="E55" s="19" t="n"/>
      <c r="F55" s="6">
        <f>IF(A55="","",Parameter!$B$3)</f>
        <v/>
      </c>
      <c r="G55" s="35">
        <f>IF(A55="","",IFERROR(C55/F55,""))</f>
        <v/>
      </c>
      <c r="H55" s="35">
        <f>IF(A55="","",IFERROR(E55/D55,""))</f>
        <v/>
      </c>
      <c r="I55" s="6">
        <f>IF(A55="","",Parameter!$B$4)</f>
        <v/>
      </c>
      <c r="J55" s="35">
        <f>IF(A55="","",IFERROR(E55/I55,""))</f>
        <v/>
      </c>
      <c r="K55" s="33">
        <f>IF(A55="","",SUMIFS(Artikelkosten!$J$5:$J$104,Artikelkosten!$K$5:$K$104,"Ja")+Parameter!$B$9)</f>
        <v/>
      </c>
      <c r="L55" s="33">
        <f>IF(OR(A55="",E55="",K55=""),"",E55*K55+Parameter!$B$8)</f>
        <v/>
      </c>
      <c r="M55" s="37" t="n"/>
      <c r="N55" s="37" t="n"/>
      <c r="O55" s="37" t="n"/>
      <c r="P55" s="33">
        <f>IF(A55="","",IF(COUNT(M55:O55)&lt;3,"",SUM(M55:O55)))</f>
        <v/>
      </c>
      <c r="Q55" s="33">
        <f>IF(OR(A55="",P55="",E55=""),"",IFERROR(P55/E55,""))</f>
        <v/>
      </c>
      <c r="R55" s="35">
        <f>IF(OR(A55="",P55="",L55=""),"",IFERROR((P55-L55)/L55,""))</f>
        <v/>
      </c>
      <c r="S55" s="4">
        <f>IF(A55="","",IF(OR(C55="",D55="",E55=""),"Angaben fehlen",IF(E55&gt;I55,"Kapazität überschritten",IF(P55="","Ist-Kosten fehlen",IF(OR(R55&gt;Parameter!$B$6,Q55&gt;Parameter!$B$7,G55&lt;Parameter!$B$5),"Prüfen","OK")))))</f>
        <v/>
      </c>
      <c r="T55" s="21" t="n"/>
      <c r="U55" s="21" t="n"/>
    </row>
    <row r="56" ht="20" customHeight="1">
      <c r="A56" s="36" t="n"/>
      <c r="B56" s="7">
        <f>IF(A56="","",CHOOSE(WEEKDAY(A56,2),"Mo","Di","Mi","Do","Fr","Sa","So"))</f>
        <v/>
      </c>
      <c r="C56" s="19" t="n"/>
      <c r="D56" s="19" t="n"/>
      <c r="E56" s="19" t="n"/>
      <c r="F56" s="12">
        <f>IF(A56="","",Parameter!$B$3)</f>
        <v/>
      </c>
      <c r="G56" s="34">
        <f>IF(A56="","",IFERROR(C56/F56,""))</f>
        <v/>
      </c>
      <c r="H56" s="34">
        <f>IF(A56="","",IFERROR(E56/D56,""))</f>
        <v/>
      </c>
      <c r="I56" s="12">
        <f>IF(A56="","",Parameter!$B$4)</f>
        <v/>
      </c>
      <c r="J56" s="34">
        <f>IF(A56="","",IFERROR(E56/I56,""))</f>
        <v/>
      </c>
      <c r="K56" s="32">
        <f>IF(A56="","",SUMIFS(Artikelkosten!$J$5:$J$104,Artikelkosten!$K$5:$K$104,"Ja")+Parameter!$B$9)</f>
        <v/>
      </c>
      <c r="L56" s="32">
        <f>IF(OR(A56="",E56="",K56=""),"",E56*K56+Parameter!$B$8)</f>
        <v/>
      </c>
      <c r="M56" s="37" t="n"/>
      <c r="N56" s="37" t="n"/>
      <c r="O56" s="37" t="n"/>
      <c r="P56" s="32">
        <f>IF(A56="","",IF(COUNT(M56:O56)&lt;3,"",SUM(M56:O56)))</f>
        <v/>
      </c>
      <c r="Q56" s="32">
        <f>IF(OR(A56="",P56="",E56=""),"",IFERROR(P56/E56,""))</f>
        <v/>
      </c>
      <c r="R56" s="34">
        <f>IF(OR(A56="",P56="",L56=""),"",IFERROR((P56-L56)/L56,""))</f>
        <v/>
      </c>
      <c r="S56" s="7">
        <f>IF(A56="","",IF(OR(C56="",D56="",E56=""),"Angaben fehlen",IF(E56&gt;I56,"Kapazität überschritten",IF(P56="","Ist-Kosten fehlen",IF(OR(R56&gt;Parameter!$B$6,Q56&gt;Parameter!$B$7,G56&lt;Parameter!$B$5),"Prüfen","OK")))))</f>
        <v/>
      </c>
      <c r="T56" s="21" t="n"/>
      <c r="U56" s="21" t="n"/>
    </row>
    <row r="57" ht="20" customHeight="1">
      <c r="A57" s="36" t="n"/>
      <c r="B57" s="4">
        <f>IF(A57="","",CHOOSE(WEEKDAY(A57,2),"Mo","Di","Mi","Do","Fr","Sa","So"))</f>
        <v/>
      </c>
      <c r="C57" s="19" t="n"/>
      <c r="D57" s="19" t="n"/>
      <c r="E57" s="19" t="n"/>
      <c r="F57" s="6">
        <f>IF(A57="","",Parameter!$B$3)</f>
        <v/>
      </c>
      <c r="G57" s="35">
        <f>IF(A57="","",IFERROR(C57/F57,""))</f>
        <v/>
      </c>
      <c r="H57" s="35">
        <f>IF(A57="","",IFERROR(E57/D57,""))</f>
        <v/>
      </c>
      <c r="I57" s="6">
        <f>IF(A57="","",Parameter!$B$4)</f>
        <v/>
      </c>
      <c r="J57" s="35">
        <f>IF(A57="","",IFERROR(E57/I57,""))</f>
        <v/>
      </c>
      <c r="K57" s="33">
        <f>IF(A57="","",SUMIFS(Artikelkosten!$J$5:$J$104,Artikelkosten!$K$5:$K$104,"Ja")+Parameter!$B$9)</f>
        <v/>
      </c>
      <c r="L57" s="33">
        <f>IF(OR(A57="",E57="",K57=""),"",E57*K57+Parameter!$B$8)</f>
        <v/>
      </c>
      <c r="M57" s="37" t="n"/>
      <c r="N57" s="37" t="n"/>
      <c r="O57" s="37" t="n"/>
      <c r="P57" s="33">
        <f>IF(A57="","",IF(COUNT(M57:O57)&lt;3,"",SUM(M57:O57)))</f>
        <v/>
      </c>
      <c r="Q57" s="33">
        <f>IF(OR(A57="",P57="",E57=""),"",IFERROR(P57/E57,""))</f>
        <v/>
      </c>
      <c r="R57" s="35">
        <f>IF(OR(A57="",P57="",L57=""),"",IFERROR((P57-L57)/L57,""))</f>
        <v/>
      </c>
      <c r="S57" s="4">
        <f>IF(A57="","",IF(OR(C57="",D57="",E57=""),"Angaben fehlen",IF(E57&gt;I57,"Kapazität überschritten",IF(P57="","Ist-Kosten fehlen",IF(OR(R57&gt;Parameter!$B$6,Q57&gt;Parameter!$B$7,G57&lt;Parameter!$B$5),"Prüfen","OK")))))</f>
        <v/>
      </c>
      <c r="T57" s="21" t="n"/>
      <c r="U57" s="21" t="n"/>
    </row>
    <row r="58" ht="20" customHeight="1">
      <c r="A58" s="36" t="n"/>
      <c r="B58" s="7">
        <f>IF(A58="","",CHOOSE(WEEKDAY(A58,2),"Mo","Di","Mi","Do","Fr","Sa","So"))</f>
        <v/>
      </c>
      <c r="C58" s="19" t="n"/>
      <c r="D58" s="19" t="n"/>
      <c r="E58" s="19" t="n"/>
      <c r="F58" s="12">
        <f>IF(A58="","",Parameter!$B$3)</f>
        <v/>
      </c>
      <c r="G58" s="34">
        <f>IF(A58="","",IFERROR(C58/F58,""))</f>
        <v/>
      </c>
      <c r="H58" s="34">
        <f>IF(A58="","",IFERROR(E58/D58,""))</f>
        <v/>
      </c>
      <c r="I58" s="12">
        <f>IF(A58="","",Parameter!$B$4)</f>
        <v/>
      </c>
      <c r="J58" s="34">
        <f>IF(A58="","",IFERROR(E58/I58,""))</f>
        <v/>
      </c>
      <c r="K58" s="32">
        <f>IF(A58="","",SUMIFS(Artikelkosten!$J$5:$J$104,Artikelkosten!$K$5:$K$104,"Ja")+Parameter!$B$9)</f>
        <v/>
      </c>
      <c r="L58" s="32">
        <f>IF(OR(A58="",E58="",K58=""),"",E58*K58+Parameter!$B$8)</f>
        <v/>
      </c>
      <c r="M58" s="37" t="n"/>
      <c r="N58" s="37" t="n"/>
      <c r="O58" s="37" t="n"/>
      <c r="P58" s="32">
        <f>IF(A58="","",IF(COUNT(M58:O58)&lt;3,"",SUM(M58:O58)))</f>
        <v/>
      </c>
      <c r="Q58" s="32">
        <f>IF(OR(A58="",P58="",E58=""),"",IFERROR(P58/E58,""))</f>
        <v/>
      </c>
      <c r="R58" s="34">
        <f>IF(OR(A58="",P58="",L58=""),"",IFERROR((P58-L58)/L58,""))</f>
        <v/>
      </c>
      <c r="S58" s="7">
        <f>IF(A58="","",IF(OR(C58="",D58="",E58=""),"Angaben fehlen",IF(E58&gt;I58,"Kapazität überschritten",IF(P58="","Ist-Kosten fehlen",IF(OR(R58&gt;Parameter!$B$6,Q58&gt;Parameter!$B$7,G58&lt;Parameter!$B$5),"Prüfen","OK")))))</f>
        <v/>
      </c>
      <c r="T58" s="21" t="n"/>
      <c r="U58" s="21" t="n"/>
    </row>
    <row r="59" ht="20" customHeight="1">
      <c r="A59" s="36" t="n"/>
      <c r="B59" s="4">
        <f>IF(A59="","",CHOOSE(WEEKDAY(A59,2),"Mo","Di","Mi","Do","Fr","Sa","So"))</f>
        <v/>
      </c>
      <c r="C59" s="19" t="n"/>
      <c r="D59" s="19" t="n"/>
      <c r="E59" s="19" t="n"/>
      <c r="F59" s="6">
        <f>IF(A59="","",Parameter!$B$3)</f>
        <v/>
      </c>
      <c r="G59" s="35">
        <f>IF(A59="","",IFERROR(C59/F59,""))</f>
        <v/>
      </c>
      <c r="H59" s="35">
        <f>IF(A59="","",IFERROR(E59/D59,""))</f>
        <v/>
      </c>
      <c r="I59" s="6">
        <f>IF(A59="","",Parameter!$B$4)</f>
        <v/>
      </c>
      <c r="J59" s="35">
        <f>IF(A59="","",IFERROR(E59/I59,""))</f>
        <v/>
      </c>
      <c r="K59" s="33">
        <f>IF(A59="","",SUMIFS(Artikelkosten!$J$5:$J$104,Artikelkosten!$K$5:$K$104,"Ja")+Parameter!$B$9)</f>
        <v/>
      </c>
      <c r="L59" s="33">
        <f>IF(OR(A59="",E59="",K59=""),"",E59*K59+Parameter!$B$8)</f>
        <v/>
      </c>
      <c r="M59" s="37" t="n"/>
      <c r="N59" s="37" t="n"/>
      <c r="O59" s="37" t="n"/>
      <c r="P59" s="33">
        <f>IF(A59="","",IF(COUNT(M59:O59)&lt;3,"",SUM(M59:O59)))</f>
        <v/>
      </c>
      <c r="Q59" s="33">
        <f>IF(OR(A59="",P59="",E59=""),"",IFERROR(P59/E59,""))</f>
        <v/>
      </c>
      <c r="R59" s="35">
        <f>IF(OR(A59="",P59="",L59=""),"",IFERROR((P59-L59)/L59,""))</f>
        <v/>
      </c>
      <c r="S59" s="4">
        <f>IF(A59="","",IF(OR(C59="",D59="",E59=""),"Angaben fehlen",IF(E59&gt;I59,"Kapazität überschritten",IF(P59="","Ist-Kosten fehlen",IF(OR(R59&gt;Parameter!$B$6,Q59&gt;Parameter!$B$7,G59&lt;Parameter!$B$5),"Prüfen","OK")))))</f>
        <v/>
      </c>
      <c r="T59" s="21" t="n"/>
      <c r="U59" s="21" t="n"/>
    </row>
    <row r="60" ht="20" customHeight="1">
      <c r="A60" s="36" t="n"/>
      <c r="B60" s="7">
        <f>IF(A60="","",CHOOSE(WEEKDAY(A60,2),"Mo","Di","Mi","Do","Fr","Sa","So"))</f>
        <v/>
      </c>
      <c r="C60" s="19" t="n"/>
      <c r="D60" s="19" t="n"/>
      <c r="E60" s="19" t="n"/>
      <c r="F60" s="12">
        <f>IF(A60="","",Parameter!$B$3)</f>
        <v/>
      </c>
      <c r="G60" s="34">
        <f>IF(A60="","",IFERROR(C60/F60,""))</f>
        <v/>
      </c>
      <c r="H60" s="34">
        <f>IF(A60="","",IFERROR(E60/D60,""))</f>
        <v/>
      </c>
      <c r="I60" s="12">
        <f>IF(A60="","",Parameter!$B$4)</f>
        <v/>
      </c>
      <c r="J60" s="34">
        <f>IF(A60="","",IFERROR(E60/I60,""))</f>
        <v/>
      </c>
      <c r="K60" s="32">
        <f>IF(A60="","",SUMIFS(Artikelkosten!$J$5:$J$104,Artikelkosten!$K$5:$K$104,"Ja")+Parameter!$B$9)</f>
        <v/>
      </c>
      <c r="L60" s="32">
        <f>IF(OR(A60="",E60="",K60=""),"",E60*K60+Parameter!$B$8)</f>
        <v/>
      </c>
      <c r="M60" s="37" t="n"/>
      <c r="N60" s="37" t="n"/>
      <c r="O60" s="37" t="n"/>
      <c r="P60" s="32">
        <f>IF(A60="","",IF(COUNT(M60:O60)&lt;3,"",SUM(M60:O60)))</f>
        <v/>
      </c>
      <c r="Q60" s="32">
        <f>IF(OR(A60="",P60="",E60=""),"",IFERROR(P60/E60,""))</f>
        <v/>
      </c>
      <c r="R60" s="34">
        <f>IF(OR(A60="",P60="",L60=""),"",IFERROR((P60-L60)/L60,""))</f>
        <v/>
      </c>
      <c r="S60" s="7">
        <f>IF(A60="","",IF(OR(C60="",D60="",E60=""),"Angaben fehlen",IF(E60&gt;I60,"Kapazität überschritten",IF(P60="","Ist-Kosten fehlen",IF(OR(R60&gt;Parameter!$B$6,Q60&gt;Parameter!$B$7,G60&lt;Parameter!$B$5),"Prüfen","OK")))))</f>
        <v/>
      </c>
      <c r="T60" s="21" t="n"/>
      <c r="U60" s="21" t="n"/>
    </row>
    <row r="61" ht="20" customHeight="1">
      <c r="A61" s="36" t="n"/>
      <c r="B61" s="4">
        <f>IF(A61="","",CHOOSE(WEEKDAY(A61,2),"Mo","Di","Mi","Do","Fr","Sa","So"))</f>
        <v/>
      </c>
      <c r="C61" s="19" t="n"/>
      <c r="D61" s="19" t="n"/>
      <c r="E61" s="19" t="n"/>
      <c r="F61" s="6">
        <f>IF(A61="","",Parameter!$B$3)</f>
        <v/>
      </c>
      <c r="G61" s="35">
        <f>IF(A61="","",IFERROR(C61/F61,""))</f>
        <v/>
      </c>
      <c r="H61" s="35">
        <f>IF(A61="","",IFERROR(E61/D61,""))</f>
        <v/>
      </c>
      <c r="I61" s="6">
        <f>IF(A61="","",Parameter!$B$4)</f>
        <v/>
      </c>
      <c r="J61" s="35">
        <f>IF(A61="","",IFERROR(E61/I61,""))</f>
        <v/>
      </c>
      <c r="K61" s="33">
        <f>IF(A61="","",SUMIFS(Artikelkosten!$J$5:$J$104,Artikelkosten!$K$5:$K$104,"Ja")+Parameter!$B$9)</f>
        <v/>
      </c>
      <c r="L61" s="33">
        <f>IF(OR(A61="",E61="",K61=""),"",E61*K61+Parameter!$B$8)</f>
        <v/>
      </c>
      <c r="M61" s="37" t="n"/>
      <c r="N61" s="37" t="n"/>
      <c r="O61" s="37" t="n"/>
      <c r="P61" s="33">
        <f>IF(A61="","",IF(COUNT(M61:O61)&lt;3,"",SUM(M61:O61)))</f>
        <v/>
      </c>
      <c r="Q61" s="33">
        <f>IF(OR(A61="",P61="",E61=""),"",IFERROR(P61/E61,""))</f>
        <v/>
      </c>
      <c r="R61" s="35">
        <f>IF(OR(A61="",P61="",L61=""),"",IFERROR((P61-L61)/L61,""))</f>
        <v/>
      </c>
      <c r="S61" s="4">
        <f>IF(A61="","",IF(OR(C61="",D61="",E61=""),"Angaben fehlen",IF(E61&gt;I61,"Kapazität überschritten",IF(P61="","Ist-Kosten fehlen",IF(OR(R61&gt;Parameter!$B$6,Q61&gt;Parameter!$B$7,G61&lt;Parameter!$B$5),"Prüfen","OK")))))</f>
        <v/>
      </c>
      <c r="T61" s="21" t="n"/>
      <c r="U61" s="21" t="n"/>
    </row>
    <row r="62" ht="20" customHeight="1">
      <c r="A62" s="36" t="n"/>
      <c r="B62" s="7">
        <f>IF(A62="","",CHOOSE(WEEKDAY(A62,2),"Mo","Di","Mi","Do","Fr","Sa","So"))</f>
        <v/>
      </c>
      <c r="C62" s="19" t="n"/>
      <c r="D62" s="19" t="n"/>
      <c r="E62" s="19" t="n"/>
      <c r="F62" s="12">
        <f>IF(A62="","",Parameter!$B$3)</f>
        <v/>
      </c>
      <c r="G62" s="34">
        <f>IF(A62="","",IFERROR(C62/F62,""))</f>
        <v/>
      </c>
      <c r="H62" s="34">
        <f>IF(A62="","",IFERROR(E62/D62,""))</f>
        <v/>
      </c>
      <c r="I62" s="12">
        <f>IF(A62="","",Parameter!$B$4)</f>
        <v/>
      </c>
      <c r="J62" s="34">
        <f>IF(A62="","",IFERROR(E62/I62,""))</f>
        <v/>
      </c>
      <c r="K62" s="32">
        <f>IF(A62="","",SUMIFS(Artikelkosten!$J$5:$J$104,Artikelkosten!$K$5:$K$104,"Ja")+Parameter!$B$9)</f>
        <v/>
      </c>
      <c r="L62" s="32">
        <f>IF(OR(A62="",E62="",K62=""),"",E62*K62+Parameter!$B$8)</f>
        <v/>
      </c>
      <c r="M62" s="37" t="n"/>
      <c r="N62" s="37" t="n"/>
      <c r="O62" s="37" t="n"/>
      <c r="P62" s="32">
        <f>IF(A62="","",IF(COUNT(M62:O62)&lt;3,"",SUM(M62:O62)))</f>
        <v/>
      </c>
      <c r="Q62" s="32">
        <f>IF(OR(A62="",P62="",E62=""),"",IFERROR(P62/E62,""))</f>
        <v/>
      </c>
      <c r="R62" s="34">
        <f>IF(OR(A62="",P62="",L62=""),"",IFERROR((P62-L62)/L62,""))</f>
        <v/>
      </c>
      <c r="S62" s="7">
        <f>IF(A62="","",IF(OR(C62="",D62="",E62=""),"Angaben fehlen",IF(E62&gt;I62,"Kapazität überschritten",IF(P62="","Ist-Kosten fehlen",IF(OR(R62&gt;Parameter!$B$6,Q62&gt;Parameter!$B$7,G62&lt;Parameter!$B$5),"Prüfen","OK")))))</f>
        <v/>
      </c>
      <c r="T62" s="21" t="n"/>
      <c r="U62" s="21" t="n"/>
    </row>
    <row r="63" ht="20" customHeight="1">
      <c r="A63" s="36" t="n"/>
      <c r="B63" s="4">
        <f>IF(A63="","",CHOOSE(WEEKDAY(A63,2),"Mo","Di","Mi","Do","Fr","Sa","So"))</f>
        <v/>
      </c>
      <c r="C63" s="19" t="n"/>
      <c r="D63" s="19" t="n"/>
      <c r="E63" s="19" t="n"/>
      <c r="F63" s="6">
        <f>IF(A63="","",Parameter!$B$3)</f>
        <v/>
      </c>
      <c r="G63" s="35">
        <f>IF(A63="","",IFERROR(C63/F63,""))</f>
        <v/>
      </c>
      <c r="H63" s="35">
        <f>IF(A63="","",IFERROR(E63/D63,""))</f>
        <v/>
      </c>
      <c r="I63" s="6">
        <f>IF(A63="","",Parameter!$B$4)</f>
        <v/>
      </c>
      <c r="J63" s="35">
        <f>IF(A63="","",IFERROR(E63/I63,""))</f>
        <v/>
      </c>
      <c r="K63" s="33">
        <f>IF(A63="","",SUMIFS(Artikelkosten!$J$5:$J$104,Artikelkosten!$K$5:$K$104,"Ja")+Parameter!$B$9)</f>
        <v/>
      </c>
      <c r="L63" s="33">
        <f>IF(OR(A63="",E63="",K63=""),"",E63*K63+Parameter!$B$8)</f>
        <v/>
      </c>
      <c r="M63" s="37" t="n"/>
      <c r="N63" s="37" t="n"/>
      <c r="O63" s="37" t="n"/>
      <c r="P63" s="33">
        <f>IF(A63="","",IF(COUNT(M63:O63)&lt;3,"",SUM(M63:O63)))</f>
        <v/>
      </c>
      <c r="Q63" s="33">
        <f>IF(OR(A63="",P63="",E63=""),"",IFERROR(P63/E63,""))</f>
        <v/>
      </c>
      <c r="R63" s="35">
        <f>IF(OR(A63="",P63="",L63=""),"",IFERROR((P63-L63)/L63,""))</f>
        <v/>
      </c>
      <c r="S63" s="4">
        <f>IF(A63="","",IF(OR(C63="",D63="",E63=""),"Angaben fehlen",IF(E63&gt;I63,"Kapazität überschritten",IF(P63="","Ist-Kosten fehlen",IF(OR(R63&gt;Parameter!$B$6,Q63&gt;Parameter!$B$7,G63&lt;Parameter!$B$5),"Prüfen","OK")))))</f>
        <v/>
      </c>
      <c r="T63" s="21" t="n"/>
      <c r="U63" s="21" t="n"/>
    </row>
    <row r="64" ht="20" customHeight="1">
      <c r="A64" s="36" t="n"/>
      <c r="B64" s="7">
        <f>IF(A64="","",CHOOSE(WEEKDAY(A64,2),"Mo","Di","Mi","Do","Fr","Sa","So"))</f>
        <v/>
      </c>
      <c r="C64" s="19" t="n"/>
      <c r="D64" s="19" t="n"/>
      <c r="E64" s="19" t="n"/>
      <c r="F64" s="12">
        <f>IF(A64="","",Parameter!$B$3)</f>
        <v/>
      </c>
      <c r="G64" s="34">
        <f>IF(A64="","",IFERROR(C64/F64,""))</f>
        <v/>
      </c>
      <c r="H64" s="34">
        <f>IF(A64="","",IFERROR(E64/D64,""))</f>
        <v/>
      </c>
      <c r="I64" s="12">
        <f>IF(A64="","",Parameter!$B$4)</f>
        <v/>
      </c>
      <c r="J64" s="34">
        <f>IF(A64="","",IFERROR(E64/I64,""))</f>
        <v/>
      </c>
      <c r="K64" s="32">
        <f>IF(A64="","",SUMIFS(Artikelkosten!$J$5:$J$104,Artikelkosten!$K$5:$K$104,"Ja")+Parameter!$B$9)</f>
        <v/>
      </c>
      <c r="L64" s="32">
        <f>IF(OR(A64="",E64="",K64=""),"",E64*K64+Parameter!$B$8)</f>
        <v/>
      </c>
      <c r="M64" s="37" t="n"/>
      <c r="N64" s="37" t="n"/>
      <c r="O64" s="37" t="n"/>
      <c r="P64" s="32">
        <f>IF(A64="","",IF(COUNT(M64:O64)&lt;3,"",SUM(M64:O64)))</f>
        <v/>
      </c>
      <c r="Q64" s="32">
        <f>IF(OR(A64="",P64="",E64=""),"",IFERROR(P64/E64,""))</f>
        <v/>
      </c>
      <c r="R64" s="34">
        <f>IF(OR(A64="",P64="",L64=""),"",IFERROR((P64-L64)/L64,""))</f>
        <v/>
      </c>
      <c r="S64" s="7">
        <f>IF(A64="","",IF(OR(C64="",D64="",E64=""),"Angaben fehlen",IF(E64&gt;I64,"Kapazität überschritten",IF(P64="","Ist-Kosten fehlen",IF(OR(R64&gt;Parameter!$B$6,Q64&gt;Parameter!$B$7,G64&lt;Parameter!$B$5),"Prüfen","OK")))))</f>
        <v/>
      </c>
      <c r="T64" s="21" t="n"/>
      <c r="U64" s="21" t="n"/>
    </row>
    <row r="65" ht="20" customHeight="1">
      <c r="A65" s="36" t="n"/>
      <c r="B65" s="4">
        <f>IF(A65="","",CHOOSE(WEEKDAY(A65,2),"Mo","Di","Mi","Do","Fr","Sa","So"))</f>
        <v/>
      </c>
      <c r="C65" s="19" t="n"/>
      <c r="D65" s="19" t="n"/>
      <c r="E65" s="19" t="n"/>
      <c r="F65" s="6">
        <f>IF(A65="","",Parameter!$B$3)</f>
        <v/>
      </c>
      <c r="G65" s="35">
        <f>IF(A65="","",IFERROR(C65/F65,""))</f>
        <v/>
      </c>
      <c r="H65" s="35">
        <f>IF(A65="","",IFERROR(E65/D65,""))</f>
        <v/>
      </c>
      <c r="I65" s="6">
        <f>IF(A65="","",Parameter!$B$4)</f>
        <v/>
      </c>
      <c r="J65" s="35">
        <f>IF(A65="","",IFERROR(E65/I65,""))</f>
        <v/>
      </c>
      <c r="K65" s="33">
        <f>IF(A65="","",SUMIFS(Artikelkosten!$J$5:$J$104,Artikelkosten!$K$5:$K$104,"Ja")+Parameter!$B$9)</f>
        <v/>
      </c>
      <c r="L65" s="33">
        <f>IF(OR(A65="",E65="",K65=""),"",E65*K65+Parameter!$B$8)</f>
        <v/>
      </c>
      <c r="M65" s="37" t="n"/>
      <c r="N65" s="37" t="n"/>
      <c r="O65" s="37" t="n"/>
      <c r="P65" s="33">
        <f>IF(A65="","",IF(COUNT(M65:O65)&lt;3,"",SUM(M65:O65)))</f>
        <v/>
      </c>
      <c r="Q65" s="33">
        <f>IF(OR(A65="",P65="",E65=""),"",IFERROR(P65/E65,""))</f>
        <v/>
      </c>
      <c r="R65" s="35">
        <f>IF(OR(A65="",P65="",L65=""),"",IFERROR((P65-L65)/L65,""))</f>
        <v/>
      </c>
      <c r="S65" s="4">
        <f>IF(A65="","",IF(OR(C65="",D65="",E65=""),"Angaben fehlen",IF(E65&gt;I65,"Kapazität überschritten",IF(P65="","Ist-Kosten fehlen",IF(OR(R65&gt;Parameter!$B$6,Q65&gt;Parameter!$B$7,G65&lt;Parameter!$B$5),"Prüfen","OK")))))</f>
        <v/>
      </c>
      <c r="T65" s="21" t="n"/>
      <c r="U65" s="21" t="n"/>
    </row>
    <row r="66" ht="20" customHeight="1">
      <c r="A66" s="36" t="n"/>
      <c r="B66" s="7">
        <f>IF(A66="","",CHOOSE(WEEKDAY(A66,2),"Mo","Di","Mi","Do","Fr","Sa","So"))</f>
        <v/>
      </c>
      <c r="C66" s="19" t="n"/>
      <c r="D66" s="19" t="n"/>
      <c r="E66" s="19" t="n"/>
      <c r="F66" s="12">
        <f>IF(A66="","",Parameter!$B$3)</f>
        <v/>
      </c>
      <c r="G66" s="34">
        <f>IF(A66="","",IFERROR(C66/F66,""))</f>
        <v/>
      </c>
      <c r="H66" s="34">
        <f>IF(A66="","",IFERROR(E66/D66,""))</f>
        <v/>
      </c>
      <c r="I66" s="12">
        <f>IF(A66="","",Parameter!$B$4)</f>
        <v/>
      </c>
      <c r="J66" s="34">
        <f>IF(A66="","",IFERROR(E66/I66,""))</f>
        <v/>
      </c>
      <c r="K66" s="32">
        <f>IF(A66="","",SUMIFS(Artikelkosten!$J$5:$J$104,Artikelkosten!$K$5:$K$104,"Ja")+Parameter!$B$9)</f>
        <v/>
      </c>
      <c r="L66" s="32">
        <f>IF(OR(A66="",E66="",K66=""),"",E66*K66+Parameter!$B$8)</f>
        <v/>
      </c>
      <c r="M66" s="37" t="n"/>
      <c r="N66" s="37" t="n"/>
      <c r="O66" s="37" t="n"/>
      <c r="P66" s="32">
        <f>IF(A66="","",IF(COUNT(M66:O66)&lt;3,"",SUM(M66:O66)))</f>
        <v/>
      </c>
      <c r="Q66" s="32">
        <f>IF(OR(A66="",P66="",E66=""),"",IFERROR(P66/E66,""))</f>
        <v/>
      </c>
      <c r="R66" s="34">
        <f>IF(OR(A66="",P66="",L66=""),"",IFERROR((P66-L66)/L66,""))</f>
        <v/>
      </c>
      <c r="S66" s="7">
        <f>IF(A66="","",IF(OR(C66="",D66="",E66=""),"Angaben fehlen",IF(E66&gt;I66,"Kapazität überschritten",IF(P66="","Ist-Kosten fehlen",IF(OR(R66&gt;Parameter!$B$6,Q66&gt;Parameter!$B$7,G66&lt;Parameter!$B$5),"Prüfen","OK")))))</f>
        <v/>
      </c>
      <c r="T66" s="21" t="n"/>
      <c r="U66" s="21" t="n"/>
    </row>
    <row r="67" ht="20" customHeight="1">
      <c r="A67" s="36" t="n"/>
      <c r="B67" s="4">
        <f>IF(A67="","",CHOOSE(WEEKDAY(A67,2),"Mo","Di","Mi","Do","Fr","Sa","So"))</f>
        <v/>
      </c>
      <c r="C67" s="19" t="n"/>
      <c r="D67" s="19" t="n"/>
      <c r="E67" s="19" t="n"/>
      <c r="F67" s="6">
        <f>IF(A67="","",Parameter!$B$3)</f>
        <v/>
      </c>
      <c r="G67" s="35">
        <f>IF(A67="","",IFERROR(C67/F67,""))</f>
        <v/>
      </c>
      <c r="H67" s="35">
        <f>IF(A67="","",IFERROR(E67/D67,""))</f>
        <v/>
      </c>
      <c r="I67" s="6">
        <f>IF(A67="","",Parameter!$B$4)</f>
        <v/>
      </c>
      <c r="J67" s="35">
        <f>IF(A67="","",IFERROR(E67/I67,""))</f>
        <v/>
      </c>
      <c r="K67" s="33">
        <f>IF(A67="","",SUMIFS(Artikelkosten!$J$5:$J$104,Artikelkosten!$K$5:$K$104,"Ja")+Parameter!$B$9)</f>
        <v/>
      </c>
      <c r="L67" s="33">
        <f>IF(OR(A67="",E67="",K67=""),"",E67*K67+Parameter!$B$8)</f>
        <v/>
      </c>
      <c r="M67" s="37" t="n"/>
      <c r="N67" s="37" t="n"/>
      <c r="O67" s="37" t="n"/>
      <c r="P67" s="33">
        <f>IF(A67="","",IF(COUNT(M67:O67)&lt;3,"",SUM(M67:O67)))</f>
        <v/>
      </c>
      <c r="Q67" s="33">
        <f>IF(OR(A67="",P67="",E67=""),"",IFERROR(P67/E67,""))</f>
        <v/>
      </c>
      <c r="R67" s="35">
        <f>IF(OR(A67="",P67="",L67=""),"",IFERROR((P67-L67)/L67,""))</f>
        <v/>
      </c>
      <c r="S67" s="4">
        <f>IF(A67="","",IF(OR(C67="",D67="",E67=""),"Angaben fehlen",IF(E67&gt;I67,"Kapazität überschritten",IF(P67="","Ist-Kosten fehlen",IF(OR(R67&gt;Parameter!$B$6,Q67&gt;Parameter!$B$7,G67&lt;Parameter!$B$5),"Prüfen","OK")))))</f>
        <v/>
      </c>
      <c r="T67" s="21" t="n"/>
      <c r="U67" s="21" t="n"/>
    </row>
    <row r="68" ht="20" customHeight="1">
      <c r="A68" s="36" t="n"/>
      <c r="B68" s="7">
        <f>IF(A68="","",CHOOSE(WEEKDAY(A68,2),"Mo","Di","Mi","Do","Fr","Sa","So"))</f>
        <v/>
      </c>
      <c r="C68" s="19" t="n"/>
      <c r="D68" s="19" t="n"/>
      <c r="E68" s="19" t="n"/>
      <c r="F68" s="12">
        <f>IF(A68="","",Parameter!$B$3)</f>
        <v/>
      </c>
      <c r="G68" s="34">
        <f>IF(A68="","",IFERROR(C68/F68,""))</f>
        <v/>
      </c>
      <c r="H68" s="34">
        <f>IF(A68="","",IFERROR(E68/D68,""))</f>
        <v/>
      </c>
      <c r="I68" s="12">
        <f>IF(A68="","",Parameter!$B$4)</f>
        <v/>
      </c>
      <c r="J68" s="34">
        <f>IF(A68="","",IFERROR(E68/I68,""))</f>
        <v/>
      </c>
      <c r="K68" s="32">
        <f>IF(A68="","",SUMIFS(Artikelkosten!$J$5:$J$104,Artikelkosten!$K$5:$K$104,"Ja")+Parameter!$B$9)</f>
        <v/>
      </c>
      <c r="L68" s="32">
        <f>IF(OR(A68="",E68="",K68=""),"",E68*K68+Parameter!$B$8)</f>
        <v/>
      </c>
      <c r="M68" s="37" t="n"/>
      <c r="N68" s="37" t="n"/>
      <c r="O68" s="37" t="n"/>
      <c r="P68" s="32">
        <f>IF(A68="","",IF(COUNT(M68:O68)&lt;3,"",SUM(M68:O68)))</f>
        <v/>
      </c>
      <c r="Q68" s="32">
        <f>IF(OR(A68="",P68="",E68=""),"",IFERROR(P68/E68,""))</f>
        <v/>
      </c>
      <c r="R68" s="34">
        <f>IF(OR(A68="",P68="",L68=""),"",IFERROR((P68-L68)/L68,""))</f>
        <v/>
      </c>
      <c r="S68" s="7">
        <f>IF(A68="","",IF(OR(C68="",D68="",E68=""),"Angaben fehlen",IF(E68&gt;I68,"Kapazität überschritten",IF(P68="","Ist-Kosten fehlen",IF(OR(R68&gt;Parameter!$B$6,Q68&gt;Parameter!$B$7,G68&lt;Parameter!$B$5),"Prüfen","OK")))))</f>
        <v/>
      </c>
      <c r="T68" s="21" t="n"/>
      <c r="U68" s="21" t="n"/>
    </row>
    <row r="69" ht="20" customHeight="1">
      <c r="A69" s="36" t="n"/>
      <c r="B69" s="4">
        <f>IF(A69="","",CHOOSE(WEEKDAY(A69,2),"Mo","Di","Mi","Do","Fr","Sa","So"))</f>
        <v/>
      </c>
      <c r="C69" s="19" t="n"/>
      <c r="D69" s="19" t="n"/>
      <c r="E69" s="19" t="n"/>
      <c r="F69" s="6">
        <f>IF(A69="","",Parameter!$B$3)</f>
        <v/>
      </c>
      <c r="G69" s="35">
        <f>IF(A69="","",IFERROR(C69/F69,""))</f>
        <v/>
      </c>
      <c r="H69" s="35">
        <f>IF(A69="","",IFERROR(E69/D69,""))</f>
        <v/>
      </c>
      <c r="I69" s="6">
        <f>IF(A69="","",Parameter!$B$4)</f>
        <v/>
      </c>
      <c r="J69" s="35">
        <f>IF(A69="","",IFERROR(E69/I69,""))</f>
        <v/>
      </c>
      <c r="K69" s="33">
        <f>IF(A69="","",SUMIFS(Artikelkosten!$J$5:$J$104,Artikelkosten!$K$5:$K$104,"Ja")+Parameter!$B$9)</f>
        <v/>
      </c>
      <c r="L69" s="33">
        <f>IF(OR(A69="",E69="",K69=""),"",E69*K69+Parameter!$B$8)</f>
        <v/>
      </c>
      <c r="M69" s="37" t="n"/>
      <c r="N69" s="37" t="n"/>
      <c r="O69" s="37" t="n"/>
      <c r="P69" s="33">
        <f>IF(A69="","",IF(COUNT(M69:O69)&lt;3,"",SUM(M69:O69)))</f>
        <v/>
      </c>
      <c r="Q69" s="33">
        <f>IF(OR(A69="",P69="",E69=""),"",IFERROR(P69/E69,""))</f>
        <v/>
      </c>
      <c r="R69" s="35">
        <f>IF(OR(A69="",P69="",L69=""),"",IFERROR((P69-L69)/L69,""))</f>
        <v/>
      </c>
      <c r="S69" s="4">
        <f>IF(A69="","",IF(OR(C69="",D69="",E69=""),"Angaben fehlen",IF(E69&gt;I69,"Kapazität überschritten",IF(P69="","Ist-Kosten fehlen",IF(OR(R69&gt;Parameter!$B$6,Q69&gt;Parameter!$B$7,G69&lt;Parameter!$B$5),"Prüfen","OK")))))</f>
        <v/>
      </c>
      <c r="T69" s="21" t="n"/>
      <c r="U69" s="21" t="n"/>
    </row>
    <row r="70" ht="20" customHeight="1">
      <c r="A70" s="36" t="n"/>
      <c r="B70" s="7">
        <f>IF(A70="","",CHOOSE(WEEKDAY(A70,2),"Mo","Di","Mi","Do","Fr","Sa","So"))</f>
        <v/>
      </c>
      <c r="C70" s="19" t="n"/>
      <c r="D70" s="19" t="n"/>
      <c r="E70" s="19" t="n"/>
      <c r="F70" s="12">
        <f>IF(A70="","",Parameter!$B$3)</f>
        <v/>
      </c>
      <c r="G70" s="34">
        <f>IF(A70="","",IFERROR(C70/F70,""))</f>
        <v/>
      </c>
      <c r="H70" s="34">
        <f>IF(A70="","",IFERROR(E70/D70,""))</f>
        <v/>
      </c>
      <c r="I70" s="12">
        <f>IF(A70="","",Parameter!$B$4)</f>
        <v/>
      </c>
      <c r="J70" s="34">
        <f>IF(A70="","",IFERROR(E70/I70,""))</f>
        <v/>
      </c>
      <c r="K70" s="32">
        <f>IF(A70="","",SUMIFS(Artikelkosten!$J$5:$J$104,Artikelkosten!$K$5:$K$104,"Ja")+Parameter!$B$9)</f>
        <v/>
      </c>
      <c r="L70" s="32">
        <f>IF(OR(A70="",E70="",K70=""),"",E70*K70+Parameter!$B$8)</f>
        <v/>
      </c>
      <c r="M70" s="37" t="n"/>
      <c r="N70" s="37" t="n"/>
      <c r="O70" s="37" t="n"/>
      <c r="P70" s="32">
        <f>IF(A70="","",IF(COUNT(M70:O70)&lt;3,"",SUM(M70:O70)))</f>
        <v/>
      </c>
      <c r="Q70" s="32">
        <f>IF(OR(A70="",P70="",E70=""),"",IFERROR(P70/E70,""))</f>
        <v/>
      </c>
      <c r="R70" s="34">
        <f>IF(OR(A70="",P70="",L70=""),"",IFERROR((P70-L70)/L70,""))</f>
        <v/>
      </c>
      <c r="S70" s="7">
        <f>IF(A70="","",IF(OR(C70="",D70="",E70=""),"Angaben fehlen",IF(E70&gt;I70,"Kapazität überschritten",IF(P70="","Ist-Kosten fehlen",IF(OR(R70&gt;Parameter!$B$6,Q70&gt;Parameter!$B$7,G70&lt;Parameter!$B$5),"Prüfen","OK")))))</f>
        <v/>
      </c>
      <c r="T70" s="21" t="n"/>
      <c r="U70" s="21" t="n"/>
    </row>
    <row r="71" ht="20" customHeight="1">
      <c r="A71" s="36" t="n"/>
      <c r="B71" s="4">
        <f>IF(A71="","",CHOOSE(WEEKDAY(A71,2),"Mo","Di","Mi","Do","Fr","Sa","So"))</f>
        <v/>
      </c>
      <c r="C71" s="19" t="n"/>
      <c r="D71" s="19" t="n"/>
      <c r="E71" s="19" t="n"/>
      <c r="F71" s="6">
        <f>IF(A71="","",Parameter!$B$3)</f>
        <v/>
      </c>
      <c r="G71" s="35">
        <f>IF(A71="","",IFERROR(C71/F71,""))</f>
        <v/>
      </c>
      <c r="H71" s="35">
        <f>IF(A71="","",IFERROR(E71/D71,""))</f>
        <v/>
      </c>
      <c r="I71" s="6">
        <f>IF(A71="","",Parameter!$B$4)</f>
        <v/>
      </c>
      <c r="J71" s="35">
        <f>IF(A71="","",IFERROR(E71/I71,""))</f>
        <v/>
      </c>
      <c r="K71" s="33">
        <f>IF(A71="","",SUMIFS(Artikelkosten!$J$5:$J$104,Artikelkosten!$K$5:$K$104,"Ja")+Parameter!$B$9)</f>
        <v/>
      </c>
      <c r="L71" s="33">
        <f>IF(OR(A71="",E71="",K71=""),"",E71*K71+Parameter!$B$8)</f>
        <v/>
      </c>
      <c r="M71" s="37" t="n"/>
      <c r="N71" s="37" t="n"/>
      <c r="O71" s="37" t="n"/>
      <c r="P71" s="33">
        <f>IF(A71="","",IF(COUNT(M71:O71)&lt;3,"",SUM(M71:O71)))</f>
        <v/>
      </c>
      <c r="Q71" s="33">
        <f>IF(OR(A71="",P71="",E71=""),"",IFERROR(P71/E71,""))</f>
        <v/>
      </c>
      <c r="R71" s="35">
        <f>IF(OR(A71="",P71="",L71=""),"",IFERROR((P71-L71)/L71,""))</f>
        <v/>
      </c>
      <c r="S71" s="4">
        <f>IF(A71="","",IF(OR(C71="",D71="",E71=""),"Angaben fehlen",IF(E71&gt;I71,"Kapazität überschritten",IF(P71="","Ist-Kosten fehlen",IF(OR(R71&gt;Parameter!$B$6,Q71&gt;Parameter!$B$7,G71&lt;Parameter!$B$5),"Prüfen","OK")))))</f>
        <v/>
      </c>
      <c r="T71" s="21" t="n"/>
      <c r="U71" s="21" t="n"/>
    </row>
    <row r="72" ht="20" customHeight="1">
      <c r="A72" s="36" t="n"/>
      <c r="B72" s="7">
        <f>IF(A72="","",CHOOSE(WEEKDAY(A72,2),"Mo","Di","Mi","Do","Fr","Sa","So"))</f>
        <v/>
      </c>
      <c r="C72" s="19" t="n"/>
      <c r="D72" s="19" t="n"/>
      <c r="E72" s="19" t="n"/>
      <c r="F72" s="12">
        <f>IF(A72="","",Parameter!$B$3)</f>
        <v/>
      </c>
      <c r="G72" s="34">
        <f>IF(A72="","",IFERROR(C72/F72,""))</f>
        <v/>
      </c>
      <c r="H72" s="34">
        <f>IF(A72="","",IFERROR(E72/D72,""))</f>
        <v/>
      </c>
      <c r="I72" s="12">
        <f>IF(A72="","",Parameter!$B$4)</f>
        <v/>
      </c>
      <c r="J72" s="34">
        <f>IF(A72="","",IFERROR(E72/I72,""))</f>
        <v/>
      </c>
      <c r="K72" s="32">
        <f>IF(A72="","",SUMIFS(Artikelkosten!$J$5:$J$104,Artikelkosten!$K$5:$K$104,"Ja")+Parameter!$B$9)</f>
        <v/>
      </c>
      <c r="L72" s="32">
        <f>IF(OR(A72="",E72="",K72=""),"",E72*K72+Parameter!$B$8)</f>
        <v/>
      </c>
      <c r="M72" s="37" t="n"/>
      <c r="N72" s="37" t="n"/>
      <c r="O72" s="37" t="n"/>
      <c r="P72" s="32">
        <f>IF(A72="","",IF(COUNT(M72:O72)&lt;3,"",SUM(M72:O72)))</f>
        <v/>
      </c>
      <c r="Q72" s="32">
        <f>IF(OR(A72="",P72="",E72=""),"",IFERROR(P72/E72,""))</f>
        <v/>
      </c>
      <c r="R72" s="34">
        <f>IF(OR(A72="",P72="",L72=""),"",IFERROR((P72-L72)/L72,""))</f>
        <v/>
      </c>
      <c r="S72" s="7">
        <f>IF(A72="","",IF(OR(C72="",D72="",E72=""),"Angaben fehlen",IF(E72&gt;I72,"Kapazität überschritten",IF(P72="","Ist-Kosten fehlen",IF(OR(R72&gt;Parameter!$B$6,Q72&gt;Parameter!$B$7,G72&lt;Parameter!$B$5),"Prüfen","OK")))))</f>
        <v/>
      </c>
      <c r="T72" s="21" t="n"/>
      <c r="U72" s="21" t="n"/>
    </row>
    <row r="73" ht="20" customHeight="1">
      <c r="A73" s="36" t="n"/>
      <c r="B73" s="4">
        <f>IF(A73="","",CHOOSE(WEEKDAY(A73,2),"Mo","Di","Mi","Do","Fr","Sa","So"))</f>
        <v/>
      </c>
      <c r="C73" s="19" t="n"/>
      <c r="D73" s="19" t="n"/>
      <c r="E73" s="19" t="n"/>
      <c r="F73" s="6">
        <f>IF(A73="","",Parameter!$B$3)</f>
        <v/>
      </c>
      <c r="G73" s="35">
        <f>IF(A73="","",IFERROR(C73/F73,""))</f>
        <v/>
      </c>
      <c r="H73" s="35">
        <f>IF(A73="","",IFERROR(E73/D73,""))</f>
        <v/>
      </c>
      <c r="I73" s="6">
        <f>IF(A73="","",Parameter!$B$4)</f>
        <v/>
      </c>
      <c r="J73" s="35">
        <f>IF(A73="","",IFERROR(E73/I73,""))</f>
        <v/>
      </c>
      <c r="K73" s="33">
        <f>IF(A73="","",SUMIFS(Artikelkosten!$J$5:$J$104,Artikelkosten!$K$5:$K$104,"Ja")+Parameter!$B$9)</f>
        <v/>
      </c>
      <c r="L73" s="33">
        <f>IF(OR(A73="",E73="",K73=""),"",E73*K73+Parameter!$B$8)</f>
        <v/>
      </c>
      <c r="M73" s="37" t="n"/>
      <c r="N73" s="37" t="n"/>
      <c r="O73" s="37" t="n"/>
      <c r="P73" s="33">
        <f>IF(A73="","",IF(COUNT(M73:O73)&lt;3,"",SUM(M73:O73)))</f>
        <v/>
      </c>
      <c r="Q73" s="33">
        <f>IF(OR(A73="",P73="",E73=""),"",IFERROR(P73/E73,""))</f>
        <v/>
      </c>
      <c r="R73" s="35">
        <f>IF(OR(A73="",P73="",L73=""),"",IFERROR((P73-L73)/L73,""))</f>
        <v/>
      </c>
      <c r="S73" s="4">
        <f>IF(A73="","",IF(OR(C73="",D73="",E73=""),"Angaben fehlen",IF(E73&gt;I73,"Kapazität überschritten",IF(P73="","Ist-Kosten fehlen",IF(OR(R73&gt;Parameter!$B$6,Q73&gt;Parameter!$B$7,G73&lt;Parameter!$B$5),"Prüfen","OK")))))</f>
        <v/>
      </c>
      <c r="T73" s="21" t="n"/>
      <c r="U73" s="21" t="n"/>
    </row>
    <row r="74" ht="20" customHeight="1">
      <c r="A74" s="36" t="n"/>
      <c r="B74" s="7">
        <f>IF(A74="","",CHOOSE(WEEKDAY(A74,2),"Mo","Di","Mi","Do","Fr","Sa","So"))</f>
        <v/>
      </c>
      <c r="C74" s="19" t="n"/>
      <c r="D74" s="19" t="n"/>
      <c r="E74" s="19" t="n"/>
      <c r="F74" s="12">
        <f>IF(A74="","",Parameter!$B$3)</f>
        <v/>
      </c>
      <c r="G74" s="34">
        <f>IF(A74="","",IFERROR(C74/F74,""))</f>
        <v/>
      </c>
      <c r="H74" s="34">
        <f>IF(A74="","",IFERROR(E74/D74,""))</f>
        <v/>
      </c>
      <c r="I74" s="12">
        <f>IF(A74="","",Parameter!$B$4)</f>
        <v/>
      </c>
      <c r="J74" s="34">
        <f>IF(A74="","",IFERROR(E74/I74,""))</f>
        <v/>
      </c>
      <c r="K74" s="32">
        <f>IF(A74="","",SUMIFS(Artikelkosten!$J$5:$J$104,Artikelkosten!$K$5:$K$104,"Ja")+Parameter!$B$9)</f>
        <v/>
      </c>
      <c r="L74" s="32">
        <f>IF(OR(A74="",E74="",K74=""),"",E74*K74+Parameter!$B$8)</f>
        <v/>
      </c>
      <c r="M74" s="37" t="n"/>
      <c r="N74" s="37" t="n"/>
      <c r="O74" s="37" t="n"/>
      <c r="P74" s="32">
        <f>IF(A74="","",IF(COUNT(M74:O74)&lt;3,"",SUM(M74:O74)))</f>
        <v/>
      </c>
      <c r="Q74" s="32">
        <f>IF(OR(A74="",P74="",E74=""),"",IFERROR(P74/E74,""))</f>
        <v/>
      </c>
      <c r="R74" s="34">
        <f>IF(OR(A74="",P74="",L74=""),"",IFERROR((P74-L74)/L74,""))</f>
        <v/>
      </c>
      <c r="S74" s="7">
        <f>IF(A74="","",IF(OR(C74="",D74="",E74=""),"Angaben fehlen",IF(E74&gt;I74,"Kapazität überschritten",IF(P74="","Ist-Kosten fehlen",IF(OR(R74&gt;Parameter!$B$6,Q74&gt;Parameter!$B$7,G74&lt;Parameter!$B$5),"Prüfen","OK")))))</f>
        <v/>
      </c>
      <c r="T74" s="21" t="n"/>
      <c r="U74" s="21" t="n"/>
    </row>
    <row r="75" ht="20" customHeight="1">
      <c r="A75" s="36" t="n"/>
      <c r="B75" s="4">
        <f>IF(A75="","",CHOOSE(WEEKDAY(A75,2),"Mo","Di","Mi","Do","Fr","Sa","So"))</f>
        <v/>
      </c>
      <c r="C75" s="19" t="n"/>
      <c r="D75" s="19" t="n"/>
      <c r="E75" s="19" t="n"/>
      <c r="F75" s="6">
        <f>IF(A75="","",Parameter!$B$3)</f>
        <v/>
      </c>
      <c r="G75" s="35">
        <f>IF(A75="","",IFERROR(C75/F75,""))</f>
        <v/>
      </c>
      <c r="H75" s="35">
        <f>IF(A75="","",IFERROR(E75/D75,""))</f>
        <v/>
      </c>
      <c r="I75" s="6">
        <f>IF(A75="","",Parameter!$B$4)</f>
        <v/>
      </c>
      <c r="J75" s="35">
        <f>IF(A75="","",IFERROR(E75/I75,""))</f>
        <v/>
      </c>
      <c r="K75" s="33">
        <f>IF(A75="","",SUMIFS(Artikelkosten!$J$5:$J$104,Artikelkosten!$K$5:$K$104,"Ja")+Parameter!$B$9)</f>
        <v/>
      </c>
      <c r="L75" s="33">
        <f>IF(OR(A75="",E75="",K75=""),"",E75*K75+Parameter!$B$8)</f>
        <v/>
      </c>
      <c r="M75" s="37" t="n"/>
      <c r="N75" s="37" t="n"/>
      <c r="O75" s="37" t="n"/>
      <c r="P75" s="33">
        <f>IF(A75="","",IF(COUNT(M75:O75)&lt;3,"",SUM(M75:O75)))</f>
        <v/>
      </c>
      <c r="Q75" s="33">
        <f>IF(OR(A75="",P75="",E75=""),"",IFERROR(P75/E75,""))</f>
        <v/>
      </c>
      <c r="R75" s="35">
        <f>IF(OR(A75="",P75="",L75=""),"",IFERROR((P75-L75)/L75,""))</f>
        <v/>
      </c>
      <c r="S75" s="4">
        <f>IF(A75="","",IF(OR(C75="",D75="",E75=""),"Angaben fehlen",IF(E75&gt;I75,"Kapazität überschritten",IF(P75="","Ist-Kosten fehlen",IF(OR(R75&gt;Parameter!$B$6,Q75&gt;Parameter!$B$7,G75&lt;Parameter!$B$5),"Prüfen","OK")))))</f>
        <v/>
      </c>
      <c r="T75" s="21" t="n"/>
      <c r="U75" s="21" t="n"/>
    </row>
    <row r="76" ht="20" customHeight="1">
      <c r="A76" s="36" t="n"/>
      <c r="B76" s="7">
        <f>IF(A76="","",CHOOSE(WEEKDAY(A76,2),"Mo","Di","Mi","Do","Fr","Sa","So"))</f>
        <v/>
      </c>
      <c r="C76" s="19" t="n"/>
      <c r="D76" s="19" t="n"/>
      <c r="E76" s="19" t="n"/>
      <c r="F76" s="12">
        <f>IF(A76="","",Parameter!$B$3)</f>
        <v/>
      </c>
      <c r="G76" s="34">
        <f>IF(A76="","",IFERROR(C76/F76,""))</f>
        <v/>
      </c>
      <c r="H76" s="34">
        <f>IF(A76="","",IFERROR(E76/D76,""))</f>
        <v/>
      </c>
      <c r="I76" s="12">
        <f>IF(A76="","",Parameter!$B$4)</f>
        <v/>
      </c>
      <c r="J76" s="34">
        <f>IF(A76="","",IFERROR(E76/I76,""))</f>
        <v/>
      </c>
      <c r="K76" s="32">
        <f>IF(A76="","",SUMIFS(Artikelkosten!$J$5:$J$104,Artikelkosten!$K$5:$K$104,"Ja")+Parameter!$B$9)</f>
        <v/>
      </c>
      <c r="L76" s="32">
        <f>IF(OR(A76="",E76="",K76=""),"",E76*K76+Parameter!$B$8)</f>
        <v/>
      </c>
      <c r="M76" s="37" t="n"/>
      <c r="N76" s="37" t="n"/>
      <c r="O76" s="37" t="n"/>
      <c r="P76" s="32">
        <f>IF(A76="","",IF(COUNT(M76:O76)&lt;3,"",SUM(M76:O76)))</f>
        <v/>
      </c>
      <c r="Q76" s="32">
        <f>IF(OR(A76="",P76="",E76=""),"",IFERROR(P76/E76,""))</f>
        <v/>
      </c>
      <c r="R76" s="34">
        <f>IF(OR(A76="",P76="",L76=""),"",IFERROR((P76-L76)/L76,""))</f>
        <v/>
      </c>
      <c r="S76" s="7">
        <f>IF(A76="","",IF(OR(C76="",D76="",E76=""),"Angaben fehlen",IF(E76&gt;I76,"Kapazität überschritten",IF(P76="","Ist-Kosten fehlen",IF(OR(R76&gt;Parameter!$B$6,Q76&gt;Parameter!$B$7,G76&lt;Parameter!$B$5),"Prüfen","OK")))))</f>
        <v/>
      </c>
      <c r="T76" s="21" t="n"/>
      <c r="U76" s="21" t="n"/>
    </row>
    <row r="77" ht="20" customHeight="1">
      <c r="A77" s="36" t="n"/>
      <c r="B77" s="4">
        <f>IF(A77="","",CHOOSE(WEEKDAY(A77,2),"Mo","Di","Mi","Do","Fr","Sa","So"))</f>
        <v/>
      </c>
      <c r="C77" s="19" t="n"/>
      <c r="D77" s="19" t="n"/>
      <c r="E77" s="19" t="n"/>
      <c r="F77" s="6">
        <f>IF(A77="","",Parameter!$B$3)</f>
        <v/>
      </c>
      <c r="G77" s="35">
        <f>IF(A77="","",IFERROR(C77/F77,""))</f>
        <v/>
      </c>
      <c r="H77" s="35">
        <f>IF(A77="","",IFERROR(E77/D77,""))</f>
        <v/>
      </c>
      <c r="I77" s="6">
        <f>IF(A77="","",Parameter!$B$4)</f>
        <v/>
      </c>
      <c r="J77" s="35">
        <f>IF(A77="","",IFERROR(E77/I77,""))</f>
        <v/>
      </c>
      <c r="K77" s="33">
        <f>IF(A77="","",SUMIFS(Artikelkosten!$J$5:$J$104,Artikelkosten!$K$5:$K$104,"Ja")+Parameter!$B$9)</f>
        <v/>
      </c>
      <c r="L77" s="33">
        <f>IF(OR(A77="",E77="",K77=""),"",E77*K77+Parameter!$B$8)</f>
        <v/>
      </c>
      <c r="M77" s="37" t="n"/>
      <c r="N77" s="37" t="n"/>
      <c r="O77" s="37" t="n"/>
      <c r="P77" s="33">
        <f>IF(A77="","",IF(COUNT(M77:O77)&lt;3,"",SUM(M77:O77)))</f>
        <v/>
      </c>
      <c r="Q77" s="33">
        <f>IF(OR(A77="",P77="",E77=""),"",IFERROR(P77/E77,""))</f>
        <v/>
      </c>
      <c r="R77" s="35">
        <f>IF(OR(A77="",P77="",L77=""),"",IFERROR((P77-L77)/L77,""))</f>
        <v/>
      </c>
      <c r="S77" s="4">
        <f>IF(A77="","",IF(OR(C77="",D77="",E77=""),"Angaben fehlen",IF(E77&gt;I77,"Kapazität überschritten",IF(P77="","Ist-Kosten fehlen",IF(OR(R77&gt;Parameter!$B$6,Q77&gt;Parameter!$B$7,G77&lt;Parameter!$B$5),"Prüfen","OK")))))</f>
        <v/>
      </c>
      <c r="T77" s="21" t="n"/>
      <c r="U77" s="21" t="n"/>
    </row>
    <row r="78" ht="20" customHeight="1">
      <c r="A78" s="36" t="n"/>
      <c r="B78" s="7">
        <f>IF(A78="","",CHOOSE(WEEKDAY(A78,2),"Mo","Di","Mi","Do","Fr","Sa","So"))</f>
        <v/>
      </c>
      <c r="C78" s="19" t="n"/>
      <c r="D78" s="19" t="n"/>
      <c r="E78" s="19" t="n"/>
      <c r="F78" s="12">
        <f>IF(A78="","",Parameter!$B$3)</f>
        <v/>
      </c>
      <c r="G78" s="34">
        <f>IF(A78="","",IFERROR(C78/F78,""))</f>
        <v/>
      </c>
      <c r="H78" s="34">
        <f>IF(A78="","",IFERROR(E78/D78,""))</f>
        <v/>
      </c>
      <c r="I78" s="12">
        <f>IF(A78="","",Parameter!$B$4)</f>
        <v/>
      </c>
      <c r="J78" s="34">
        <f>IF(A78="","",IFERROR(E78/I78,""))</f>
        <v/>
      </c>
      <c r="K78" s="32">
        <f>IF(A78="","",SUMIFS(Artikelkosten!$J$5:$J$104,Artikelkosten!$K$5:$K$104,"Ja")+Parameter!$B$9)</f>
        <v/>
      </c>
      <c r="L78" s="32">
        <f>IF(OR(A78="",E78="",K78=""),"",E78*K78+Parameter!$B$8)</f>
        <v/>
      </c>
      <c r="M78" s="37" t="n"/>
      <c r="N78" s="37" t="n"/>
      <c r="O78" s="37" t="n"/>
      <c r="P78" s="32">
        <f>IF(A78="","",IF(COUNT(M78:O78)&lt;3,"",SUM(M78:O78)))</f>
        <v/>
      </c>
      <c r="Q78" s="32">
        <f>IF(OR(A78="",P78="",E78=""),"",IFERROR(P78/E78,""))</f>
        <v/>
      </c>
      <c r="R78" s="34">
        <f>IF(OR(A78="",P78="",L78=""),"",IFERROR((P78-L78)/L78,""))</f>
        <v/>
      </c>
      <c r="S78" s="7">
        <f>IF(A78="","",IF(OR(C78="",D78="",E78=""),"Angaben fehlen",IF(E78&gt;I78,"Kapazität überschritten",IF(P78="","Ist-Kosten fehlen",IF(OR(R78&gt;Parameter!$B$6,Q78&gt;Parameter!$B$7,G78&lt;Parameter!$B$5),"Prüfen","OK")))))</f>
        <v/>
      </c>
      <c r="T78" s="21" t="n"/>
      <c r="U78" s="21" t="n"/>
    </row>
    <row r="79" ht="20" customHeight="1">
      <c r="A79" s="36" t="n"/>
      <c r="B79" s="4">
        <f>IF(A79="","",CHOOSE(WEEKDAY(A79,2),"Mo","Di","Mi","Do","Fr","Sa","So"))</f>
        <v/>
      </c>
      <c r="C79" s="19" t="n"/>
      <c r="D79" s="19" t="n"/>
      <c r="E79" s="19" t="n"/>
      <c r="F79" s="6">
        <f>IF(A79="","",Parameter!$B$3)</f>
        <v/>
      </c>
      <c r="G79" s="35">
        <f>IF(A79="","",IFERROR(C79/F79,""))</f>
        <v/>
      </c>
      <c r="H79" s="35">
        <f>IF(A79="","",IFERROR(E79/D79,""))</f>
        <v/>
      </c>
      <c r="I79" s="6">
        <f>IF(A79="","",Parameter!$B$4)</f>
        <v/>
      </c>
      <c r="J79" s="35">
        <f>IF(A79="","",IFERROR(E79/I79,""))</f>
        <v/>
      </c>
      <c r="K79" s="33">
        <f>IF(A79="","",SUMIFS(Artikelkosten!$J$5:$J$104,Artikelkosten!$K$5:$K$104,"Ja")+Parameter!$B$9)</f>
        <v/>
      </c>
      <c r="L79" s="33">
        <f>IF(OR(A79="",E79="",K79=""),"",E79*K79+Parameter!$B$8)</f>
        <v/>
      </c>
      <c r="M79" s="37" t="n"/>
      <c r="N79" s="37" t="n"/>
      <c r="O79" s="37" t="n"/>
      <c r="P79" s="33">
        <f>IF(A79="","",IF(COUNT(M79:O79)&lt;3,"",SUM(M79:O79)))</f>
        <v/>
      </c>
      <c r="Q79" s="33">
        <f>IF(OR(A79="",P79="",E79=""),"",IFERROR(P79/E79,""))</f>
        <v/>
      </c>
      <c r="R79" s="35">
        <f>IF(OR(A79="",P79="",L79=""),"",IFERROR((P79-L79)/L79,""))</f>
        <v/>
      </c>
      <c r="S79" s="4">
        <f>IF(A79="","",IF(OR(C79="",D79="",E79=""),"Angaben fehlen",IF(E79&gt;I79,"Kapazität überschritten",IF(P79="","Ist-Kosten fehlen",IF(OR(R79&gt;Parameter!$B$6,Q79&gt;Parameter!$B$7,G79&lt;Parameter!$B$5),"Prüfen","OK")))))</f>
        <v/>
      </c>
      <c r="T79" s="21" t="n"/>
      <c r="U79" s="21" t="n"/>
    </row>
    <row r="80" ht="20" customHeight="1">
      <c r="A80" s="36" t="n"/>
      <c r="B80" s="7">
        <f>IF(A80="","",CHOOSE(WEEKDAY(A80,2),"Mo","Di","Mi","Do","Fr","Sa","So"))</f>
        <v/>
      </c>
      <c r="C80" s="19" t="n"/>
      <c r="D80" s="19" t="n"/>
      <c r="E80" s="19" t="n"/>
      <c r="F80" s="12">
        <f>IF(A80="","",Parameter!$B$3)</f>
        <v/>
      </c>
      <c r="G80" s="34">
        <f>IF(A80="","",IFERROR(C80/F80,""))</f>
        <v/>
      </c>
      <c r="H80" s="34">
        <f>IF(A80="","",IFERROR(E80/D80,""))</f>
        <v/>
      </c>
      <c r="I80" s="12">
        <f>IF(A80="","",Parameter!$B$4)</f>
        <v/>
      </c>
      <c r="J80" s="34">
        <f>IF(A80="","",IFERROR(E80/I80,""))</f>
        <v/>
      </c>
      <c r="K80" s="32">
        <f>IF(A80="","",SUMIFS(Artikelkosten!$J$5:$J$104,Artikelkosten!$K$5:$K$104,"Ja")+Parameter!$B$9)</f>
        <v/>
      </c>
      <c r="L80" s="32">
        <f>IF(OR(A80="",E80="",K80=""),"",E80*K80+Parameter!$B$8)</f>
        <v/>
      </c>
      <c r="M80" s="37" t="n"/>
      <c r="N80" s="37" t="n"/>
      <c r="O80" s="37" t="n"/>
      <c r="P80" s="32">
        <f>IF(A80="","",IF(COUNT(M80:O80)&lt;3,"",SUM(M80:O80)))</f>
        <v/>
      </c>
      <c r="Q80" s="32">
        <f>IF(OR(A80="",P80="",E80=""),"",IFERROR(P80/E80,""))</f>
        <v/>
      </c>
      <c r="R80" s="34">
        <f>IF(OR(A80="",P80="",L80=""),"",IFERROR((P80-L80)/L80,""))</f>
        <v/>
      </c>
      <c r="S80" s="7">
        <f>IF(A80="","",IF(OR(C80="",D80="",E80=""),"Angaben fehlen",IF(E80&gt;I80,"Kapazität überschritten",IF(P80="","Ist-Kosten fehlen",IF(OR(R80&gt;Parameter!$B$6,Q80&gt;Parameter!$B$7,G80&lt;Parameter!$B$5),"Prüfen","OK")))))</f>
        <v/>
      </c>
      <c r="T80" s="21" t="n"/>
      <c r="U80" s="21" t="n"/>
    </row>
    <row r="81" ht="20" customHeight="1">
      <c r="A81" s="36" t="n"/>
      <c r="B81" s="4">
        <f>IF(A81="","",CHOOSE(WEEKDAY(A81,2),"Mo","Di","Mi","Do","Fr","Sa","So"))</f>
        <v/>
      </c>
      <c r="C81" s="19" t="n"/>
      <c r="D81" s="19" t="n"/>
      <c r="E81" s="19" t="n"/>
      <c r="F81" s="6">
        <f>IF(A81="","",Parameter!$B$3)</f>
        <v/>
      </c>
      <c r="G81" s="35">
        <f>IF(A81="","",IFERROR(C81/F81,""))</f>
        <v/>
      </c>
      <c r="H81" s="35">
        <f>IF(A81="","",IFERROR(E81/D81,""))</f>
        <v/>
      </c>
      <c r="I81" s="6">
        <f>IF(A81="","",Parameter!$B$4)</f>
        <v/>
      </c>
      <c r="J81" s="35">
        <f>IF(A81="","",IFERROR(E81/I81,""))</f>
        <v/>
      </c>
      <c r="K81" s="33">
        <f>IF(A81="","",SUMIFS(Artikelkosten!$J$5:$J$104,Artikelkosten!$K$5:$K$104,"Ja")+Parameter!$B$9)</f>
        <v/>
      </c>
      <c r="L81" s="33">
        <f>IF(OR(A81="",E81="",K81=""),"",E81*K81+Parameter!$B$8)</f>
        <v/>
      </c>
      <c r="M81" s="37" t="n"/>
      <c r="N81" s="37" t="n"/>
      <c r="O81" s="37" t="n"/>
      <c r="P81" s="33">
        <f>IF(A81="","",IF(COUNT(M81:O81)&lt;3,"",SUM(M81:O81)))</f>
        <v/>
      </c>
      <c r="Q81" s="33">
        <f>IF(OR(A81="",P81="",E81=""),"",IFERROR(P81/E81,""))</f>
        <v/>
      </c>
      <c r="R81" s="35">
        <f>IF(OR(A81="",P81="",L81=""),"",IFERROR((P81-L81)/L81,""))</f>
        <v/>
      </c>
      <c r="S81" s="4">
        <f>IF(A81="","",IF(OR(C81="",D81="",E81=""),"Angaben fehlen",IF(E81&gt;I81,"Kapazität überschritten",IF(P81="","Ist-Kosten fehlen",IF(OR(R81&gt;Parameter!$B$6,Q81&gt;Parameter!$B$7,G81&lt;Parameter!$B$5),"Prüfen","OK")))))</f>
        <v/>
      </c>
      <c r="T81" s="21" t="n"/>
      <c r="U81" s="21" t="n"/>
    </row>
    <row r="82" ht="20" customHeight="1">
      <c r="A82" s="36" t="n"/>
      <c r="B82" s="7">
        <f>IF(A82="","",CHOOSE(WEEKDAY(A82,2),"Mo","Di","Mi","Do","Fr","Sa","So"))</f>
        <v/>
      </c>
      <c r="C82" s="19" t="n"/>
      <c r="D82" s="19" t="n"/>
      <c r="E82" s="19" t="n"/>
      <c r="F82" s="12">
        <f>IF(A82="","",Parameter!$B$3)</f>
        <v/>
      </c>
      <c r="G82" s="34">
        <f>IF(A82="","",IFERROR(C82/F82,""))</f>
        <v/>
      </c>
      <c r="H82" s="34">
        <f>IF(A82="","",IFERROR(E82/D82,""))</f>
        <v/>
      </c>
      <c r="I82" s="12">
        <f>IF(A82="","",Parameter!$B$4)</f>
        <v/>
      </c>
      <c r="J82" s="34">
        <f>IF(A82="","",IFERROR(E82/I82,""))</f>
        <v/>
      </c>
      <c r="K82" s="32">
        <f>IF(A82="","",SUMIFS(Artikelkosten!$J$5:$J$104,Artikelkosten!$K$5:$K$104,"Ja")+Parameter!$B$9)</f>
        <v/>
      </c>
      <c r="L82" s="32">
        <f>IF(OR(A82="",E82="",K82=""),"",E82*K82+Parameter!$B$8)</f>
        <v/>
      </c>
      <c r="M82" s="37" t="n"/>
      <c r="N82" s="37" t="n"/>
      <c r="O82" s="37" t="n"/>
      <c r="P82" s="32">
        <f>IF(A82="","",IF(COUNT(M82:O82)&lt;3,"",SUM(M82:O82)))</f>
        <v/>
      </c>
      <c r="Q82" s="32">
        <f>IF(OR(A82="",P82="",E82=""),"",IFERROR(P82/E82,""))</f>
        <v/>
      </c>
      <c r="R82" s="34">
        <f>IF(OR(A82="",P82="",L82=""),"",IFERROR((P82-L82)/L82,""))</f>
        <v/>
      </c>
      <c r="S82" s="7">
        <f>IF(A82="","",IF(OR(C82="",D82="",E82=""),"Angaben fehlen",IF(E82&gt;I82,"Kapazität überschritten",IF(P82="","Ist-Kosten fehlen",IF(OR(R82&gt;Parameter!$B$6,Q82&gt;Parameter!$B$7,G82&lt;Parameter!$B$5),"Prüfen","OK")))))</f>
        <v/>
      </c>
      <c r="T82" s="21" t="n"/>
      <c r="U82" s="21" t="n"/>
    </row>
    <row r="83" ht="20" customHeight="1">
      <c r="A83" s="36" t="n"/>
      <c r="B83" s="4">
        <f>IF(A83="","",CHOOSE(WEEKDAY(A83,2),"Mo","Di","Mi","Do","Fr","Sa","So"))</f>
        <v/>
      </c>
      <c r="C83" s="19" t="n"/>
      <c r="D83" s="19" t="n"/>
      <c r="E83" s="19" t="n"/>
      <c r="F83" s="6">
        <f>IF(A83="","",Parameter!$B$3)</f>
        <v/>
      </c>
      <c r="G83" s="35">
        <f>IF(A83="","",IFERROR(C83/F83,""))</f>
        <v/>
      </c>
      <c r="H83" s="35">
        <f>IF(A83="","",IFERROR(E83/D83,""))</f>
        <v/>
      </c>
      <c r="I83" s="6">
        <f>IF(A83="","",Parameter!$B$4)</f>
        <v/>
      </c>
      <c r="J83" s="35">
        <f>IF(A83="","",IFERROR(E83/I83,""))</f>
        <v/>
      </c>
      <c r="K83" s="33">
        <f>IF(A83="","",SUMIFS(Artikelkosten!$J$5:$J$104,Artikelkosten!$K$5:$K$104,"Ja")+Parameter!$B$9)</f>
        <v/>
      </c>
      <c r="L83" s="33">
        <f>IF(OR(A83="",E83="",K83=""),"",E83*K83+Parameter!$B$8)</f>
        <v/>
      </c>
      <c r="M83" s="37" t="n"/>
      <c r="N83" s="37" t="n"/>
      <c r="O83" s="37" t="n"/>
      <c r="P83" s="33">
        <f>IF(A83="","",IF(COUNT(M83:O83)&lt;3,"",SUM(M83:O83)))</f>
        <v/>
      </c>
      <c r="Q83" s="33">
        <f>IF(OR(A83="",P83="",E83=""),"",IFERROR(P83/E83,""))</f>
        <v/>
      </c>
      <c r="R83" s="35">
        <f>IF(OR(A83="",P83="",L83=""),"",IFERROR((P83-L83)/L83,""))</f>
        <v/>
      </c>
      <c r="S83" s="4">
        <f>IF(A83="","",IF(OR(C83="",D83="",E83=""),"Angaben fehlen",IF(E83&gt;I83,"Kapazität überschritten",IF(P83="","Ist-Kosten fehlen",IF(OR(R83&gt;Parameter!$B$6,Q83&gt;Parameter!$B$7,G83&lt;Parameter!$B$5),"Prüfen","OK")))))</f>
        <v/>
      </c>
      <c r="T83" s="21" t="n"/>
      <c r="U83" s="21" t="n"/>
    </row>
    <row r="84" ht="20" customHeight="1">
      <c r="A84" s="36" t="n"/>
      <c r="B84" s="7">
        <f>IF(A84="","",CHOOSE(WEEKDAY(A84,2),"Mo","Di","Mi","Do","Fr","Sa","So"))</f>
        <v/>
      </c>
      <c r="C84" s="19" t="n"/>
      <c r="D84" s="19" t="n"/>
      <c r="E84" s="19" t="n"/>
      <c r="F84" s="12">
        <f>IF(A84="","",Parameter!$B$3)</f>
        <v/>
      </c>
      <c r="G84" s="34">
        <f>IF(A84="","",IFERROR(C84/F84,""))</f>
        <v/>
      </c>
      <c r="H84" s="34">
        <f>IF(A84="","",IFERROR(E84/D84,""))</f>
        <v/>
      </c>
      <c r="I84" s="12">
        <f>IF(A84="","",Parameter!$B$4)</f>
        <v/>
      </c>
      <c r="J84" s="34">
        <f>IF(A84="","",IFERROR(E84/I84,""))</f>
        <v/>
      </c>
      <c r="K84" s="32">
        <f>IF(A84="","",SUMIFS(Artikelkosten!$J$5:$J$104,Artikelkosten!$K$5:$K$104,"Ja")+Parameter!$B$9)</f>
        <v/>
      </c>
      <c r="L84" s="32">
        <f>IF(OR(A84="",E84="",K84=""),"",E84*K84+Parameter!$B$8)</f>
        <v/>
      </c>
      <c r="M84" s="37" t="n"/>
      <c r="N84" s="37" t="n"/>
      <c r="O84" s="37" t="n"/>
      <c r="P84" s="32">
        <f>IF(A84="","",IF(COUNT(M84:O84)&lt;3,"",SUM(M84:O84)))</f>
        <v/>
      </c>
      <c r="Q84" s="32">
        <f>IF(OR(A84="",P84="",E84=""),"",IFERROR(P84/E84,""))</f>
        <v/>
      </c>
      <c r="R84" s="34">
        <f>IF(OR(A84="",P84="",L84=""),"",IFERROR((P84-L84)/L84,""))</f>
        <v/>
      </c>
      <c r="S84" s="7">
        <f>IF(A84="","",IF(OR(C84="",D84="",E84=""),"Angaben fehlen",IF(E84&gt;I84,"Kapazität überschritten",IF(P84="","Ist-Kosten fehlen",IF(OR(R84&gt;Parameter!$B$6,Q84&gt;Parameter!$B$7,G84&lt;Parameter!$B$5),"Prüfen","OK")))))</f>
        <v/>
      </c>
      <c r="T84" s="21" t="n"/>
      <c r="U84" s="21" t="n"/>
    </row>
    <row r="85" ht="20" customHeight="1">
      <c r="A85" s="36" t="n"/>
      <c r="B85" s="4">
        <f>IF(A85="","",CHOOSE(WEEKDAY(A85,2),"Mo","Di","Mi","Do","Fr","Sa","So"))</f>
        <v/>
      </c>
      <c r="C85" s="19" t="n"/>
      <c r="D85" s="19" t="n"/>
      <c r="E85" s="19" t="n"/>
      <c r="F85" s="6">
        <f>IF(A85="","",Parameter!$B$3)</f>
        <v/>
      </c>
      <c r="G85" s="35">
        <f>IF(A85="","",IFERROR(C85/F85,""))</f>
        <v/>
      </c>
      <c r="H85" s="35">
        <f>IF(A85="","",IFERROR(E85/D85,""))</f>
        <v/>
      </c>
      <c r="I85" s="6">
        <f>IF(A85="","",Parameter!$B$4)</f>
        <v/>
      </c>
      <c r="J85" s="35">
        <f>IF(A85="","",IFERROR(E85/I85,""))</f>
        <v/>
      </c>
      <c r="K85" s="33">
        <f>IF(A85="","",SUMIFS(Artikelkosten!$J$5:$J$104,Artikelkosten!$K$5:$K$104,"Ja")+Parameter!$B$9)</f>
        <v/>
      </c>
      <c r="L85" s="33">
        <f>IF(OR(A85="",E85="",K85=""),"",E85*K85+Parameter!$B$8)</f>
        <v/>
      </c>
      <c r="M85" s="37" t="n"/>
      <c r="N85" s="37" t="n"/>
      <c r="O85" s="37" t="n"/>
      <c r="P85" s="33">
        <f>IF(A85="","",IF(COUNT(M85:O85)&lt;3,"",SUM(M85:O85)))</f>
        <v/>
      </c>
      <c r="Q85" s="33">
        <f>IF(OR(A85="",P85="",E85=""),"",IFERROR(P85/E85,""))</f>
        <v/>
      </c>
      <c r="R85" s="35">
        <f>IF(OR(A85="",P85="",L85=""),"",IFERROR((P85-L85)/L85,""))</f>
        <v/>
      </c>
      <c r="S85" s="4">
        <f>IF(A85="","",IF(OR(C85="",D85="",E85=""),"Angaben fehlen",IF(E85&gt;I85,"Kapazität überschritten",IF(P85="","Ist-Kosten fehlen",IF(OR(R85&gt;Parameter!$B$6,Q85&gt;Parameter!$B$7,G85&lt;Parameter!$B$5),"Prüfen","OK")))))</f>
        <v/>
      </c>
      <c r="T85" s="21" t="n"/>
      <c r="U85" s="21" t="n"/>
    </row>
    <row r="86" ht="20" customHeight="1">
      <c r="A86" s="36" t="n"/>
      <c r="B86" s="7">
        <f>IF(A86="","",CHOOSE(WEEKDAY(A86,2),"Mo","Di","Mi","Do","Fr","Sa","So"))</f>
        <v/>
      </c>
      <c r="C86" s="19" t="n"/>
      <c r="D86" s="19" t="n"/>
      <c r="E86" s="19" t="n"/>
      <c r="F86" s="12">
        <f>IF(A86="","",Parameter!$B$3)</f>
        <v/>
      </c>
      <c r="G86" s="34">
        <f>IF(A86="","",IFERROR(C86/F86,""))</f>
        <v/>
      </c>
      <c r="H86" s="34">
        <f>IF(A86="","",IFERROR(E86/D86,""))</f>
        <v/>
      </c>
      <c r="I86" s="12">
        <f>IF(A86="","",Parameter!$B$4)</f>
        <v/>
      </c>
      <c r="J86" s="34">
        <f>IF(A86="","",IFERROR(E86/I86,""))</f>
        <v/>
      </c>
      <c r="K86" s="32">
        <f>IF(A86="","",SUMIFS(Artikelkosten!$J$5:$J$104,Artikelkosten!$K$5:$K$104,"Ja")+Parameter!$B$9)</f>
        <v/>
      </c>
      <c r="L86" s="32">
        <f>IF(OR(A86="",E86="",K86=""),"",E86*K86+Parameter!$B$8)</f>
        <v/>
      </c>
      <c r="M86" s="37" t="n"/>
      <c r="N86" s="37" t="n"/>
      <c r="O86" s="37" t="n"/>
      <c r="P86" s="32">
        <f>IF(A86="","",IF(COUNT(M86:O86)&lt;3,"",SUM(M86:O86)))</f>
        <v/>
      </c>
      <c r="Q86" s="32">
        <f>IF(OR(A86="",P86="",E86=""),"",IFERROR(P86/E86,""))</f>
        <v/>
      </c>
      <c r="R86" s="34">
        <f>IF(OR(A86="",P86="",L86=""),"",IFERROR((P86-L86)/L86,""))</f>
        <v/>
      </c>
      <c r="S86" s="7">
        <f>IF(A86="","",IF(OR(C86="",D86="",E86=""),"Angaben fehlen",IF(E86&gt;I86,"Kapazität überschritten",IF(P86="","Ist-Kosten fehlen",IF(OR(R86&gt;Parameter!$B$6,Q86&gt;Parameter!$B$7,G86&lt;Parameter!$B$5),"Prüfen","OK")))))</f>
        <v/>
      </c>
      <c r="T86" s="21" t="n"/>
      <c r="U86" s="21" t="n"/>
    </row>
    <row r="87" ht="20" customHeight="1">
      <c r="A87" s="36" t="n"/>
      <c r="B87" s="4">
        <f>IF(A87="","",CHOOSE(WEEKDAY(A87,2),"Mo","Di","Mi","Do","Fr","Sa","So"))</f>
        <v/>
      </c>
      <c r="C87" s="19" t="n"/>
      <c r="D87" s="19" t="n"/>
      <c r="E87" s="19" t="n"/>
      <c r="F87" s="6">
        <f>IF(A87="","",Parameter!$B$3)</f>
        <v/>
      </c>
      <c r="G87" s="35">
        <f>IF(A87="","",IFERROR(C87/F87,""))</f>
        <v/>
      </c>
      <c r="H87" s="35">
        <f>IF(A87="","",IFERROR(E87/D87,""))</f>
        <v/>
      </c>
      <c r="I87" s="6">
        <f>IF(A87="","",Parameter!$B$4)</f>
        <v/>
      </c>
      <c r="J87" s="35">
        <f>IF(A87="","",IFERROR(E87/I87,""))</f>
        <v/>
      </c>
      <c r="K87" s="33">
        <f>IF(A87="","",SUMIFS(Artikelkosten!$J$5:$J$104,Artikelkosten!$K$5:$K$104,"Ja")+Parameter!$B$9)</f>
        <v/>
      </c>
      <c r="L87" s="33">
        <f>IF(OR(A87="",E87="",K87=""),"",E87*K87+Parameter!$B$8)</f>
        <v/>
      </c>
      <c r="M87" s="37" t="n"/>
      <c r="N87" s="37" t="n"/>
      <c r="O87" s="37" t="n"/>
      <c r="P87" s="33">
        <f>IF(A87="","",IF(COUNT(M87:O87)&lt;3,"",SUM(M87:O87)))</f>
        <v/>
      </c>
      <c r="Q87" s="33">
        <f>IF(OR(A87="",P87="",E87=""),"",IFERROR(P87/E87,""))</f>
        <v/>
      </c>
      <c r="R87" s="35">
        <f>IF(OR(A87="",P87="",L87=""),"",IFERROR((P87-L87)/L87,""))</f>
        <v/>
      </c>
      <c r="S87" s="4">
        <f>IF(A87="","",IF(OR(C87="",D87="",E87=""),"Angaben fehlen",IF(E87&gt;I87,"Kapazität überschritten",IF(P87="","Ist-Kosten fehlen",IF(OR(R87&gt;Parameter!$B$6,Q87&gt;Parameter!$B$7,G87&lt;Parameter!$B$5),"Prüfen","OK")))))</f>
        <v/>
      </c>
      <c r="T87" s="21" t="n"/>
      <c r="U87" s="21" t="n"/>
    </row>
    <row r="88" ht="20" customHeight="1">
      <c r="A88" s="36" t="n"/>
      <c r="B88" s="7">
        <f>IF(A88="","",CHOOSE(WEEKDAY(A88,2),"Mo","Di","Mi","Do","Fr","Sa","So"))</f>
        <v/>
      </c>
      <c r="C88" s="19" t="n"/>
      <c r="D88" s="19" t="n"/>
      <c r="E88" s="19" t="n"/>
      <c r="F88" s="12">
        <f>IF(A88="","",Parameter!$B$3)</f>
        <v/>
      </c>
      <c r="G88" s="34">
        <f>IF(A88="","",IFERROR(C88/F88,""))</f>
        <v/>
      </c>
      <c r="H88" s="34">
        <f>IF(A88="","",IFERROR(E88/D88,""))</f>
        <v/>
      </c>
      <c r="I88" s="12">
        <f>IF(A88="","",Parameter!$B$4)</f>
        <v/>
      </c>
      <c r="J88" s="34">
        <f>IF(A88="","",IFERROR(E88/I88,""))</f>
        <v/>
      </c>
      <c r="K88" s="32">
        <f>IF(A88="","",SUMIFS(Artikelkosten!$J$5:$J$104,Artikelkosten!$K$5:$K$104,"Ja")+Parameter!$B$9)</f>
        <v/>
      </c>
      <c r="L88" s="32">
        <f>IF(OR(A88="",E88="",K88=""),"",E88*K88+Parameter!$B$8)</f>
        <v/>
      </c>
      <c r="M88" s="37" t="n"/>
      <c r="N88" s="37" t="n"/>
      <c r="O88" s="37" t="n"/>
      <c r="P88" s="32">
        <f>IF(A88="","",IF(COUNT(M88:O88)&lt;3,"",SUM(M88:O88)))</f>
        <v/>
      </c>
      <c r="Q88" s="32">
        <f>IF(OR(A88="",P88="",E88=""),"",IFERROR(P88/E88,""))</f>
        <v/>
      </c>
      <c r="R88" s="34">
        <f>IF(OR(A88="",P88="",L88=""),"",IFERROR((P88-L88)/L88,""))</f>
        <v/>
      </c>
      <c r="S88" s="7">
        <f>IF(A88="","",IF(OR(C88="",D88="",E88=""),"Angaben fehlen",IF(E88&gt;I88,"Kapazität überschritten",IF(P88="","Ist-Kosten fehlen",IF(OR(R88&gt;Parameter!$B$6,Q88&gt;Parameter!$B$7,G88&lt;Parameter!$B$5),"Prüfen","OK")))))</f>
        <v/>
      </c>
      <c r="T88" s="21" t="n"/>
      <c r="U88" s="21" t="n"/>
    </row>
    <row r="89" ht="20" customHeight="1">
      <c r="A89" s="36" t="n"/>
      <c r="B89" s="4">
        <f>IF(A89="","",CHOOSE(WEEKDAY(A89,2),"Mo","Di","Mi","Do","Fr","Sa","So"))</f>
        <v/>
      </c>
      <c r="C89" s="19" t="n"/>
      <c r="D89" s="19" t="n"/>
      <c r="E89" s="19" t="n"/>
      <c r="F89" s="6">
        <f>IF(A89="","",Parameter!$B$3)</f>
        <v/>
      </c>
      <c r="G89" s="35">
        <f>IF(A89="","",IFERROR(C89/F89,""))</f>
        <v/>
      </c>
      <c r="H89" s="35">
        <f>IF(A89="","",IFERROR(E89/D89,""))</f>
        <v/>
      </c>
      <c r="I89" s="6">
        <f>IF(A89="","",Parameter!$B$4)</f>
        <v/>
      </c>
      <c r="J89" s="35">
        <f>IF(A89="","",IFERROR(E89/I89,""))</f>
        <v/>
      </c>
      <c r="K89" s="33">
        <f>IF(A89="","",SUMIFS(Artikelkosten!$J$5:$J$104,Artikelkosten!$K$5:$K$104,"Ja")+Parameter!$B$9)</f>
        <v/>
      </c>
      <c r="L89" s="33">
        <f>IF(OR(A89="",E89="",K89=""),"",E89*K89+Parameter!$B$8)</f>
        <v/>
      </c>
      <c r="M89" s="37" t="n"/>
      <c r="N89" s="37" t="n"/>
      <c r="O89" s="37" t="n"/>
      <c r="P89" s="33">
        <f>IF(A89="","",IF(COUNT(M89:O89)&lt;3,"",SUM(M89:O89)))</f>
        <v/>
      </c>
      <c r="Q89" s="33">
        <f>IF(OR(A89="",P89="",E89=""),"",IFERROR(P89/E89,""))</f>
        <v/>
      </c>
      <c r="R89" s="35">
        <f>IF(OR(A89="",P89="",L89=""),"",IFERROR((P89-L89)/L89,""))</f>
        <v/>
      </c>
      <c r="S89" s="4">
        <f>IF(A89="","",IF(OR(C89="",D89="",E89=""),"Angaben fehlen",IF(E89&gt;I89,"Kapazität überschritten",IF(P89="","Ist-Kosten fehlen",IF(OR(R89&gt;Parameter!$B$6,Q89&gt;Parameter!$B$7,G89&lt;Parameter!$B$5),"Prüfen","OK")))))</f>
        <v/>
      </c>
      <c r="T89" s="21" t="n"/>
      <c r="U89" s="21" t="n"/>
    </row>
    <row r="90" ht="20" customHeight="1">
      <c r="A90" s="36" t="n"/>
      <c r="B90" s="7">
        <f>IF(A90="","",CHOOSE(WEEKDAY(A90,2),"Mo","Di","Mi","Do","Fr","Sa","So"))</f>
        <v/>
      </c>
      <c r="C90" s="19" t="n"/>
      <c r="D90" s="19" t="n"/>
      <c r="E90" s="19" t="n"/>
      <c r="F90" s="12">
        <f>IF(A90="","",Parameter!$B$3)</f>
        <v/>
      </c>
      <c r="G90" s="34">
        <f>IF(A90="","",IFERROR(C90/F90,""))</f>
        <v/>
      </c>
      <c r="H90" s="34">
        <f>IF(A90="","",IFERROR(E90/D90,""))</f>
        <v/>
      </c>
      <c r="I90" s="12">
        <f>IF(A90="","",Parameter!$B$4)</f>
        <v/>
      </c>
      <c r="J90" s="34">
        <f>IF(A90="","",IFERROR(E90/I90,""))</f>
        <v/>
      </c>
      <c r="K90" s="32">
        <f>IF(A90="","",SUMIFS(Artikelkosten!$J$5:$J$104,Artikelkosten!$K$5:$K$104,"Ja")+Parameter!$B$9)</f>
        <v/>
      </c>
      <c r="L90" s="32">
        <f>IF(OR(A90="",E90="",K90=""),"",E90*K90+Parameter!$B$8)</f>
        <v/>
      </c>
      <c r="M90" s="37" t="n"/>
      <c r="N90" s="37" t="n"/>
      <c r="O90" s="37" t="n"/>
      <c r="P90" s="32">
        <f>IF(A90="","",IF(COUNT(M90:O90)&lt;3,"",SUM(M90:O90)))</f>
        <v/>
      </c>
      <c r="Q90" s="32">
        <f>IF(OR(A90="",P90="",E90=""),"",IFERROR(P90/E90,""))</f>
        <v/>
      </c>
      <c r="R90" s="34">
        <f>IF(OR(A90="",P90="",L90=""),"",IFERROR((P90-L90)/L90,""))</f>
        <v/>
      </c>
      <c r="S90" s="7">
        <f>IF(A90="","",IF(OR(C90="",D90="",E90=""),"Angaben fehlen",IF(E90&gt;I90,"Kapazität überschritten",IF(P90="","Ist-Kosten fehlen",IF(OR(R90&gt;Parameter!$B$6,Q90&gt;Parameter!$B$7,G90&lt;Parameter!$B$5),"Prüfen","OK")))))</f>
        <v/>
      </c>
      <c r="T90" s="21" t="n"/>
      <c r="U90" s="21" t="n"/>
    </row>
    <row r="91" ht="20" customHeight="1">
      <c r="A91" s="36" t="n"/>
      <c r="B91" s="4">
        <f>IF(A91="","",CHOOSE(WEEKDAY(A91,2),"Mo","Di","Mi","Do","Fr","Sa","So"))</f>
        <v/>
      </c>
      <c r="C91" s="19" t="n"/>
      <c r="D91" s="19" t="n"/>
      <c r="E91" s="19" t="n"/>
      <c r="F91" s="6">
        <f>IF(A91="","",Parameter!$B$3)</f>
        <v/>
      </c>
      <c r="G91" s="35">
        <f>IF(A91="","",IFERROR(C91/F91,""))</f>
        <v/>
      </c>
      <c r="H91" s="35">
        <f>IF(A91="","",IFERROR(E91/D91,""))</f>
        <v/>
      </c>
      <c r="I91" s="6">
        <f>IF(A91="","",Parameter!$B$4)</f>
        <v/>
      </c>
      <c r="J91" s="35">
        <f>IF(A91="","",IFERROR(E91/I91,""))</f>
        <v/>
      </c>
      <c r="K91" s="33">
        <f>IF(A91="","",SUMIFS(Artikelkosten!$J$5:$J$104,Artikelkosten!$K$5:$K$104,"Ja")+Parameter!$B$9)</f>
        <v/>
      </c>
      <c r="L91" s="33">
        <f>IF(OR(A91="",E91="",K91=""),"",E91*K91+Parameter!$B$8)</f>
        <v/>
      </c>
      <c r="M91" s="37" t="n"/>
      <c r="N91" s="37" t="n"/>
      <c r="O91" s="37" t="n"/>
      <c r="P91" s="33">
        <f>IF(A91="","",IF(COUNT(M91:O91)&lt;3,"",SUM(M91:O91)))</f>
        <v/>
      </c>
      <c r="Q91" s="33">
        <f>IF(OR(A91="",P91="",E91=""),"",IFERROR(P91/E91,""))</f>
        <v/>
      </c>
      <c r="R91" s="35">
        <f>IF(OR(A91="",P91="",L91=""),"",IFERROR((P91-L91)/L91,""))</f>
        <v/>
      </c>
      <c r="S91" s="4">
        <f>IF(A91="","",IF(OR(C91="",D91="",E91=""),"Angaben fehlen",IF(E91&gt;I91,"Kapazität überschritten",IF(P91="","Ist-Kosten fehlen",IF(OR(R91&gt;Parameter!$B$6,Q91&gt;Parameter!$B$7,G91&lt;Parameter!$B$5),"Prüfen","OK")))))</f>
        <v/>
      </c>
      <c r="T91" s="21" t="n"/>
      <c r="U91" s="21" t="n"/>
    </row>
    <row r="92" ht="20" customHeight="1">
      <c r="A92" s="36" t="n"/>
      <c r="B92" s="7">
        <f>IF(A92="","",CHOOSE(WEEKDAY(A92,2),"Mo","Di","Mi","Do","Fr","Sa","So"))</f>
        <v/>
      </c>
      <c r="C92" s="19" t="n"/>
      <c r="D92" s="19" t="n"/>
      <c r="E92" s="19" t="n"/>
      <c r="F92" s="12">
        <f>IF(A92="","",Parameter!$B$3)</f>
        <v/>
      </c>
      <c r="G92" s="34">
        <f>IF(A92="","",IFERROR(C92/F92,""))</f>
        <v/>
      </c>
      <c r="H92" s="34">
        <f>IF(A92="","",IFERROR(E92/D92,""))</f>
        <v/>
      </c>
      <c r="I92" s="12">
        <f>IF(A92="","",Parameter!$B$4)</f>
        <v/>
      </c>
      <c r="J92" s="34">
        <f>IF(A92="","",IFERROR(E92/I92,""))</f>
        <v/>
      </c>
      <c r="K92" s="32">
        <f>IF(A92="","",SUMIFS(Artikelkosten!$J$5:$J$104,Artikelkosten!$K$5:$K$104,"Ja")+Parameter!$B$9)</f>
        <v/>
      </c>
      <c r="L92" s="32">
        <f>IF(OR(A92="",E92="",K92=""),"",E92*K92+Parameter!$B$8)</f>
        <v/>
      </c>
      <c r="M92" s="37" t="n"/>
      <c r="N92" s="37" t="n"/>
      <c r="O92" s="37" t="n"/>
      <c r="P92" s="32">
        <f>IF(A92="","",IF(COUNT(M92:O92)&lt;3,"",SUM(M92:O92)))</f>
        <v/>
      </c>
      <c r="Q92" s="32">
        <f>IF(OR(A92="",P92="",E92=""),"",IFERROR(P92/E92,""))</f>
        <v/>
      </c>
      <c r="R92" s="34">
        <f>IF(OR(A92="",P92="",L92=""),"",IFERROR((P92-L92)/L92,""))</f>
        <v/>
      </c>
      <c r="S92" s="7">
        <f>IF(A92="","",IF(OR(C92="",D92="",E92=""),"Angaben fehlen",IF(E92&gt;I92,"Kapazität überschritten",IF(P92="","Ist-Kosten fehlen",IF(OR(R92&gt;Parameter!$B$6,Q92&gt;Parameter!$B$7,G92&lt;Parameter!$B$5),"Prüfen","OK")))))</f>
        <v/>
      </c>
      <c r="T92" s="21" t="n"/>
      <c r="U92" s="21" t="n"/>
    </row>
    <row r="93" ht="20" customHeight="1">
      <c r="A93" s="36" t="n"/>
      <c r="B93" s="4">
        <f>IF(A93="","",CHOOSE(WEEKDAY(A93,2),"Mo","Di","Mi","Do","Fr","Sa","So"))</f>
        <v/>
      </c>
      <c r="C93" s="19" t="n"/>
      <c r="D93" s="19" t="n"/>
      <c r="E93" s="19" t="n"/>
      <c r="F93" s="6">
        <f>IF(A93="","",Parameter!$B$3)</f>
        <v/>
      </c>
      <c r="G93" s="35">
        <f>IF(A93="","",IFERROR(C93/F93,""))</f>
        <v/>
      </c>
      <c r="H93" s="35">
        <f>IF(A93="","",IFERROR(E93/D93,""))</f>
        <v/>
      </c>
      <c r="I93" s="6">
        <f>IF(A93="","",Parameter!$B$4)</f>
        <v/>
      </c>
      <c r="J93" s="35">
        <f>IF(A93="","",IFERROR(E93/I93,""))</f>
        <v/>
      </c>
      <c r="K93" s="33">
        <f>IF(A93="","",SUMIFS(Artikelkosten!$J$5:$J$104,Artikelkosten!$K$5:$K$104,"Ja")+Parameter!$B$9)</f>
        <v/>
      </c>
      <c r="L93" s="33">
        <f>IF(OR(A93="",E93="",K93=""),"",E93*K93+Parameter!$B$8)</f>
        <v/>
      </c>
      <c r="M93" s="37" t="n"/>
      <c r="N93" s="37" t="n"/>
      <c r="O93" s="37" t="n"/>
      <c r="P93" s="33">
        <f>IF(A93="","",IF(COUNT(M93:O93)&lt;3,"",SUM(M93:O93)))</f>
        <v/>
      </c>
      <c r="Q93" s="33">
        <f>IF(OR(A93="",P93="",E93=""),"",IFERROR(P93/E93,""))</f>
        <v/>
      </c>
      <c r="R93" s="35">
        <f>IF(OR(A93="",P93="",L93=""),"",IFERROR((P93-L93)/L93,""))</f>
        <v/>
      </c>
      <c r="S93" s="4">
        <f>IF(A93="","",IF(OR(C93="",D93="",E93=""),"Angaben fehlen",IF(E93&gt;I93,"Kapazität überschritten",IF(P93="","Ist-Kosten fehlen",IF(OR(R93&gt;Parameter!$B$6,Q93&gt;Parameter!$B$7,G93&lt;Parameter!$B$5),"Prüfen","OK")))))</f>
        <v/>
      </c>
      <c r="T93" s="21" t="n"/>
      <c r="U93" s="21" t="n"/>
    </row>
    <row r="94" ht="20" customHeight="1">
      <c r="A94" s="36" t="n"/>
      <c r="B94" s="7">
        <f>IF(A94="","",CHOOSE(WEEKDAY(A94,2),"Mo","Di","Mi","Do","Fr","Sa","So"))</f>
        <v/>
      </c>
      <c r="C94" s="19" t="n"/>
      <c r="D94" s="19" t="n"/>
      <c r="E94" s="19" t="n"/>
      <c r="F94" s="12">
        <f>IF(A94="","",Parameter!$B$3)</f>
        <v/>
      </c>
      <c r="G94" s="34">
        <f>IF(A94="","",IFERROR(C94/F94,""))</f>
        <v/>
      </c>
      <c r="H94" s="34">
        <f>IF(A94="","",IFERROR(E94/D94,""))</f>
        <v/>
      </c>
      <c r="I94" s="12">
        <f>IF(A94="","",Parameter!$B$4)</f>
        <v/>
      </c>
      <c r="J94" s="34">
        <f>IF(A94="","",IFERROR(E94/I94,""))</f>
        <v/>
      </c>
      <c r="K94" s="32">
        <f>IF(A94="","",SUMIFS(Artikelkosten!$J$5:$J$104,Artikelkosten!$K$5:$K$104,"Ja")+Parameter!$B$9)</f>
        <v/>
      </c>
      <c r="L94" s="32">
        <f>IF(OR(A94="",E94="",K94=""),"",E94*K94+Parameter!$B$8)</f>
        <v/>
      </c>
      <c r="M94" s="37" t="n"/>
      <c r="N94" s="37" t="n"/>
      <c r="O94" s="37" t="n"/>
      <c r="P94" s="32">
        <f>IF(A94="","",IF(COUNT(M94:O94)&lt;3,"",SUM(M94:O94)))</f>
        <v/>
      </c>
      <c r="Q94" s="32">
        <f>IF(OR(A94="",P94="",E94=""),"",IFERROR(P94/E94,""))</f>
        <v/>
      </c>
      <c r="R94" s="34">
        <f>IF(OR(A94="",P94="",L94=""),"",IFERROR((P94-L94)/L94,""))</f>
        <v/>
      </c>
      <c r="S94" s="7">
        <f>IF(A94="","",IF(OR(C94="",D94="",E94=""),"Angaben fehlen",IF(E94&gt;I94,"Kapazität überschritten",IF(P94="","Ist-Kosten fehlen",IF(OR(R94&gt;Parameter!$B$6,Q94&gt;Parameter!$B$7,G94&lt;Parameter!$B$5),"Prüfen","OK")))))</f>
        <v/>
      </c>
      <c r="T94" s="21" t="n"/>
      <c r="U94" s="21" t="n"/>
    </row>
    <row r="95" ht="20" customHeight="1">
      <c r="A95" s="36" t="n"/>
      <c r="B95" s="4">
        <f>IF(A95="","",CHOOSE(WEEKDAY(A95,2),"Mo","Di","Mi","Do","Fr","Sa","So"))</f>
        <v/>
      </c>
      <c r="C95" s="19" t="n"/>
      <c r="D95" s="19" t="n"/>
      <c r="E95" s="19" t="n"/>
      <c r="F95" s="6">
        <f>IF(A95="","",Parameter!$B$3)</f>
        <v/>
      </c>
      <c r="G95" s="35">
        <f>IF(A95="","",IFERROR(C95/F95,""))</f>
        <v/>
      </c>
      <c r="H95" s="35">
        <f>IF(A95="","",IFERROR(E95/D95,""))</f>
        <v/>
      </c>
      <c r="I95" s="6">
        <f>IF(A95="","",Parameter!$B$4)</f>
        <v/>
      </c>
      <c r="J95" s="35">
        <f>IF(A95="","",IFERROR(E95/I95,""))</f>
        <v/>
      </c>
      <c r="K95" s="33">
        <f>IF(A95="","",SUMIFS(Artikelkosten!$J$5:$J$104,Artikelkosten!$K$5:$K$104,"Ja")+Parameter!$B$9)</f>
        <v/>
      </c>
      <c r="L95" s="33">
        <f>IF(OR(A95="",E95="",K95=""),"",E95*K95+Parameter!$B$8)</f>
        <v/>
      </c>
      <c r="M95" s="37" t="n"/>
      <c r="N95" s="37" t="n"/>
      <c r="O95" s="37" t="n"/>
      <c r="P95" s="33">
        <f>IF(A95="","",IF(COUNT(M95:O95)&lt;3,"",SUM(M95:O95)))</f>
        <v/>
      </c>
      <c r="Q95" s="33">
        <f>IF(OR(A95="",P95="",E95=""),"",IFERROR(P95/E95,""))</f>
        <v/>
      </c>
      <c r="R95" s="35">
        <f>IF(OR(A95="",P95="",L95=""),"",IFERROR((P95-L95)/L95,""))</f>
        <v/>
      </c>
      <c r="S95" s="4">
        <f>IF(A95="","",IF(OR(C95="",D95="",E95=""),"Angaben fehlen",IF(E95&gt;I95,"Kapazität überschritten",IF(P95="","Ist-Kosten fehlen",IF(OR(R95&gt;Parameter!$B$6,Q95&gt;Parameter!$B$7,G95&lt;Parameter!$B$5),"Prüfen","OK")))))</f>
        <v/>
      </c>
      <c r="T95" s="21" t="n"/>
      <c r="U95" s="21" t="n"/>
    </row>
    <row r="96" ht="20" customHeight="1">
      <c r="A96" s="36" t="n"/>
      <c r="B96" s="7">
        <f>IF(A96="","",CHOOSE(WEEKDAY(A96,2),"Mo","Di","Mi","Do","Fr","Sa","So"))</f>
        <v/>
      </c>
      <c r="C96" s="19" t="n"/>
      <c r="D96" s="19" t="n"/>
      <c r="E96" s="19" t="n"/>
      <c r="F96" s="12">
        <f>IF(A96="","",Parameter!$B$3)</f>
        <v/>
      </c>
      <c r="G96" s="34">
        <f>IF(A96="","",IFERROR(C96/F96,""))</f>
        <v/>
      </c>
      <c r="H96" s="34">
        <f>IF(A96="","",IFERROR(E96/D96,""))</f>
        <v/>
      </c>
      <c r="I96" s="12">
        <f>IF(A96="","",Parameter!$B$4)</f>
        <v/>
      </c>
      <c r="J96" s="34">
        <f>IF(A96="","",IFERROR(E96/I96,""))</f>
        <v/>
      </c>
      <c r="K96" s="32">
        <f>IF(A96="","",SUMIFS(Artikelkosten!$J$5:$J$104,Artikelkosten!$K$5:$K$104,"Ja")+Parameter!$B$9)</f>
        <v/>
      </c>
      <c r="L96" s="32">
        <f>IF(OR(A96="",E96="",K96=""),"",E96*K96+Parameter!$B$8)</f>
        <v/>
      </c>
      <c r="M96" s="37" t="n"/>
      <c r="N96" s="37" t="n"/>
      <c r="O96" s="37" t="n"/>
      <c r="P96" s="32">
        <f>IF(A96="","",IF(COUNT(M96:O96)&lt;3,"",SUM(M96:O96)))</f>
        <v/>
      </c>
      <c r="Q96" s="32">
        <f>IF(OR(A96="",P96="",E96=""),"",IFERROR(P96/E96,""))</f>
        <v/>
      </c>
      <c r="R96" s="34">
        <f>IF(OR(A96="",P96="",L96=""),"",IFERROR((P96-L96)/L96,""))</f>
        <v/>
      </c>
      <c r="S96" s="7">
        <f>IF(A96="","",IF(OR(C96="",D96="",E96=""),"Angaben fehlen",IF(E96&gt;I96,"Kapazität überschritten",IF(P96="","Ist-Kosten fehlen",IF(OR(R96&gt;Parameter!$B$6,Q96&gt;Parameter!$B$7,G96&lt;Parameter!$B$5),"Prüfen","OK")))))</f>
        <v/>
      </c>
      <c r="T96" s="21" t="n"/>
      <c r="U96" s="21" t="n"/>
    </row>
    <row r="97" ht="20" customHeight="1">
      <c r="A97" s="36" t="n"/>
      <c r="B97" s="4">
        <f>IF(A97="","",CHOOSE(WEEKDAY(A97,2),"Mo","Di","Mi","Do","Fr","Sa","So"))</f>
        <v/>
      </c>
      <c r="C97" s="19" t="n"/>
      <c r="D97" s="19" t="n"/>
      <c r="E97" s="19" t="n"/>
      <c r="F97" s="6">
        <f>IF(A97="","",Parameter!$B$3)</f>
        <v/>
      </c>
      <c r="G97" s="35">
        <f>IF(A97="","",IFERROR(C97/F97,""))</f>
        <v/>
      </c>
      <c r="H97" s="35">
        <f>IF(A97="","",IFERROR(E97/D97,""))</f>
        <v/>
      </c>
      <c r="I97" s="6">
        <f>IF(A97="","",Parameter!$B$4)</f>
        <v/>
      </c>
      <c r="J97" s="35">
        <f>IF(A97="","",IFERROR(E97/I97,""))</f>
        <v/>
      </c>
      <c r="K97" s="33">
        <f>IF(A97="","",SUMIFS(Artikelkosten!$J$5:$J$104,Artikelkosten!$K$5:$K$104,"Ja")+Parameter!$B$9)</f>
        <v/>
      </c>
      <c r="L97" s="33">
        <f>IF(OR(A97="",E97="",K97=""),"",E97*K97+Parameter!$B$8)</f>
        <v/>
      </c>
      <c r="M97" s="37" t="n"/>
      <c r="N97" s="37" t="n"/>
      <c r="O97" s="37" t="n"/>
      <c r="P97" s="33">
        <f>IF(A97="","",IF(COUNT(M97:O97)&lt;3,"",SUM(M97:O97)))</f>
        <v/>
      </c>
      <c r="Q97" s="33">
        <f>IF(OR(A97="",P97="",E97=""),"",IFERROR(P97/E97,""))</f>
        <v/>
      </c>
      <c r="R97" s="35">
        <f>IF(OR(A97="",P97="",L97=""),"",IFERROR((P97-L97)/L97,""))</f>
        <v/>
      </c>
      <c r="S97" s="4">
        <f>IF(A97="","",IF(OR(C97="",D97="",E97=""),"Angaben fehlen",IF(E97&gt;I97,"Kapazität überschritten",IF(P97="","Ist-Kosten fehlen",IF(OR(R97&gt;Parameter!$B$6,Q97&gt;Parameter!$B$7,G97&lt;Parameter!$B$5),"Prüfen","OK")))))</f>
        <v/>
      </c>
      <c r="T97" s="21" t="n"/>
      <c r="U97" s="21" t="n"/>
    </row>
    <row r="98" ht="20" customHeight="1">
      <c r="A98" s="36" t="n"/>
      <c r="B98" s="7">
        <f>IF(A98="","",CHOOSE(WEEKDAY(A98,2),"Mo","Di","Mi","Do","Fr","Sa","So"))</f>
        <v/>
      </c>
      <c r="C98" s="19" t="n"/>
      <c r="D98" s="19" t="n"/>
      <c r="E98" s="19" t="n"/>
      <c r="F98" s="12">
        <f>IF(A98="","",Parameter!$B$3)</f>
        <v/>
      </c>
      <c r="G98" s="34">
        <f>IF(A98="","",IFERROR(C98/F98,""))</f>
        <v/>
      </c>
      <c r="H98" s="34">
        <f>IF(A98="","",IFERROR(E98/D98,""))</f>
        <v/>
      </c>
      <c r="I98" s="12">
        <f>IF(A98="","",Parameter!$B$4)</f>
        <v/>
      </c>
      <c r="J98" s="34">
        <f>IF(A98="","",IFERROR(E98/I98,""))</f>
        <v/>
      </c>
      <c r="K98" s="32">
        <f>IF(A98="","",SUMIFS(Artikelkosten!$J$5:$J$104,Artikelkosten!$K$5:$K$104,"Ja")+Parameter!$B$9)</f>
        <v/>
      </c>
      <c r="L98" s="32">
        <f>IF(OR(A98="",E98="",K98=""),"",E98*K98+Parameter!$B$8)</f>
        <v/>
      </c>
      <c r="M98" s="37" t="n"/>
      <c r="N98" s="37" t="n"/>
      <c r="O98" s="37" t="n"/>
      <c r="P98" s="32">
        <f>IF(A98="","",IF(COUNT(M98:O98)&lt;3,"",SUM(M98:O98)))</f>
        <v/>
      </c>
      <c r="Q98" s="32">
        <f>IF(OR(A98="",P98="",E98=""),"",IFERROR(P98/E98,""))</f>
        <v/>
      </c>
      <c r="R98" s="34">
        <f>IF(OR(A98="",P98="",L98=""),"",IFERROR((P98-L98)/L98,""))</f>
        <v/>
      </c>
      <c r="S98" s="7">
        <f>IF(A98="","",IF(OR(C98="",D98="",E98=""),"Angaben fehlen",IF(E98&gt;I98,"Kapazität überschritten",IF(P98="","Ist-Kosten fehlen",IF(OR(R98&gt;Parameter!$B$6,Q98&gt;Parameter!$B$7,G98&lt;Parameter!$B$5),"Prüfen","OK")))))</f>
        <v/>
      </c>
      <c r="T98" s="21" t="n"/>
      <c r="U98" s="21" t="n"/>
    </row>
    <row r="99" ht="20" customHeight="1">
      <c r="A99" s="36" t="n"/>
      <c r="B99" s="4">
        <f>IF(A99="","",CHOOSE(WEEKDAY(A99,2),"Mo","Di","Mi","Do","Fr","Sa","So"))</f>
        <v/>
      </c>
      <c r="C99" s="19" t="n"/>
      <c r="D99" s="19" t="n"/>
      <c r="E99" s="19" t="n"/>
      <c r="F99" s="6">
        <f>IF(A99="","",Parameter!$B$3)</f>
        <v/>
      </c>
      <c r="G99" s="35">
        <f>IF(A99="","",IFERROR(C99/F99,""))</f>
        <v/>
      </c>
      <c r="H99" s="35">
        <f>IF(A99="","",IFERROR(E99/D99,""))</f>
        <v/>
      </c>
      <c r="I99" s="6">
        <f>IF(A99="","",Parameter!$B$4)</f>
        <v/>
      </c>
      <c r="J99" s="35">
        <f>IF(A99="","",IFERROR(E99/I99,""))</f>
        <v/>
      </c>
      <c r="K99" s="33">
        <f>IF(A99="","",SUMIFS(Artikelkosten!$J$5:$J$104,Artikelkosten!$K$5:$K$104,"Ja")+Parameter!$B$9)</f>
        <v/>
      </c>
      <c r="L99" s="33">
        <f>IF(OR(A99="",E99="",K99=""),"",E99*K99+Parameter!$B$8)</f>
        <v/>
      </c>
      <c r="M99" s="37" t="n"/>
      <c r="N99" s="37" t="n"/>
      <c r="O99" s="37" t="n"/>
      <c r="P99" s="33">
        <f>IF(A99="","",IF(COUNT(M99:O99)&lt;3,"",SUM(M99:O99)))</f>
        <v/>
      </c>
      <c r="Q99" s="33">
        <f>IF(OR(A99="",P99="",E99=""),"",IFERROR(P99/E99,""))</f>
        <v/>
      </c>
      <c r="R99" s="35">
        <f>IF(OR(A99="",P99="",L99=""),"",IFERROR((P99-L99)/L99,""))</f>
        <v/>
      </c>
      <c r="S99" s="4">
        <f>IF(A99="","",IF(OR(C99="",D99="",E99=""),"Angaben fehlen",IF(E99&gt;I99,"Kapazität überschritten",IF(P99="","Ist-Kosten fehlen",IF(OR(R99&gt;Parameter!$B$6,Q99&gt;Parameter!$B$7,G99&lt;Parameter!$B$5),"Prüfen","OK")))))</f>
        <v/>
      </c>
      <c r="T99" s="21" t="n"/>
      <c r="U99" s="21" t="n"/>
    </row>
    <row r="100" ht="20" customHeight="1">
      <c r="A100" s="36" t="n"/>
      <c r="B100" s="7">
        <f>IF(A100="","",CHOOSE(WEEKDAY(A100,2),"Mo","Di","Mi","Do","Fr","Sa","So"))</f>
        <v/>
      </c>
      <c r="C100" s="19" t="n"/>
      <c r="D100" s="19" t="n"/>
      <c r="E100" s="19" t="n"/>
      <c r="F100" s="12">
        <f>IF(A100="","",Parameter!$B$3)</f>
        <v/>
      </c>
      <c r="G100" s="34">
        <f>IF(A100="","",IFERROR(C100/F100,""))</f>
        <v/>
      </c>
      <c r="H100" s="34">
        <f>IF(A100="","",IFERROR(E100/D100,""))</f>
        <v/>
      </c>
      <c r="I100" s="12">
        <f>IF(A100="","",Parameter!$B$4)</f>
        <v/>
      </c>
      <c r="J100" s="34">
        <f>IF(A100="","",IFERROR(E100/I100,""))</f>
        <v/>
      </c>
      <c r="K100" s="32">
        <f>IF(A100="","",SUMIFS(Artikelkosten!$J$5:$J$104,Artikelkosten!$K$5:$K$104,"Ja")+Parameter!$B$9)</f>
        <v/>
      </c>
      <c r="L100" s="32">
        <f>IF(OR(A100="",E100="",K100=""),"",E100*K100+Parameter!$B$8)</f>
        <v/>
      </c>
      <c r="M100" s="37" t="n"/>
      <c r="N100" s="37" t="n"/>
      <c r="O100" s="37" t="n"/>
      <c r="P100" s="32">
        <f>IF(A100="","",IF(COUNT(M100:O100)&lt;3,"",SUM(M100:O100)))</f>
        <v/>
      </c>
      <c r="Q100" s="32">
        <f>IF(OR(A100="",P100="",E100=""),"",IFERROR(P100/E100,""))</f>
        <v/>
      </c>
      <c r="R100" s="34">
        <f>IF(OR(A100="",P100="",L100=""),"",IFERROR((P100-L100)/L100,""))</f>
        <v/>
      </c>
      <c r="S100" s="7">
        <f>IF(A100="","",IF(OR(C100="",D100="",E100=""),"Angaben fehlen",IF(E100&gt;I100,"Kapazität überschritten",IF(P100="","Ist-Kosten fehlen",IF(OR(R100&gt;Parameter!$B$6,Q100&gt;Parameter!$B$7,G100&lt;Parameter!$B$5),"Prüfen","OK")))))</f>
        <v/>
      </c>
      <c r="T100" s="21" t="n"/>
      <c r="U100" s="21" t="n"/>
    </row>
    <row r="101" ht="20" customHeight="1">
      <c r="A101" s="36" t="n"/>
      <c r="B101" s="4">
        <f>IF(A101="","",CHOOSE(WEEKDAY(A101,2),"Mo","Di","Mi","Do","Fr","Sa","So"))</f>
        <v/>
      </c>
      <c r="C101" s="19" t="n"/>
      <c r="D101" s="19" t="n"/>
      <c r="E101" s="19" t="n"/>
      <c r="F101" s="6">
        <f>IF(A101="","",Parameter!$B$3)</f>
        <v/>
      </c>
      <c r="G101" s="35">
        <f>IF(A101="","",IFERROR(C101/F101,""))</f>
        <v/>
      </c>
      <c r="H101" s="35">
        <f>IF(A101="","",IFERROR(E101/D101,""))</f>
        <v/>
      </c>
      <c r="I101" s="6">
        <f>IF(A101="","",Parameter!$B$4)</f>
        <v/>
      </c>
      <c r="J101" s="35">
        <f>IF(A101="","",IFERROR(E101/I101,""))</f>
        <v/>
      </c>
      <c r="K101" s="33">
        <f>IF(A101="","",SUMIFS(Artikelkosten!$J$5:$J$104,Artikelkosten!$K$5:$K$104,"Ja")+Parameter!$B$9)</f>
        <v/>
      </c>
      <c r="L101" s="33">
        <f>IF(OR(A101="",E101="",K101=""),"",E101*K101+Parameter!$B$8)</f>
        <v/>
      </c>
      <c r="M101" s="37" t="n"/>
      <c r="N101" s="37" t="n"/>
      <c r="O101" s="37" t="n"/>
      <c r="P101" s="33">
        <f>IF(A101="","",IF(COUNT(M101:O101)&lt;3,"",SUM(M101:O101)))</f>
        <v/>
      </c>
      <c r="Q101" s="33">
        <f>IF(OR(A101="",P101="",E101=""),"",IFERROR(P101/E101,""))</f>
        <v/>
      </c>
      <c r="R101" s="35">
        <f>IF(OR(A101="",P101="",L101=""),"",IFERROR((P101-L101)/L101,""))</f>
        <v/>
      </c>
      <c r="S101" s="4">
        <f>IF(A101="","",IF(OR(C101="",D101="",E101=""),"Angaben fehlen",IF(E101&gt;I101,"Kapazität überschritten",IF(P101="","Ist-Kosten fehlen",IF(OR(R101&gt;Parameter!$B$6,Q101&gt;Parameter!$B$7,G101&lt;Parameter!$B$5),"Prüfen","OK")))))</f>
        <v/>
      </c>
      <c r="T101" s="21" t="n"/>
      <c r="U101" s="21" t="n"/>
    </row>
    <row r="102" ht="20" customHeight="1">
      <c r="A102" s="36" t="n"/>
      <c r="B102" s="7">
        <f>IF(A102="","",CHOOSE(WEEKDAY(A102,2),"Mo","Di","Mi","Do","Fr","Sa","So"))</f>
        <v/>
      </c>
      <c r="C102" s="19" t="n"/>
      <c r="D102" s="19" t="n"/>
      <c r="E102" s="19" t="n"/>
      <c r="F102" s="12">
        <f>IF(A102="","",Parameter!$B$3)</f>
        <v/>
      </c>
      <c r="G102" s="34">
        <f>IF(A102="","",IFERROR(C102/F102,""))</f>
        <v/>
      </c>
      <c r="H102" s="34">
        <f>IF(A102="","",IFERROR(E102/D102,""))</f>
        <v/>
      </c>
      <c r="I102" s="12">
        <f>IF(A102="","",Parameter!$B$4)</f>
        <v/>
      </c>
      <c r="J102" s="34">
        <f>IF(A102="","",IFERROR(E102/I102,""))</f>
        <v/>
      </c>
      <c r="K102" s="32">
        <f>IF(A102="","",SUMIFS(Artikelkosten!$J$5:$J$104,Artikelkosten!$K$5:$K$104,"Ja")+Parameter!$B$9)</f>
        <v/>
      </c>
      <c r="L102" s="32">
        <f>IF(OR(A102="",E102="",K102=""),"",E102*K102+Parameter!$B$8)</f>
        <v/>
      </c>
      <c r="M102" s="37" t="n"/>
      <c r="N102" s="37" t="n"/>
      <c r="O102" s="37" t="n"/>
      <c r="P102" s="32">
        <f>IF(A102="","",IF(COUNT(M102:O102)&lt;3,"",SUM(M102:O102)))</f>
        <v/>
      </c>
      <c r="Q102" s="32">
        <f>IF(OR(A102="",P102="",E102=""),"",IFERROR(P102/E102,""))</f>
        <v/>
      </c>
      <c r="R102" s="34">
        <f>IF(OR(A102="",P102="",L102=""),"",IFERROR((P102-L102)/L102,""))</f>
        <v/>
      </c>
      <c r="S102" s="7">
        <f>IF(A102="","",IF(OR(C102="",D102="",E102=""),"Angaben fehlen",IF(E102&gt;I102,"Kapazität überschritten",IF(P102="","Ist-Kosten fehlen",IF(OR(R102&gt;Parameter!$B$6,Q102&gt;Parameter!$B$7,G102&lt;Parameter!$B$5),"Prüfen","OK")))))</f>
        <v/>
      </c>
      <c r="T102" s="21" t="n"/>
      <c r="U102" s="21" t="n"/>
    </row>
    <row r="103" ht="20" customHeight="1">
      <c r="A103" s="36" t="n"/>
      <c r="B103" s="4">
        <f>IF(A103="","",CHOOSE(WEEKDAY(A103,2),"Mo","Di","Mi","Do","Fr","Sa","So"))</f>
        <v/>
      </c>
      <c r="C103" s="19" t="n"/>
      <c r="D103" s="19" t="n"/>
      <c r="E103" s="19" t="n"/>
      <c r="F103" s="6">
        <f>IF(A103="","",Parameter!$B$3)</f>
        <v/>
      </c>
      <c r="G103" s="35">
        <f>IF(A103="","",IFERROR(C103/F103,""))</f>
        <v/>
      </c>
      <c r="H103" s="35">
        <f>IF(A103="","",IFERROR(E103/D103,""))</f>
        <v/>
      </c>
      <c r="I103" s="6">
        <f>IF(A103="","",Parameter!$B$4)</f>
        <v/>
      </c>
      <c r="J103" s="35">
        <f>IF(A103="","",IFERROR(E103/I103,""))</f>
        <v/>
      </c>
      <c r="K103" s="33">
        <f>IF(A103="","",SUMIFS(Artikelkosten!$J$5:$J$104,Artikelkosten!$K$5:$K$104,"Ja")+Parameter!$B$9)</f>
        <v/>
      </c>
      <c r="L103" s="33">
        <f>IF(OR(A103="",E103="",K103=""),"",E103*K103+Parameter!$B$8)</f>
        <v/>
      </c>
      <c r="M103" s="37" t="n"/>
      <c r="N103" s="37" t="n"/>
      <c r="O103" s="37" t="n"/>
      <c r="P103" s="33">
        <f>IF(A103="","",IF(COUNT(M103:O103)&lt;3,"",SUM(M103:O103)))</f>
        <v/>
      </c>
      <c r="Q103" s="33">
        <f>IF(OR(A103="",P103="",E103=""),"",IFERROR(P103/E103,""))</f>
        <v/>
      </c>
      <c r="R103" s="35">
        <f>IF(OR(A103="",P103="",L103=""),"",IFERROR((P103-L103)/L103,""))</f>
        <v/>
      </c>
      <c r="S103" s="4">
        <f>IF(A103="","",IF(OR(C103="",D103="",E103=""),"Angaben fehlen",IF(E103&gt;I103,"Kapazität überschritten",IF(P103="","Ist-Kosten fehlen",IF(OR(R103&gt;Parameter!$B$6,Q103&gt;Parameter!$B$7,G103&lt;Parameter!$B$5),"Prüfen","OK")))))</f>
        <v/>
      </c>
      <c r="T103" s="21" t="n"/>
      <c r="U103" s="21" t="n"/>
    </row>
    <row r="104" ht="20" customHeight="1">
      <c r="A104" s="36" t="n"/>
      <c r="B104" s="7">
        <f>IF(A104="","",CHOOSE(WEEKDAY(A104,2),"Mo","Di","Mi","Do","Fr","Sa","So"))</f>
        <v/>
      </c>
      <c r="C104" s="19" t="n"/>
      <c r="D104" s="19" t="n"/>
      <c r="E104" s="19" t="n"/>
      <c r="F104" s="12">
        <f>IF(A104="","",Parameter!$B$3)</f>
        <v/>
      </c>
      <c r="G104" s="34">
        <f>IF(A104="","",IFERROR(C104/F104,""))</f>
        <v/>
      </c>
      <c r="H104" s="34">
        <f>IF(A104="","",IFERROR(E104/D104,""))</f>
        <v/>
      </c>
      <c r="I104" s="12">
        <f>IF(A104="","",Parameter!$B$4)</f>
        <v/>
      </c>
      <c r="J104" s="34">
        <f>IF(A104="","",IFERROR(E104/I104,""))</f>
        <v/>
      </c>
      <c r="K104" s="32">
        <f>IF(A104="","",SUMIFS(Artikelkosten!$J$5:$J$104,Artikelkosten!$K$5:$K$104,"Ja")+Parameter!$B$9)</f>
        <v/>
      </c>
      <c r="L104" s="32">
        <f>IF(OR(A104="",E104="",K104=""),"",E104*K104+Parameter!$B$8)</f>
        <v/>
      </c>
      <c r="M104" s="37" t="n"/>
      <c r="N104" s="37" t="n"/>
      <c r="O104" s="37" t="n"/>
      <c r="P104" s="32">
        <f>IF(A104="","",IF(COUNT(M104:O104)&lt;3,"",SUM(M104:O104)))</f>
        <v/>
      </c>
      <c r="Q104" s="32">
        <f>IF(OR(A104="",P104="",E104=""),"",IFERROR(P104/E104,""))</f>
        <v/>
      </c>
      <c r="R104" s="34">
        <f>IF(OR(A104="",P104="",L104=""),"",IFERROR((P104-L104)/L104,""))</f>
        <v/>
      </c>
      <c r="S104" s="7">
        <f>IF(A104="","",IF(OR(C104="",D104="",E104=""),"Angaben fehlen",IF(E104&gt;I104,"Kapazität überschritten",IF(P104="","Ist-Kosten fehlen",IF(OR(R104&gt;Parameter!$B$6,Q104&gt;Parameter!$B$7,G104&lt;Parameter!$B$5),"Prüfen","OK")))))</f>
        <v/>
      </c>
      <c r="T104" s="21" t="n"/>
      <c r="U104" s="21" t="n"/>
    </row>
  </sheetData>
  <autoFilter ref="A4:U104"/>
  <mergeCells count="1">
    <mergeCell ref="A1:U1"/>
  </mergeCells>
  <conditionalFormatting sqref="S5:S104">
    <cfRule type="expression" priority="1" dxfId="0">
      <formula>AND($S5&lt;&gt;"",$S5&lt;&gt;"OK")</formula>
    </cfRule>
    <cfRule type="expression" priority="2" dxfId="1">
      <formula>$S5="OK"</formula>
    </cfRule>
  </conditionalFormatting>
  <conditionalFormatting sqref="C5:E104">
    <cfRule type="expression" priority="3" dxfId="0">
      <formula>AND($A5&lt;&gt;"",OR($C5="",$D5="",$E5=""))</formula>
    </cfRule>
  </conditionalFormatting>
  <conditionalFormatting sqref="A5:A104">
    <cfRule type="expression" priority="4" dxfId="0">
      <formula>AND($A5="",COUNTA($C5:$E5)&gt;0)</formula>
    </cfRule>
  </conditionalFormatting>
  <conditionalFormatting sqref="E5:E104">
    <cfRule type="expression" priority="5" dxfId="0">
      <formula>AND($E5&lt;&gt;"",$I5&lt;&gt;"",$E5&gt;$I5)</formula>
    </cfRule>
  </conditionalFormatting>
  <dataValidations count="5">
    <dataValidation sqref="A5:A104" showErrorMessage="1" showInputMessage="1" allowBlank="1" errorTitle="Ungültiges Datum" error="Das Datum muss innerhalb des Zeitraums im Blatt Parameter liegen." type="date" operator="between">
      <formula1>Parameter!$B$10</formula1>
      <formula2>Parameter!$B$11</formula2>
    </dataValidation>
    <dataValidation sqref="C5:C104" showErrorMessage="1" showInputMessage="1" allowBlank="1" errorTitle="Ungültige Zimmerzahl" error="Belegte Zimmer dürfen die hinterlegte Zimmerkapazität nicht überschreiten." type="whole" operator="between">
      <formula1>0</formula1>
      <formula2>Parameter!$B$3</formula2>
    </dataValidation>
    <dataValidation sqref="D5:E104" showErrorMessage="1" showInputMessage="1" allowBlank="1" errorTitle="Ungültige Gästezahl" error="Bitte eine plausible, nicht negative Gästezahl eingeben." type="whole" operator="between">
      <formula1>0</formula1>
      <formula2>Parameter!$B$4*2</formula2>
    </dataValidation>
    <dataValidation sqref="M5:O104" showErrorMessage="1" showInputMessage="1" allowBlank="1" errorTitle="Ungültiger Betrag" error="Bitte einen nicht negativen Betrag bis 100.000,00 € eingeben." type="decimal" operator="between">
      <formula1>0</formula1>
      <formula2>100000</formula2>
    </dataValidation>
    <dataValidation sqref="T5:T104" showErrorMessage="1" showInputMessage="1" allowBlank="1" errorTitle="Ungültige Zuständigkeit" error="Bitte ein fiktives Team aus der Liste wählen." type="list">
      <formula1>"Fiktivteam Morgenrot,Fiktivteam Nordlicht,Fiktivteam Seebrise"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33" customWidth="1" min="3" max="3"/>
    <col width="20" customWidth="1" min="4" max="4"/>
    <col width="20" customWidth="1" min="5" max="5"/>
    <col width="19" customWidth="1" min="6" max="6"/>
    <col width="20" customWidth="1" min="7" max="7"/>
    <col width="19" customWidth="1" min="8" max="8"/>
    <col width="12" customWidth="1" min="9" max="9"/>
    <col width="19" customWidth="1" min="10" max="10"/>
    <col width="11" customWidth="1" min="11" max="11"/>
    <col width="18" customWidth="1" min="12" max="12"/>
  </cols>
  <sheetData>
    <row r="1" ht="28" customHeight="1">
      <c r="A1" s="1" t="inlineStr">
        <is>
          <t>Artikelkosten je Frühstück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</row>
    <row r="2" ht="30" customHeight="1">
      <c r="A2" s="16" t="inlineStr">
        <is>
          <t>Fiktive Beispielartikel. Gelbe Felder pflegen; Kosten je Frühstück werden aus Inhalt, Preis, Verbrauch und Schwund berechnet.</t>
        </is>
      </c>
    </row>
    <row r="3"/>
    <row r="4" ht="34" customHeight="1">
      <c r="A4" s="17" t="inlineStr">
        <is>
          <t>Artikel-Nr.</t>
        </is>
      </c>
      <c r="B4" s="17" t="inlineStr">
        <is>
          <t>Kategorie</t>
        </is>
      </c>
      <c r="C4" s="17" t="inlineStr">
        <is>
          <t>Bezeichnung</t>
        </is>
      </c>
      <c r="D4" s="17" t="inlineStr">
        <is>
          <t>Einkaufseinheit</t>
        </is>
      </c>
      <c r="E4" s="17" t="inlineStr">
        <is>
          <t>Inhalt je Einkaufseinheit</t>
        </is>
      </c>
      <c r="F4" s="17" t="inlineStr">
        <is>
          <t>Verbrauchseinheit</t>
        </is>
      </c>
      <c r="G4" s="17" t="inlineStr">
        <is>
          <t>Preis je Einkaufseinheit</t>
        </is>
      </c>
      <c r="H4" s="17" t="inlineStr">
        <is>
          <t>Menge je Frühstück</t>
        </is>
      </c>
      <c r="I4" s="17" t="inlineStr">
        <is>
          <t>Schwund</t>
        </is>
      </c>
      <c r="J4" s="17" t="inlineStr">
        <is>
          <t>Kosten je Frühstück</t>
        </is>
      </c>
      <c r="K4" s="17" t="inlineStr">
        <is>
          <t>Aktiv</t>
        </is>
      </c>
      <c r="L4" s="17" t="inlineStr">
        <is>
          <t>Prüfung</t>
        </is>
      </c>
    </row>
    <row r="5" ht="20" customHeight="1">
      <c r="A5" s="21" t="inlineStr">
        <is>
          <t>FK-001</t>
        </is>
      </c>
      <c r="B5" s="21" t="inlineStr">
        <is>
          <t>Getränke</t>
        </is>
      </c>
      <c r="C5" s="21" t="inlineStr">
        <is>
          <t>Röstkaffee Morgenfunke</t>
        </is>
      </c>
      <c r="D5" s="21" t="inlineStr">
        <is>
          <t>Packung</t>
        </is>
      </c>
      <c r="E5" s="22" t="n">
        <v>1000</v>
      </c>
      <c r="F5" s="21" t="inlineStr">
        <is>
          <t>Gramm</t>
        </is>
      </c>
      <c r="G5" s="37" t="n">
        <v>17.9</v>
      </c>
      <c r="H5" s="22" t="n">
        <v>12</v>
      </c>
      <c r="I5" s="38" t="n">
        <v>0.03</v>
      </c>
      <c r="J5" s="33">
        <f>IF(OR(E5="",E5&lt;=0,G5="",H5="",I5=""),"",IFERROR((G5/E5)*H5*(1+I5),""))</f>
        <v/>
      </c>
      <c r="K5" s="21" t="inlineStr">
        <is>
          <t>Ja</t>
        </is>
      </c>
      <c r="L5" s="4">
        <f>IF(COUNTA(A5:I5,K5)=0,"",IF(OR(A5="",B5="",C5="",D5="",E5="",F5="",G5="",H5="",I5="",K5=""),"Eingabe prüfen",IF(OR(E5&lt;=0,G5&lt;0,H5&lt;0,I5&lt;0),"Eingabe prüfen",IF(K5="Nein","Inaktiv","OK"))))</f>
        <v/>
      </c>
    </row>
    <row r="6" ht="20" customHeight="1">
      <c r="A6" s="21" t="inlineStr">
        <is>
          <t>FK-002</t>
        </is>
      </c>
      <c r="B6" s="21" t="inlineStr">
        <is>
          <t>Backwaren</t>
        </is>
      </c>
      <c r="C6" s="21" t="inlineStr">
        <is>
          <t>Krustenbrötchen Wolkenhof</t>
        </is>
      </c>
      <c r="D6" s="21" t="inlineStr">
        <is>
          <t>Kiste</t>
        </is>
      </c>
      <c r="E6" s="22" t="n">
        <v>60</v>
      </c>
      <c r="F6" s="21" t="inlineStr">
        <is>
          <t>Stück</t>
        </is>
      </c>
      <c r="G6" s="37" t="n">
        <v>25.8</v>
      </c>
      <c r="H6" s="22" t="n">
        <v>1.6</v>
      </c>
      <c r="I6" s="38" t="n">
        <v>0.04</v>
      </c>
      <c r="J6" s="32">
        <f>IF(OR(E6="",E6&lt;=0,G6="",H6="",I6=""),"",IFERROR((G6/E6)*H6*(1+I6),""))</f>
        <v/>
      </c>
      <c r="K6" s="21" t="inlineStr">
        <is>
          <t>Ja</t>
        </is>
      </c>
      <c r="L6" s="7">
        <f>IF(COUNTA(A6:I6,K6)=0,"",IF(OR(A6="",B6="",C6="",D6="",E6="",F6="",G6="",H6="",I6="",K6=""),"Eingabe prüfen",IF(OR(E6&lt;=0,G6&lt;0,H6&lt;0,I6&lt;0),"Eingabe prüfen",IF(K6="Nein","Inaktiv","OK"))))</f>
        <v/>
      </c>
    </row>
    <row r="7" ht="20" customHeight="1">
      <c r="A7" s="21" t="inlineStr">
        <is>
          <t>FK-003</t>
        </is>
      </c>
      <c r="B7" s="21" t="inlineStr">
        <is>
          <t>Milchprodukte</t>
        </is>
      </c>
      <c r="C7" s="21" t="inlineStr">
        <is>
          <t>Butterportion Fiktivtal</t>
        </is>
      </c>
      <c r="D7" s="21" t="inlineStr">
        <is>
          <t>Karton</t>
        </is>
      </c>
      <c r="E7" s="22" t="n">
        <v>100</v>
      </c>
      <c r="F7" s="21" t="inlineStr">
        <is>
          <t>Portion</t>
        </is>
      </c>
      <c r="G7" s="37" t="n">
        <v>16.9</v>
      </c>
      <c r="H7" s="22" t="n">
        <v>1</v>
      </c>
      <c r="I7" s="38" t="n">
        <v>0.03</v>
      </c>
      <c r="J7" s="33">
        <f>IF(OR(E7="",E7&lt;=0,G7="",H7="",I7=""),"",IFERROR((G7/E7)*H7*(1+I7),""))</f>
        <v/>
      </c>
      <c r="K7" s="21" t="inlineStr">
        <is>
          <t>Ja</t>
        </is>
      </c>
      <c r="L7" s="4">
        <f>IF(COUNTA(A7:I7,K7)=0,"",IF(OR(A7="",B7="",C7="",D7="",E7="",F7="",G7="",H7="",I7="",K7=""),"Eingabe prüfen",IF(OR(E7&lt;=0,G7&lt;0,H7&lt;0,I7&lt;0),"Eingabe prüfen",IF(K7="Nein","Inaktiv","OK"))))</f>
        <v/>
      </c>
    </row>
    <row r="8" ht="20" customHeight="1">
      <c r="A8" s="21" t="inlineStr">
        <is>
          <t>FK-004</t>
        </is>
      </c>
      <c r="B8" s="21" t="inlineStr">
        <is>
          <t>Milchprodukte</t>
        </is>
      </c>
      <c r="C8" s="21" t="inlineStr">
        <is>
          <t>Frischmilch Morgenwiese</t>
        </is>
      </c>
      <c r="D8" s="21" t="inlineStr">
        <is>
          <t>Kanister</t>
        </is>
      </c>
      <c r="E8" s="22" t="n">
        <v>10000</v>
      </c>
      <c r="F8" s="21" t="inlineStr">
        <is>
          <t>Milliliter</t>
        </is>
      </c>
      <c r="G8" s="37" t="n">
        <v>14.5</v>
      </c>
      <c r="H8" s="22" t="n">
        <v>180</v>
      </c>
      <c r="I8" s="38" t="n">
        <v>0.04</v>
      </c>
      <c r="J8" s="32">
        <f>IF(OR(E8="",E8&lt;=0,G8="",H8="",I8=""),"",IFERROR((G8/E8)*H8*(1+I8),""))</f>
        <v/>
      </c>
      <c r="K8" s="21" t="inlineStr">
        <is>
          <t>Ja</t>
        </is>
      </c>
      <c r="L8" s="7">
        <f>IF(COUNTA(A8:I8,K8)=0,"",IF(OR(A8="",B8="",C8="",D8="",E8="",F8="",G8="",H8="",I8="",K8=""),"Eingabe prüfen",IF(OR(E8&lt;=0,G8&lt;0,H8&lt;0,I8&lt;0),"Eingabe prüfen",IF(K8="Nein","Inaktiv","OK"))))</f>
        <v/>
      </c>
    </row>
    <row r="9" ht="20" customHeight="1">
      <c r="A9" s="21" t="inlineStr">
        <is>
          <t>FK-005</t>
        </is>
      </c>
      <c r="B9" s="21" t="inlineStr">
        <is>
          <t>Sonstiges</t>
        </is>
      </c>
      <c r="C9" s="21" t="inlineStr">
        <is>
          <t>Frühstücksei Sonnenkreis</t>
        </is>
      </c>
      <c r="D9" s="21" t="inlineStr">
        <is>
          <t>Karton</t>
        </is>
      </c>
      <c r="E9" s="22" t="n">
        <v>30</v>
      </c>
      <c r="F9" s="21" t="inlineStr">
        <is>
          <t>Stück</t>
        </is>
      </c>
      <c r="G9" s="37" t="n">
        <v>8.4</v>
      </c>
      <c r="H9" s="22" t="n">
        <v>0.75</v>
      </c>
      <c r="I9" s="38" t="n">
        <v>0.02</v>
      </c>
      <c r="J9" s="33">
        <f>IF(OR(E9="",E9&lt;=0,G9="",H9="",I9=""),"",IFERROR((G9/E9)*H9*(1+I9),""))</f>
        <v/>
      </c>
      <c r="K9" s="21" t="inlineStr">
        <is>
          <t>Ja</t>
        </is>
      </c>
      <c r="L9" s="4">
        <f>IF(COUNTA(A9:I9,K9)=0,"",IF(OR(A9="",B9="",C9="",D9="",E9="",F9="",G9="",H9="",I9="",K9=""),"Eingabe prüfen",IF(OR(E9&lt;=0,G9&lt;0,H9&lt;0,I9&lt;0),"Eingabe prüfen",IF(K9="Nein","Inaktiv","OK"))))</f>
        <v/>
      </c>
    </row>
    <row r="10" ht="20" customHeight="1">
      <c r="A10" s="21" t="inlineStr">
        <is>
          <t>FK-006</t>
        </is>
      </c>
      <c r="B10" s="21" t="inlineStr">
        <is>
          <t>Obst</t>
        </is>
      </c>
      <c r="C10" s="21" t="inlineStr">
        <is>
          <t>Obstmischung Fantasiegarten</t>
        </is>
      </c>
      <c r="D10" s="21" t="inlineStr">
        <is>
          <t>Kilogramm</t>
        </is>
      </c>
      <c r="E10" s="22" t="n">
        <v>1000</v>
      </c>
      <c r="F10" s="21" t="inlineStr">
        <is>
          <t>Gramm</t>
        </is>
      </c>
      <c r="G10" s="37" t="n">
        <v>3.4</v>
      </c>
      <c r="H10" s="22" t="n">
        <v>140</v>
      </c>
      <c r="I10" s="38" t="n">
        <v>0.08</v>
      </c>
      <c r="J10" s="32">
        <f>IF(OR(E10="",E10&lt;=0,G10="",H10="",I10=""),"",IFERROR((G10/E10)*H10*(1+I10),""))</f>
        <v/>
      </c>
      <c r="K10" s="21" t="inlineStr">
        <is>
          <t>Ja</t>
        </is>
      </c>
      <c r="L10" s="7">
        <f>IF(COUNTA(A10:I10,K10)=0,"",IF(OR(A10="",B10="",C10="",D10="",E10="",F10="",G10="",H10="",I10="",K10=""),"Eingabe prüfen",IF(OR(E10&lt;=0,G10&lt;0,H10&lt;0,I10&lt;0),"Eingabe prüfen",IF(K10="Nein","Inaktiv","OK"))))</f>
        <v/>
      </c>
    </row>
    <row r="11" ht="20" customHeight="1">
      <c r="A11" s="21" t="inlineStr">
        <is>
          <t>FK-007</t>
        </is>
      </c>
      <c r="B11" s="21" t="inlineStr">
        <is>
          <t>Aufschnitt</t>
        </is>
      </c>
      <c r="C11" s="21" t="inlineStr">
        <is>
          <t>Aufschnittauswahl Nordlicht</t>
        </is>
      </c>
      <c r="D11" s="21" t="inlineStr">
        <is>
          <t>Packung</t>
        </is>
      </c>
      <c r="E11" s="22" t="n">
        <v>500</v>
      </c>
      <c r="F11" s="21" t="inlineStr">
        <is>
          <t>Gramm</t>
        </is>
      </c>
      <c r="G11" s="37" t="n">
        <v>8.9</v>
      </c>
      <c r="H11" s="22" t="n">
        <v>50</v>
      </c>
      <c r="I11" s="38" t="n">
        <v>0.06</v>
      </c>
      <c r="J11" s="33">
        <f>IF(OR(E11="",E11&lt;=0,G11="",H11="",I11=""),"",IFERROR((G11/E11)*H11*(1+I11),""))</f>
        <v/>
      </c>
      <c r="K11" s="21" t="inlineStr">
        <is>
          <t>Ja</t>
        </is>
      </c>
      <c r="L11" s="4">
        <f>IF(COUNTA(A11:I11,K11)=0,"",IF(OR(A11="",B11="",C11="",D11="",E11="",F11="",G11="",H11="",I11="",K11=""),"Eingabe prüfen",IF(OR(E11&lt;=0,G11&lt;0,H11&lt;0,I11&lt;0),"Eingabe prüfen",IF(K11="Nein","Inaktiv","OK"))))</f>
        <v/>
      </c>
    </row>
    <row r="12" ht="20" customHeight="1">
      <c r="A12" s="21" t="inlineStr">
        <is>
          <t>FK-008</t>
        </is>
      </c>
      <c r="B12" s="21" t="inlineStr">
        <is>
          <t>Milchprodukte</t>
        </is>
      </c>
      <c r="C12" s="21" t="inlineStr">
        <is>
          <t>Käseauswahl Wiesenglück</t>
        </is>
      </c>
      <c r="D12" s="21" t="inlineStr">
        <is>
          <t>Packung</t>
        </is>
      </c>
      <c r="E12" s="22" t="n">
        <v>1000</v>
      </c>
      <c r="F12" s="21" t="inlineStr">
        <is>
          <t>Gramm</t>
        </is>
      </c>
      <c r="G12" s="37" t="n">
        <v>13.2</v>
      </c>
      <c r="H12" s="22" t="n">
        <v>42</v>
      </c>
      <c r="I12" s="38" t="n">
        <v>0.05</v>
      </c>
      <c r="J12" s="32">
        <f>IF(OR(E12="",E12&lt;=0,G12="",H12="",I12=""),"",IFERROR((G12/E12)*H12*(1+I12),""))</f>
        <v/>
      </c>
      <c r="K12" s="21" t="inlineStr">
        <is>
          <t>Ja</t>
        </is>
      </c>
      <c r="L12" s="7">
        <f>IF(COUNTA(A12:I12,K12)=0,"",IF(OR(A12="",B12="",C12="",D12="",E12="",F12="",G12="",H12="",I12="",K12=""),"Eingabe prüfen",IF(OR(E12&lt;=0,G12&lt;0,H12&lt;0,I12&lt;0),"Eingabe prüfen",IF(K12="Nein","Inaktiv","OK"))))</f>
        <v/>
      </c>
    </row>
    <row r="13" ht="20" customHeight="1">
      <c r="A13" s="21" t="inlineStr">
        <is>
          <t>FK-009</t>
        </is>
      </c>
      <c r="B13" s="21" t="inlineStr">
        <is>
          <t>Milchprodukte</t>
        </is>
      </c>
      <c r="C13" s="21" t="inlineStr">
        <is>
          <t>Naturjoghurt Wolkenbecher</t>
        </is>
      </c>
      <c r="D13" s="21" t="inlineStr">
        <is>
          <t>Karton</t>
        </is>
      </c>
      <c r="E13" s="22" t="n">
        <v>12</v>
      </c>
      <c r="F13" s="21" t="inlineStr">
        <is>
          <t>Stück</t>
        </is>
      </c>
      <c r="G13" s="37" t="n">
        <v>9.6</v>
      </c>
      <c r="H13" s="22" t="n">
        <v>0.65</v>
      </c>
      <c r="I13" s="38" t="n">
        <v>0.03</v>
      </c>
      <c r="J13" s="33">
        <f>IF(OR(E13="",E13&lt;=0,G13="",H13="",I13=""),"",IFERROR((G13/E13)*H13*(1+I13),""))</f>
        <v/>
      </c>
      <c r="K13" s="21" t="inlineStr">
        <is>
          <t>Ja</t>
        </is>
      </c>
      <c r="L13" s="4">
        <f>IF(COUNTA(A13:I13,K13)=0,"",IF(OR(A13="",B13="",C13="",D13="",E13="",F13="",G13="",H13="",I13="",K13=""),"Eingabe prüfen",IF(OR(E13&lt;=0,G13&lt;0,H13&lt;0,I13&lt;0),"Eingabe prüfen",IF(K13="Nein","Inaktiv","OK"))))</f>
        <v/>
      </c>
    </row>
    <row r="14" ht="20" customHeight="1">
      <c r="A14" s="21" t="inlineStr">
        <is>
          <t>FK-010</t>
        </is>
      </c>
      <c r="B14" s="21" t="inlineStr">
        <is>
          <t>Sonstiges</t>
        </is>
      </c>
      <c r="C14" s="21" t="inlineStr">
        <is>
          <t>Konfitürenportion Farbklecks</t>
        </is>
      </c>
      <c r="D14" s="21" t="inlineStr">
        <is>
          <t>Karton</t>
        </is>
      </c>
      <c r="E14" s="22" t="n">
        <v>100</v>
      </c>
      <c r="F14" s="21" t="inlineStr">
        <is>
          <t>Portion</t>
        </is>
      </c>
      <c r="G14" s="37" t="n">
        <v>12.5</v>
      </c>
      <c r="H14" s="22" t="n">
        <v>0.55</v>
      </c>
      <c r="I14" s="38" t="n">
        <v>0.02</v>
      </c>
      <c r="J14" s="32">
        <f>IF(OR(E14="",E14&lt;=0,G14="",H14="",I14=""),"",IFERROR((G14/E14)*H14*(1+I14),""))</f>
        <v/>
      </c>
      <c r="K14" s="21" t="inlineStr">
        <is>
          <t>Ja</t>
        </is>
      </c>
      <c r="L14" s="7">
        <f>IF(COUNTA(A14:I14,K14)=0,"",IF(OR(A14="",B14="",C14="",D14="",E14="",F14="",G14="",H14="",I14="",K14=""),"Eingabe prüfen",IF(OR(E14&lt;=0,G14&lt;0,H14&lt;0,I14&lt;0),"Eingabe prüfen",IF(K14="Nein","Inaktiv","OK"))))</f>
        <v/>
      </c>
    </row>
    <row r="15" ht="20" customHeight="1">
      <c r="A15" s="21" t="n"/>
      <c r="B15" s="21" t="n"/>
      <c r="C15" s="21" t="n"/>
      <c r="D15" s="21" t="n"/>
      <c r="E15" s="22" t="n"/>
      <c r="F15" s="21" t="n"/>
      <c r="G15" s="37" t="n"/>
      <c r="H15" s="22" t="n"/>
      <c r="I15" s="38" t="n"/>
      <c r="J15" s="33">
        <f>IF(OR(E15="",E15&lt;=0,G15="",H15="",I15=""),"",IFERROR((G15/E15)*H15*(1+I15),""))</f>
        <v/>
      </c>
      <c r="K15" s="21" t="n"/>
      <c r="L15" s="4">
        <f>IF(COUNTA(A15:I15,K15)=0,"",IF(OR(A15="",B15="",C15="",D15="",E15="",F15="",G15="",H15="",I15="",K15=""),"Eingabe prüfen",IF(OR(E15&lt;=0,G15&lt;0,H15&lt;0,I15&lt;0),"Eingabe prüfen",IF(K15="Nein","Inaktiv","OK"))))</f>
        <v/>
      </c>
    </row>
    <row r="16" ht="20" customHeight="1">
      <c r="A16" s="21" t="n"/>
      <c r="B16" s="21" t="n"/>
      <c r="C16" s="21" t="n"/>
      <c r="D16" s="21" t="n"/>
      <c r="E16" s="22" t="n"/>
      <c r="F16" s="21" t="n"/>
      <c r="G16" s="37" t="n"/>
      <c r="H16" s="22" t="n"/>
      <c r="I16" s="38" t="n"/>
      <c r="J16" s="32">
        <f>IF(OR(E16="",E16&lt;=0,G16="",H16="",I16=""),"",IFERROR((G16/E16)*H16*(1+I16),""))</f>
        <v/>
      </c>
      <c r="K16" s="21" t="n"/>
      <c r="L16" s="7">
        <f>IF(COUNTA(A16:I16,K16)=0,"",IF(OR(A16="",B16="",C16="",D16="",E16="",F16="",G16="",H16="",I16="",K16=""),"Eingabe prüfen",IF(OR(E16&lt;=0,G16&lt;0,H16&lt;0,I16&lt;0),"Eingabe prüfen",IF(K16="Nein","Inaktiv","OK"))))</f>
        <v/>
      </c>
    </row>
    <row r="17" ht="20" customHeight="1">
      <c r="A17" s="21" t="n"/>
      <c r="B17" s="21" t="n"/>
      <c r="C17" s="21" t="n"/>
      <c r="D17" s="21" t="n"/>
      <c r="E17" s="22" t="n"/>
      <c r="F17" s="21" t="n"/>
      <c r="G17" s="37" t="n"/>
      <c r="H17" s="22" t="n"/>
      <c r="I17" s="38" t="n"/>
      <c r="J17" s="33">
        <f>IF(OR(E17="",E17&lt;=0,G17="",H17="",I17=""),"",IFERROR((G17/E17)*H17*(1+I17),""))</f>
        <v/>
      </c>
      <c r="K17" s="21" t="n"/>
      <c r="L17" s="4">
        <f>IF(COUNTA(A17:I17,K17)=0,"",IF(OR(A17="",B17="",C17="",D17="",E17="",F17="",G17="",H17="",I17="",K17=""),"Eingabe prüfen",IF(OR(E17&lt;=0,G17&lt;0,H17&lt;0,I17&lt;0),"Eingabe prüfen",IF(K17="Nein","Inaktiv","OK"))))</f>
        <v/>
      </c>
    </row>
    <row r="18" ht="20" customHeight="1">
      <c r="A18" s="21" t="n"/>
      <c r="B18" s="21" t="n"/>
      <c r="C18" s="21" t="n"/>
      <c r="D18" s="21" t="n"/>
      <c r="E18" s="22" t="n"/>
      <c r="F18" s="21" t="n"/>
      <c r="G18" s="37" t="n"/>
      <c r="H18" s="22" t="n"/>
      <c r="I18" s="38" t="n"/>
      <c r="J18" s="32">
        <f>IF(OR(E18="",E18&lt;=0,G18="",H18="",I18=""),"",IFERROR((G18/E18)*H18*(1+I18),""))</f>
        <v/>
      </c>
      <c r="K18" s="21" t="n"/>
      <c r="L18" s="7">
        <f>IF(COUNTA(A18:I18,K18)=0,"",IF(OR(A18="",B18="",C18="",D18="",E18="",F18="",G18="",H18="",I18="",K18=""),"Eingabe prüfen",IF(OR(E18&lt;=0,G18&lt;0,H18&lt;0,I18&lt;0),"Eingabe prüfen",IF(K18="Nein","Inaktiv","OK"))))</f>
        <v/>
      </c>
    </row>
    <row r="19" ht="20" customHeight="1">
      <c r="A19" s="21" t="n"/>
      <c r="B19" s="21" t="n"/>
      <c r="C19" s="21" t="n"/>
      <c r="D19" s="21" t="n"/>
      <c r="E19" s="22" t="n"/>
      <c r="F19" s="21" t="n"/>
      <c r="G19" s="37" t="n"/>
      <c r="H19" s="22" t="n"/>
      <c r="I19" s="38" t="n"/>
      <c r="J19" s="33">
        <f>IF(OR(E19="",E19&lt;=0,G19="",H19="",I19=""),"",IFERROR((G19/E19)*H19*(1+I19),""))</f>
        <v/>
      </c>
      <c r="K19" s="21" t="n"/>
      <c r="L19" s="4">
        <f>IF(COUNTA(A19:I19,K19)=0,"",IF(OR(A19="",B19="",C19="",D19="",E19="",F19="",G19="",H19="",I19="",K19=""),"Eingabe prüfen",IF(OR(E19&lt;=0,G19&lt;0,H19&lt;0,I19&lt;0),"Eingabe prüfen",IF(K19="Nein","Inaktiv","OK"))))</f>
        <v/>
      </c>
    </row>
    <row r="20" ht="20" customHeight="1">
      <c r="A20" s="21" t="n"/>
      <c r="B20" s="21" t="n"/>
      <c r="C20" s="21" t="n"/>
      <c r="D20" s="21" t="n"/>
      <c r="E20" s="22" t="n"/>
      <c r="F20" s="21" t="n"/>
      <c r="G20" s="37" t="n"/>
      <c r="H20" s="22" t="n"/>
      <c r="I20" s="38" t="n"/>
      <c r="J20" s="32">
        <f>IF(OR(E20="",E20&lt;=0,G20="",H20="",I20=""),"",IFERROR((G20/E20)*H20*(1+I20),""))</f>
        <v/>
      </c>
      <c r="K20" s="21" t="n"/>
      <c r="L20" s="7">
        <f>IF(COUNTA(A20:I20,K20)=0,"",IF(OR(A20="",B20="",C20="",D20="",E20="",F20="",G20="",H20="",I20="",K20=""),"Eingabe prüfen",IF(OR(E20&lt;=0,G20&lt;0,H20&lt;0,I20&lt;0),"Eingabe prüfen",IF(K20="Nein","Inaktiv","OK"))))</f>
        <v/>
      </c>
    </row>
    <row r="21" ht="20" customHeight="1">
      <c r="A21" s="21" t="n"/>
      <c r="B21" s="21" t="n"/>
      <c r="C21" s="21" t="n"/>
      <c r="D21" s="21" t="n"/>
      <c r="E21" s="22" t="n"/>
      <c r="F21" s="21" t="n"/>
      <c r="G21" s="37" t="n"/>
      <c r="H21" s="22" t="n"/>
      <c r="I21" s="38" t="n"/>
      <c r="J21" s="33">
        <f>IF(OR(E21="",E21&lt;=0,G21="",H21="",I21=""),"",IFERROR((G21/E21)*H21*(1+I21),""))</f>
        <v/>
      </c>
      <c r="K21" s="21" t="n"/>
      <c r="L21" s="4">
        <f>IF(COUNTA(A21:I21,K21)=0,"",IF(OR(A21="",B21="",C21="",D21="",E21="",F21="",G21="",H21="",I21="",K21=""),"Eingabe prüfen",IF(OR(E21&lt;=0,G21&lt;0,H21&lt;0,I21&lt;0),"Eingabe prüfen",IF(K21="Nein","Inaktiv","OK"))))</f>
        <v/>
      </c>
    </row>
    <row r="22" ht="20" customHeight="1">
      <c r="A22" s="21" t="n"/>
      <c r="B22" s="21" t="n"/>
      <c r="C22" s="21" t="n"/>
      <c r="D22" s="21" t="n"/>
      <c r="E22" s="22" t="n"/>
      <c r="F22" s="21" t="n"/>
      <c r="G22" s="37" t="n"/>
      <c r="H22" s="22" t="n"/>
      <c r="I22" s="38" t="n"/>
      <c r="J22" s="32">
        <f>IF(OR(E22="",E22&lt;=0,G22="",H22="",I22=""),"",IFERROR((G22/E22)*H22*(1+I22),""))</f>
        <v/>
      </c>
      <c r="K22" s="21" t="n"/>
      <c r="L22" s="7">
        <f>IF(COUNTA(A22:I22,K22)=0,"",IF(OR(A22="",B22="",C22="",D22="",E22="",F22="",G22="",H22="",I22="",K22=""),"Eingabe prüfen",IF(OR(E22&lt;=0,G22&lt;0,H22&lt;0,I22&lt;0),"Eingabe prüfen",IF(K22="Nein","Inaktiv","OK"))))</f>
        <v/>
      </c>
    </row>
    <row r="23" ht="20" customHeight="1">
      <c r="A23" s="21" t="n"/>
      <c r="B23" s="21" t="n"/>
      <c r="C23" s="21" t="n"/>
      <c r="D23" s="21" t="n"/>
      <c r="E23" s="22" t="n"/>
      <c r="F23" s="21" t="n"/>
      <c r="G23" s="37" t="n"/>
      <c r="H23" s="22" t="n"/>
      <c r="I23" s="38" t="n"/>
      <c r="J23" s="33">
        <f>IF(OR(E23="",E23&lt;=0,G23="",H23="",I23=""),"",IFERROR((G23/E23)*H23*(1+I23),""))</f>
        <v/>
      </c>
      <c r="K23" s="21" t="n"/>
      <c r="L23" s="4">
        <f>IF(COUNTA(A23:I23,K23)=0,"",IF(OR(A23="",B23="",C23="",D23="",E23="",F23="",G23="",H23="",I23="",K23=""),"Eingabe prüfen",IF(OR(E23&lt;=0,G23&lt;0,H23&lt;0,I23&lt;0),"Eingabe prüfen",IF(K23="Nein","Inaktiv","OK"))))</f>
        <v/>
      </c>
    </row>
    <row r="24" ht="20" customHeight="1">
      <c r="A24" s="21" t="n"/>
      <c r="B24" s="21" t="n"/>
      <c r="C24" s="21" t="n"/>
      <c r="D24" s="21" t="n"/>
      <c r="E24" s="22" t="n"/>
      <c r="F24" s="21" t="n"/>
      <c r="G24" s="37" t="n"/>
      <c r="H24" s="22" t="n"/>
      <c r="I24" s="38" t="n"/>
      <c r="J24" s="32">
        <f>IF(OR(E24="",E24&lt;=0,G24="",H24="",I24=""),"",IFERROR((G24/E24)*H24*(1+I24),""))</f>
        <v/>
      </c>
      <c r="K24" s="21" t="n"/>
      <c r="L24" s="7">
        <f>IF(COUNTA(A24:I24,K24)=0,"",IF(OR(A24="",B24="",C24="",D24="",E24="",F24="",G24="",H24="",I24="",K24=""),"Eingabe prüfen",IF(OR(E24&lt;=0,G24&lt;0,H24&lt;0,I24&lt;0),"Eingabe prüfen",IF(K24="Nein","Inaktiv","OK"))))</f>
        <v/>
      </c>
    </row>
    <row r="25" ht="20" customHeight="1">
      <c r="A25" s="21" t="n"/>
      <c r="B25" s="21" t="n"/>
      <c r="C25" s="21" t="n"/>
      <c r="D25" s="21" t="n"/>
      <c r="E25" s="22" t="n"/>
      <c r="F25" s="21" t="n"/>
      <c r="G25" s="37" t="n"/>
      <c r="H25" s="22" t="n"/>
      <c r="I25" s="38" t="n"/>
      <c r="J25" s="33">
        <f>IF(OR(E25="",E25&lt;=0,G25="",H25="",I25=""),"",IFERROR((G25/E25)*H25*(1+I25),""))</f>
        <v/>
      </c>
      <c r="K25" s="21" t="n"/>
      <c r="L25" s="4">
        <f>IF(COUNTA(A25:I25,K25)=0,"",IF(OR(A25="",B25="",C25="",D25="",E25="",F25="",G25="",H25="",I25="",K25=""),"Eingabe prüfen",IF(OR(E25&lt;=0,G25&lt;0,H25&lt;0,I25&lt;0),"Eingabe prüfen",IF(K25="Nein","Inaktiv","OK"))))</f>
        <v/>
      </c>
    </row>
    <row r="26" ht="20" customHeight="1">
      <c r="A26" s="21" t="n"/>
      <c r="B26" s="21" t="n"/>
      <c r="C26" s="21" t="n"/>
      <c r="D26" s="21" t="n"/>
      <c r="E26" s="22" t="n"/>
      <c r="F26" s="21" t="n"/>
      <c r="G26" s="37" t="n"/>
      <c r="H26" s="22" t="n"/>
      <c r="I26" s="38" t="n"/>
      <c r="J26" s="32">
        <f>IF(OR(E26="",E26&lt;=0,G26="",H26="",I26=""),"",IFERROR((G26/E26)*H26*(1+I26),""))</f>
        <v/>
      </c>
      <c r="K26" s="21" t="n"/>
      <c r="L26" s="7">
        <f>IF(COUNTA(A26:I26,K26)=0,"",IF(OR(A26="",B26="",C26="",D26="",E26="",F26="",G26="",H26="",I26="",K26=""),"Eingabe prüfen",IF(OR(E26&lt;=0,G26&lt;0,H26&lt;0,I26&lt;0),"Eingabe prüfen",IF(K26="Nein","Inaktiv","OK"))))</f>
        <v/>
      </c>
    </row>
    <row r="27" ht="20" customHeight="1">
      <c r="A27" s="21" t="n"/>
      <c r="B27" s="21" t="n"/>
      <c r="C27" s="21" t="n"/>
      <c r="D27" s="21" t="n"/>
      <c r="E27" s="22" t="n"/>
      <c r="F27" s="21" t="n"/>
      <c r="G27" s="37" t="n"/>
      <c r="H27" s="22" t="n"/>
      <c r="I27" s="38" t="n"/>
      <c r="J27" s="33">
        <f>IF(OR(E27="",E27&lt;=0,G27="",H27="",I27=""),"",IFERROR((G27/E27)*H27*(1+I27),""))</f>
        <v/>
      </c>
      <c r="K27" s="21" t="n"/>
      <c r="L27" s="4">
        <f>IF(COUNTA(A27:I27,K27)=0,"",IF(OR(A27="",B27="",C27="",D27="",E27="",F27="",G27="",H27="",I27="",K27=""),"Eingabe prüfen",IF(OR(E27&lt;=0,G27&lt;0,H27&lt;0,I27&lt;0),"Eingabe prüfen",IF(K27="Nein","Inaktiv","OK"))))</f>
        <v/>
      </c>
    </row>
    <row r="28" ht="20" customHeight="1">
      <c r="A28" s="21" t="n"/>
      <c r="B28" s="21" t="n"/>
      <c r="C28" s="21" t="n"/>
      <c r="D28" s="21" t="n"/>
      <c r="E28" s="22" t="n"/>
      <c r="F28" s="21" t="n"/>
      <c r="G28" s="37" t="n"/>
      <c r="H28" s="22" t="n"/>
      <c r="I28" s="38" t="n"/>
      <c r="J28" s="32">
        <f>IF(OR(E28="",E28&lt;=0,G28="",H28="",I28=""),"",IFERROR((G28/E28)*H28*(1+I28),""))</f>
        <v/>
      </c>
      <c r="K28" s="21" t="n"/>
      <c r="L28" s="7">
        <f>IF(COUNTA(A28:I28,K28)=0,"",IF(OR(A28="",B28="",C28="",D28="",E28="",F28="",G28="",H28="",I28="",K28=""),"Eingabe prüfen",IF(OR(E28&lt;=0,G28&lt;0,H28&lt;0,I28&lt;0),"Eingabe prüfen",IF(K28="Nein","Inaktiv","OK"))))</f>
        <v/>
      </c>
    </row>
    <row r="29" ht="20" customHeight="1">
      <c r="A29" s="21" t="n"/>
      <c r="B29" s="21" t="n"/>
      <c r="C29" s="21" t="n"/>
      <c r="D29" s="21" t="n"/>
      <c r="E29" s="22" t="n"/>
      <c r="F29" s="21" t="n"/>
      <c r="G29" s="37" t="n"/>
      <c r="H29" s="22" t="n"/>
      <c r="I29" s="38" t="n"/>
      <c r="J29" s="33">
        <f>IF(OR(E29="",E29&lt;=0,G29="",H29="",I29=""),"",IFERROR((G29/E29)*H29*(1+I29),""))</f>
        <v/>
      </c>
      <c r="K29" s="21" t="n"/>
      <c r="L29" s="4">
        <f>IF(COUNTA(A29:I29,K29)=0,"",IF(OR(A29="",B29="",C29="",D29="",E29="",F29="",G29="",H29="",I29="",K29=""),"Eingabe prüfen",IF(OR(E29&lt;=0,G29&lt;0,H29&lt;0,I29&lt;0),"Eingabe prüfen",IF(K29="Nein","Inaktiv","OK"))))</f>
        <v/>
      </c>
    </row>
    <row r="30" ht="20" customHeight="1">
      <c r="A30" s="21" t="n"/>
      <c r="B30" s="21" t="n"/>
      <c r="C30" s="21" t="n"/>
      <c r="D30" s="21" t="n"/>
      <c r="E30" s="22" t="n"/>
      <c r="F30" s="21" t="n"/>
      <c r="G30" s="37" t="n"/>
      <c r="H30" s="22" t="n"/>
      <c r="I30" s="38" t="n"/>
      <c r="J30" s="32">
        <f>IF(OR(E30="",E30&lt;=0,G30="",H30="",I30=""),"",IFERROR((G30/E30)*H30*(1+I30),""))</f>
        <v/>
      </c>
      <c r="K30" s="21" t="n"/>
      <c r="L30" s="7">
        <f>IF(COUNTA(A30:I30,K30)=0,"",IF(OR(A30="",B30="",C30="",D30="",E30="",F30="",G30="",H30="",I30="",K30=""),"Eingabe prüfen",IF(OR(E30&lt;=0,G30&lt;0,H30&lt;0,I30&lt;0),"Eingabe prüfen",IF(K30="Nein","Inaktiv","OK"))))</f>
        <v/>
      </c>
    </row>
    <row r="31" ht="20" customHeight="1">
      <c r="A31" s="21" t="n"/>
      <c r="B31" s="21" t="n"/>
      <c r="C31" s="21" t="n"/>
      <c r="D31" s="21" t="n"/>
      <c r="E31" s="22" t="n"/>
      <c r="F31" s="21" t="n"/>
      <c r="G31" s="37" t="n"/>
      <c r="H31" s="22" t="n"/>
      <c r="I31" s="38" t="n"/>
      <c r="J31" s="33">
        <f>IF(OR(E31="",E31&lt;=0,G31="",H31="",I31=""),"",IFERROR((G31/E31)*H31*(1+I31),""))</f>
        <v/>
      </c>
      <c r="K31" s="21" t="n"/>
      <c r="L31" s="4">
        <f>IF(COUNTA(A31:I31,K31)=0,"",IF(OR(A31="",B31="",C31="",D31="",E31="",F31="",G31="",H31="",I31="",K31=""),"Eingabe prüfen",IF(OR(E31&lt;=0,G31&lt;0,H31&lt;0,I31&lt;0),"Eingabe prüfen",IF(K31="Nein","Inaktiv","OK"))))</f>
        <v/>
      </c>
    </row>
    <row r="32" ht="20" customHeight="1">
      <c r="A32" s="21" t="n"/>
      <c r="B32" s="21" t="n"/>
      <c r="C32" s="21" t="n"/>
      <c r="D32" s="21" t="n"/>
      <c r="E32" s="22" t="n"/>
      <c r="F32" s="21" t="n"/>
      <c r="G32" s="37" t="n"/>
      <c r="H32" s="22" t="n"/>
      <c r="I32" s="38" t="n"/>
      <c r="J32" s="32">
        <f>IF(OR(E32="",E32&lt;=0,G32="",H32="",I32=""),"",IFERROR((G32/E32)*H32*(1+I32),""))</f>
        <v/>
      </c>
      <c r="K32" s="21" t="n"/>
      <c r="L32" s="7">
        <f>IF(COUNTA(A32:I32,K32)=0,"",IF(OR(A32="",B32="",C32="",D32="",E32="",F32="",G32="",H32="",I32="",K32=""),"Eingabe prüfen",IF(OR(E32&lt;=0,G32&lt;0,H32&lt;0,I32&lt;0),"Eingabe prüfen",IF(K32="Nein","Inaktiv","OK"))))</f>
        <v/>
      </c>
    </row>
    <row r="33" ht="20" customHeight="1">
      <c r="A33" s="21" t="n"/>
      <c r="B33" s="21" t="n"/>
      <c r="C33" s="21" t="n"/>
      <c r="D33" s="21" t="n"/>
      <c r="E33" s="22" t="n"/>
      <c r="F33" s="21" t="n"/>
      <c r="G33" s="37" t="n"/>
      <c r="H33" s="22" t="n"/>
      <c r="I33" s="38" t="n"/>
      <c r="J33" s="33">
        <f>IF(OR(E33="",E33&lt;=0,G33="",H33="",I33=""),"",IFERROR((G33/E33)*H33*(1+I33),""))</f>
        <v/>
      </c>
      <c r="K33" s="21" t="n"/>
      <c r="L33" s="4">
        <f>IF(COUNTA(A33:I33,K33)=0,"",IF(OR(A33="",B33="",C33="",D33="",E33="",F33="",G33="",H33="",I33="",K33=""),"Eingabe prüfen",IF(OR(E33&lt;=0,G33&lt;0,H33&lt;0,I33&lt;0),"Eingabe prüfen",IF(K33="Nein","Inaktiv","OK"))))</f>
        <v/>
      </c>
    </row>
    <row r="34" ht="20" customHeight="1">
      <c r="A34" s="21" t="n"/>
      <c r="B34" s="21" t="n"/>
      <c r="C34" s="21" t="n"/>
      <c r="D34" s="21" t="n"/>
      <c r="E34" s="22" t="n"/>
      <c r="F34" s="21" t="n"/>
      <c r="G34" s="37" t="n"/>
      <c r="H34" s="22" t="n"/>
      <c r="I34" s="38" t="n"/>
      <c r="J34" s="32">
        <f>IF(OR(E34="",E34&lt;=0,G34="",H34="",I34=""),"",IFERROR((G34/E34)*H34*(1+I34),""))</f>
        <v/>
      </c>
      <c r="K34" s="21" t="n"/>
      <c r="L34" s="7">
        <f>IF(COUNTA(A34:I34,K34)=0,"",IF(OR(A34="",B34="",C34="",D34="",E34="",F34="",G34="",H34="",I34="",K34=""),"Eingabe prüfen",IF(OR(E34&lt;=0,G34&lt;0,H34&lt;0,I34&lt;0),"Eingabe prüfen",IF(K34="Nein","Inaktiv","OK"))))</f>
        <v/>
      </c>
    </row>
    <row r="35" ht="20" customHeight="1">
      <c r="A35" s="21" t="n"/>
      <c r="B35" s="21" t="n"/>
      <c r="C35" s="21" t="n"/>
      <c r="D35" s="21" t="n"/>
      <c r="E35" s="22" t="n"/>
      <c r="F35" s="21" t="n"/>
      <c r="G35" s="37" t="n"/>
      <c r="H35" s="22" t="n"/>
      <c r="I35" s="38" t="n"/>
      <c r="J35" s="33">
        <f>IF(OR(E35="",E35&lt;=0,G35="",H35="",I35=""),"",IFERROR((G35/E35)*H35*(1+I35),""))</f>
        <v/>
      </c>
      <c r="K35" s="21" t="n"/>
      <c r="L35" s="4">
        <f>IF(COUNTA(A35:I35,K35)=0,"",IF(OR(A35="",B35="",C35="",D35="",E35="",F35="",G35="",H35="",I35="",K35=""),"Eingabe prüfen",IF(OR(E35&lt;=0,G35&lt;0,H35&lt;0,I35&lt;0),"Eingabe prüfen",IF(K35="Nein","Inaktiv","OK"))))</f>
        <v/>
      </c>
    </row>
    <row r="36" ht="20" customHeight="1">
      <c r="A36" s="21" t="n"/>
      <c r="B36" s="21" t="n"/>
      <c r="C36" s="21" t="n"/>
      <c r="D36" s="21" t="n"/>
      <c r="E36" s="22" t="n"/>
      <c r="F36" s="21" t="n"/>
      <c r="G36" s="37" t="n"/>
      <c r="H36" s="22" t="n"/>
      <c r="I36" s="38" t="n"/>
      <c r="J36" s="32">
        <f>IF(OR(E36="",E36&lt;=0,G36="",H36="",I36=""),"",IFERROR((G36/E36)*H36*(1+I36),""))</f>
        <v/>
      </c>
      <c r="K36" s="21" t="n"/>
      <c r="L36" s="7">
        <f>IF(COUNTA(A36:I36,K36)=0,"",IF(OR(A36="",B36="",C36="",D36="",E36="",F36="",G36="",H36="",I36="",K36=""),"Eingabe prüfen",IF(OR(E36&lt;=0,G36&lt;0,H36&lt;0,I36&lt;0),"Eingabe prüfen",IF(K36="Nein","Inaktiv","OK"))))</f>
        <v/>
      </c>
    </row>
    <row r="37" ht="20" customHeight="1">
      <c r="A37" s="21" t="n"/>
      <c r="B37" s="21" t="n"/>
      <c r="C37" s="21" t="n"/>
      <c r="D37" s="21" t="n"/>
      <c r="E37" s="22" t="n"/>
      <c r="F37" s="21" t="n"/>
      <c r="G37" s="37" t="n"/>
      <c r="H37" s="22" t="n"/>
      <c r="I37" s="38" t="n"/>
      <c r="J37" s="33">
        <f>IF(OR(E37="",E37&lt;=0,G37="",H37="",I37=""),"",IFERROR((G37/E37)*H37*(1+I37),""))</f>
        <v/>
      </c>
      <c r="K37" s="21" t="n"/>
      <c r="L37" s="4">
        <f>IF(COUNTA(A37:I37,K37)=0,"",IF(OR(A37="",B37="",C37="",D37="",E37="",F37="",G37="",H37="",I37="",K37=""),"Eingabe prüfen",IF(OR(E37&lt;=0,G37&lt;0,H37&lt;0,I37&lt;0),"Eingabe prüfen",IF(K37="Nein","Inaktiv","OK"))))</f>
        <v/>
      </c>
    </row>
    <row r="38" ht="20" customHeight="1">
      <c r="A38" s="21" t="n"/>
      <c r="B38" s="21" t="n"/>
      <c r="C38" s="21" t="n"/>
      <c r="D38" s="21" t="n"/>
      <c r="E38" s="22" t="n"/>
      <c r="F38" s="21" t="n"/>
      <c r="G38" s="37" t="n"/>
      <c r="H38" s="22" t="n"/>
      <c r="I38" s="38" t="n"/>
      <c r="J38" s="32">
        <f>IF(OR(E38="",E38&lt;=0,G38="",H38="",I38=""),"",IFERROR((G38/E38)*H38*(1+I38),""))</f>
        <v/>
      </c>
      <c r="K38" s="21" t="n"/>
      <c r="L38" s="7">
        <f>IF(COUNTA(A38:I38,K38)=0,"",IF(OR(A38="",B38="",C38="",D38="",E38="",F38="",G38="",H38="",I38="",K38=""),"Eingabe prüfen",IF(OR(E38&lt;=0,G38&lt;0,H38&lt;0,I38&lt;0),"Eingabe prüfen",IF(K38="Nein","Inaktiv","OK"))))</f>
        <v/>
      </c>
    </row>
    <row r="39" ht="20" customHeight="1">
      <c r="A39" s="21" t="n"/>
      <c r="B39" s="21" t="n"/>
      <c r="C39" s="21" t="n"/>
      <c r="D39" s="21" t="n"/>
      <c r="E39" s="22" t="n"/>
      <c r="F39" s="21" t="n"/>
      <c r="G39" s="37" t="n"/>
      <c r="H39" s="22" t="n"/>
      <c r="I39" s="38" t="n"/>
      <c r="J39" s="33">
        <f>IF(OR(E39="",E39&lt;=0,G39="",H39="",I39=""),"",IFERROR((G39/E39)*H39*(1+I39),""))</f>
        <v/>
      </c>
      <c r="K39" s="21" t="n"/>
      <c r="L39" s="4">
        <f>IF(COUNTA(A39:I39,K39)=0,"",IF(OR(A39="",B39="",C39="",D39="",E39="",F39="",G39="",H39="",I39="",K39=""),"Eingabe prüfen",IF(OR(E39&lt;=0,G39&lt;0,H39&lt;0,I39&lt;0),"Eingabe prüfen",IF(K39="Nein","Inaktiv","OK"))))</f>
        <v/>
      </c>
    </row>
    <row r="40" ht="20" customHeight="1">
      <c r="A40" s="21" t="n"/>
      <c r="B40" s="21" t="n"/>
      <c r="C40" s="21" t="n"/>
      <c r="D40" s="21" t="n"/>
      <c r="E40" s="22" t="n"/>
      <c r="F40" s="21" t="n"/>
      <c r="G40" s="37" t="n"/>
      <c r="H40" s="22" t="n"/>
      <c r="I40" s="38" t="n"/>
      <c r="J40" s="32">
        <f>IF(OR(E40="",E40&lt;=0,G40="",H40="",I40=""),"",IFERROR((G40/E40)*H40*(1+I40),""))</f>
        <v/>
      </c>
      <c r="K40" s="21" t="n"/>
      <c r="L40" s="7">
        <f>IF(COUNTA(A40:I40,K40)=0,"",IF(OR(A40="",B40="",C40="",D40="",E40="",F40="",G40="",H40="",I40="",K40=""),"Eingabe prüfen",IF(OR(E40&lt;=0,G40&lt;0,H40&lt;0,I40&lt;0),"Eingabe prüfen",IF(K40="Nein","Inaktiv","OK"))))</f>
        <v/>
      </c>
    </row>
    <row r="41" ht="20" customHeight="1">
      <c r="A41" s="21" t="n"/>
      <c r="B41" s="21" t="n"/>
      <c r="C41" s="21" t="n"/>
      <c r="D41" s="21" t="n"/>
      <c r="E41" s="22" t="n"/>
      <c r="F41" s="21" t="n"/>
      <c r="G41" s="37" t="n"/>
      <c r="H41" s="22" t="n"/>
      <c r="I41" s="38" t="n"/>
      <c r="J41" s="33">
        <f>IF(OR(E41="",E41&lt;=0,G41="",H41="",I41=""),"",IFERROR((G41/E41)*H41*(1+I41),""))</f>
        <v/>
      </c>
      <c r="K41" s="21" t="n"/>
      <c r="L41" s="4">
        <f>IF(COUNTA(A41:I41,K41)=0,"",IF(OR(A41="",B41="",C41="",D41="",E41="",F41="",G41="",H41="",I41="",K41=""),"Eingabe prüfen",IF(OR(E41&lt;=0,G41&lt;0,H41&lt;0,I41&lt;0),"Eingabe prüfen",IF(K41="Nein","Inaktiv","OK"))))</f>
        <v/>
      </c>
    </row>
    <row r="42" ht="20" customHeight="1">
      <c r="A42" s="21" t="n"/>
      <c r="B42" s="21" t="n"/>
      <c r="C42" s="21" t="n"/>
      <c r="D42" s="21" t="n"/>
      <c r="E42" s="22" t="n"/>
      <c r="F42" s="21" t="n"/>
      <c r="G42" s="37" t="n"/>
      <c r="H42" s="22" t="n"/>
      <c r="I42" s="38" t="n"/>
      <c r="J42" s="32">
        <f>IF(OR(E42="",E42&lt;=0,G42="",H42="",I42=""),"",IFERROR((G42/E42)*H42*(1+I42),""))</f>
        <v/>
      </c>
      <c r="K42" s="21" t="n"/>
      <c r="L42" s="7">
        <f>IF(COUNTA(A42:I42,K42)=0,"",IF(OR(A42="",B42="",C42="",D42="",E42="",F42="",G42="",H42="",I42="",K42=""),"Eingabe prüfen",IF(OR(E42&lt;=0,G42&lt;0,H42&lt;0,I42&lt;0),"Eingabe prüfen",IF(K42="Nein","Inaktiv","OK"))))</f>
        <v/>
      </c>
    </row>
    <row r="43" ht="20" customHeight="1">
      <c r="A43" s="21" t="n"/>
      <c r="B43" s="21" t="n"/>
      <c r="C43" s="21" t="n"/>
      <c r="D43" s="21" t="n"/>
      <c r="E43" s="22" t="n"/>
      <c r="F43" s="21" t="n"/>
      <c r="G43" s="37" t="n"/>
      <c r="H43" s="22" t="n"/>
      <c r="I43" s="38" t="n"/>
      <c r="J43" s="33">
        <f>IF(OR(E43="",E43&lt;=0,G43="",H43="",I43=""),"",IFERROR((G43/E43)*H43*(1+I43),""))</f>
        <v/>
      </c>
      <c r="K43" s="21" t="n"/>
      <c r="L43" s="4">
        <f>IF(COUNTA(A43:I43,K43)=0,"",IF(OR(A43="",B43="",C43="",D43="",E43="",F43="",G43="",H43="",I43="",K43=""),"Eingabe prüfen",IF(OR(E43&lt;=0,G43&lt;0,H43&lt;0,I43&lt;0),"Eingabe prüfen",IF(K43="Nein","Inaktiv","OK"))))</f>
        <v/>
      </c>
    </row>
    <row r="44" ht="20" customHeight="1">
      <c r="A44" s="21" t="n"/>
      <c r="B44" s="21" t="n"/>
      <c r="C44" s="21" t="n"/>
      <c r="D44" s="21" t="n"/>
      <c r="E44" s="22" t="n"/>
      <c r="F44" s="21" t="n"/>
      <c r="G44" s="37" t="n"/>
      <c r="H44" s="22" t="n"/>
      <c r="I44" s="38" t="n"/>
      <c r="J44" s="32">
        <f>IF(OR(E44="",E44&lt;=0,G44="",H44="",I44=""),"",IFERROR((G44/E44)*H44*(1+I44),""))</f>
        <v/>
      </c>
      <c r="K44" s="21" t="n"/>
      <c r="L44" s="7">
        <f>IF(COUNTA(A44:I44,K44)=0,"",IF(OR(A44="",B44="",C44="",D44="",E44="",F44="",G44="",H44="",I44="",K44=""),"Eingabe prüfen",IF(OR(E44&lt;=0,G44&lt;0,H44&lt;0,I44&lt;0),"Eingabe prüfen",IF(K44="Nein","Inaktiv","OK"))))</f>
        <v/>
      </c>
    </row>
    <row r="45" ht="20" customHeight="1">
      <c r="A45" s="21" t="n"/>
      <c r="B45" s="21" t="n"/>
      <c r="C45" s="21" t="n"/>
      <c r="D45" s="21" t="n"/>
      <c r="E45" s="22" t="n"/>
      <c r="F45" s="21" t="n"/>
      <c r="G45" s="37" t="n"/>
      <c r="H45" s="22" t="n"/>
      <c r="I45" s="38" t="n"/>
      <c r="J45" s="33">
        <f>IF(OR(E45="",E45&lt;=0,G45="",H45="",I45=""),"",IFERROR((G45/E45)*H45*(1+I45),""))</f>
        <v/>
      </c>
      <c r="K45" s="21" t="n"/>
      <c r="L45" s="4">
        <f>IF(COUNTA(A45:I45,K45)=0,"",IF(OR(A45="",B45="",C45="",D45="",E45="",F45="",G45="",H45="",I45="",K45=""),"Eingabe prüfen",IF(OR(E45&lt;=0,G45&lt;0,H45&lt;0,I45&lt;0),"Eingabe prüfen",IF(K45="Nein","Inaktiv","OK"))))</f>
        <v/>
      </c>
    </row>
    <row r="46" ht="20" customHeight="1">
      <c r="A46" s="21" t="n"/>
      <c r="B46" s="21" t="n"/>
      <c r="C46" s="21" t="n"/>
      <c r="D46" s="21" t="n"/>
      <c r="E46" s="22" t="n"/>
      <c r="F46" s="21" t="n"/>
      <c r="G46" s="37" t="n"/>
      <c r="H46" s="22" t="n"/>
      <c r="I46" s="38" t="n"/>
      <c r="J46" s="32">
        <f>IF(OR(E46="",E46&lt;=0,G46="",H46="",I46=""),"",IFERROR((G46/E46)*H46*(1+I46),""))</f>
        <v/>
      </c>
      <c r="K46" s="21" t="n"/>
      <c r="L46" s="7">
        <f>IF(COUNTA(A46:I46,K46)=0,"",IF(OR(A46="",B46="",C46="",D46="",E46="",F46="",G46="",H46="",I46="",K46=""),"Eingabe prüfen",IF(OR(E46&lt;=0,G46&lt;0,H46&lt;0,I46&lt;0),"Eingabe prüfen",IF(K46="Nein","Inaktiv","OK"))))</f>
        <v/>
      </c>
    </row>
    <row r="47" ht="20" customHeight="1">
      <c r="A47" s="21" t="n"/>
      <c r="B47" s="21" t="n"/>
      <c r="C47" s="21" t="n"/>
      <c r="D47" s="21" t="n"/>
      <c r="E47" s="22" t="n"/>
      <c r="F47" s="21" t="n"/>
      <c r="G47" s="37" t="n"/>
      <c r="H47" s="22" t="n"/>
      <c r="I47" s="38" t="n"/>
      <c r="J47" s="33">
        <f>IF(OR(E47="",E47&lt;=0,G47="",H47="",I47=""),"",IFERROR((G47/E47)*H47*(1+I47),""))</f>
        <v/>
      </c>
      <c r="K47" s="21" t="n"/>
      <c r="L47" s="4">
        <f>IF(COUNTA(A47:I47,K47)=0,"",IF(OR(A47="",B47="",C47="",D47="",E47="",F47="",G47="",H47="",I47="",K47=""),"Eingabe prüfen",IF(OR(E47&lt;=0,G47&lt;0,H47&lt;0,I47&lt;0),"Eingabe prüfen",IF(K47="Nein","Inaktiv","OK"))))</f>
        <v/>
      </c>
    </row>
    <row r="48" ht="20" customHeight="1">
      <c r="A48" s="21" t="n"/>
      <c r="B48" s="21" t="n"/>
      <c r="C48" s="21" t="n"/>
      <c r="D48" s="21" t="n"/>
      <c r="E48" s="22" t="n"/>
      <c r="F48" s="21" t="n"/>
      <c r="G48" s="37" t="n"/>
      <c r="H48" s="22" t="n"/>
      <c r="I48" s="38" t="n"/>
      <c r="J48" s="32">
        <f>IF(OR(E48="",E48&lt;=0,G48="",H48="",I48=""),"",IFERROR((G48/E48)*H48*(1+I48),""))</f>
        <v/>
      </c>
      <c r="K48" s="21" t="n"/>
      <c r="L48" s="7">
        <f>IF(COUNTA(A48:I48,K48)=0,"",IF(OR(A48="",B48="",C48="",D48="",E48="",F48="",G48="",H48="",I48="",K48=""),"Eingabe prüfen",IF(OR(E48&lt;=0,G48&lt;0,H48&lt;0,I48&lt;0),"Eingabe prüfen",IF(K48="Nein","Inaktiv","OK"))))</f>
        <v/>
      </c>
    </row>
    <row r="49" ht="20" customHeight="1">
      <c r="A49" s="21" t="n"/>
      <c r="B49" s="21" t="n"/>
      <c r="C49" s="21" t="n"/>
      <c r="D49" s="21" t="n"/>
      <c r="E49" s="22" t="n"/>
      <c r="F49" s="21" t="n"/>
      <c r="G49" s="37" t="n"/>
      <c r="H49" s="22" t="n"/>
      <c r="I49" s="38" t="n"/>
      <c r="J49" s="33">
        <f>IF(OR(E49="",E49&lt;=0,G49="",H49="",I49=""),"",IFERROR((G49/E49)*H49*(1+I49),""))</f>
        <v/>
      </c>
      <c r="K49" s="21" t="n"/>
      <c r="L49" s="4">
        <f>IF(COUNTA(A49:I49,K49)=0,"",IF(OR(A49="",B49="",C49="",D49="",E49="",F49="",G49="",H49="",I49="",K49=""),"Eingabe prüfen",IF(OR(E49&lt;=0,G49&lt;0,H49&lt;0,I49&lt;0),"Eingabe prüfen",IF(K49="Nein","Inaktiv","OK"))))</f>
        <v/>
      </c>
    </row>
    <row r="50" ht="20" customHeight="1">
      <c r="A50" s="21" t="n"/>
      <c r="B50" s="21" t="n"/>
      <c r="C50" s="21" t="n"/>
      <c r="D50" s="21" t="n"/>
      <c r="E50" s="22" t="n"/>
      <c r="F50" s="21" t="n"/>
      <c r="G50" s="37" t="n"/>
      <c r="H50" s="22" t="n"/>
      <c r="I50" s="38" t="n"/>
      <c r="J50" s="32">
        <f>IF(OR(E50="",E50&lt;=0,G50="",H50="",I50=""),"",IFERROR((G50/E50)*H50*(1+I50),""))</f>
        <v/>
      </c>
      <c r="K50" s="21" t="n"/>
      <c r="L50" s="7">
        <f>IF(COUNTA(A50:I50,K50)=0,"",IF(OR(A50="",B50="",C50="",D50="",E50="",F50="",G50="",H50="",I50="",K50=""),"Eingabe prüfen",IF(OR(E50&lt;=0,G50&lt;0,H50&lt;0,I50&lt;0),"Eingabe prüfen",IF(K50="Nein","Inaktiv","OK"))))</f>
        <v/>
      </c>
    </row>
    <row r="51" ht="20" customHeight="1">
      <c r="A51" s="21" t="n"/>
      <c r="B51" s="21" t="n"/>
      <c r="C51" s="21" t="n"/>
      <c r="D51" s="21" t="n"/>
      <c r="E51" s="22" t="n"/>
      <c r="F51" s="21" t="n"/>
      <c r="G51" s="37" t="n"/>
      <c r="H51" s="22" t="n"/>
      <c r="I51" s="38" t="n"/>
      <c r="J51" s="33">
        <f>IF(OR(E51="",E51&lt;=0,G51="",H51="",I51=""),"",IFERROR((G51/E51)*H51*(1+I51),""))</f>
        <v/>
      </c>
      <c r="K51" s="21" t="n"/>
      <c r="L51" s="4">
        <f>IF(COUNTA(A51:I51,K51)=0,"",IF(OR(A51="",B51="",C51="",D51="",E51="",F51="",G51="",H51="",I51="",K51=""),"Eingabe prüfen",IF(OR(E51&lt;=0,G51&lt;0,H51&lt;0,I51&lt;0),"Eingabe prüfen",IF(K51="Nein","Inaktiv","OK"))))</f>
        <v/>
      </c>
    </row>
    <row r="52" ht="20" customHeight="1">
      <c r="A52" s="21" t="n"/>
      <c r="B52" s="21" t="n"/>
      <c r="C52" s="21" t="n"/>
      <c r="D52" s="21" t="n"/>
      <c r="E52" s="22" t="n"/>
      <c r="F52" s="21" t="n"/>
      <c r="G52" s="37" t="n"/>
      <c r="H52" s="22" t="n"/>
      <c r="I52" s="38" t="n"/>
      <c r="J52" s="32">
        <f>IF(OR(E52="",E52&lt;=0,G52="",H52="",I52=""),"",IFERROR((G52/E52)*H52*(1+I52),""))</f>
        <v/>
      </c>
      <c r="K52" s="21" t="n"/>
      <c r="L52" s="7">
        <f>IF(COUNTA(A52:I52,K52)=0,"",IF(OR(A52="",B52="",C52="",D52="",E52="",F52="",G52="",H52="",I52="",K52=""),"Eingabe prüfen",IF(OR(E52&lt;=0,G52&lt;0,H52&lt;0,I52&lt;0),"Eingabe prüfen",IF(K52="Nein","Inaktiv","OK"))))</f>
        <v/>
      </c>
    </row>
    <row r="53" ht="20" customHeight="1">
      <c r="A53" s="21" t="n"/>
      <c r="B53" s="21" t="n"/>
      <c r="C53" s="21" t="n"/>
      <c r="D53" s="21" t="n"/>
      <c r="E53" s="22" t="n"/>
      <c r="F53" s="21" t="n"/>
      <c r="G53" s="37" t="n"/>
      <c r="H53" s="22" t="n"/>
      <c r="I53" s="38" t="n"/>
      <c r="J53" s="33">
        <f>IF(OR(E53="",E53&lt;=0,G53="",H53="",I53=""),"",IFERROR((G53/E53)*H53*(1+I53),""))</f>
        <v/>
      </c>
      <c r="K53" s="21" t="n"/>
      <c r="L53" s="4">
        <f>IF(COUNTA(A53:I53,K53)=0,"",IF(OR(A53="",B53="",C53="",D53="",E53="",F53="",G53="",H53="",I53="",K53=""),"Eingabe prüfen",IF(OR(E53&lt;=0,G53&lt;0,H53&lt;0,I53&lt;0),"Eingabe prüfen",IF(K53="Nein","Inaktiv","OK"))))</f>
        <v/>
      </c>
    </row>
    <row r="54" ht="20" customHeight="1">
      <c r="A54" s="21" t="n"/>
      <c r="B54" s="21" t="n"/>
      <c r="C54" s="21" t="n"/>
      <c r="D54" s="21" t="n"/>
      <c r="E54" s="22" t="n"/>
      <c r="F54" s="21" t="n"/>
      <c r="G54" s="37" t="n"/>
      <c r="H54" s="22" t="n"/>
      <c r="I54" s="38" t="n"/>
      <c r="J54" s="32">
        <f>IF(OR(E54="",E54&lt;=0,G54="",H54="",I54=""),"",IFERROR((G54/E54)*H54*(1+I54),""))</f>
        <v/>
      </c>
      <c r="K54" s="21" t="n"/>
      <c r="L54" s="7">
        <f>IF(COUNTA(A54:I54,K54)=0,"",IF(OR(A54="",B54="",C54="",D54="",E54="",F54="",G54="",H54="",I54="",K54=""),"Eingabe prüfen",IF(OR(E54&lt;=0,G54&lt;0,H54&lt;0,I54&lt;0),"Eingabe prüfen",IF(K54="Nein","Inaktiv","OK"))))</f>
        <v/>
      </c>
    </row>
    <row r="55" ht="20" customHeight="1">
      <c r="A55" s="21" t="n"/>
      <c r="B55" s="21" t="n"/>
      <c r="C55" s="21" t="n"/>
      <c r="D55" s="21" t="n"/>
      <c r="E55" s="22" t="n"/>
      <c r="F55" s="21" t="n"/>
      <c r="G55" s="37" t="n"/>
      <c r="H55" s="22" t="n"/>
      <c r="I55" s="38" t="n"/>
      <c r="J55" s="33">
        <f>IF(OR(E55="",E55&lt;=0,G55="",H55="",I55=""),"",IFERROR((G55/E55)*H55*(1+I55),""))</f>
        <v/>
      </c>
      <c r="K55" s="21" t="n"/>
      <c r="L55" s="4">
        <f>IF(COUNTA(A55:I55,K55)=0,"",IF(OR(A55="",B55="",C55="",D55="",E55="",F55="",G55="",H55="",I55="",K55=""),"Eingabe prüfen",IF(OR(E55&lt;=0,G55&lt;0,H55&lt;0,I55&lt;0),"Eingabe prüfen",IF(K55="Nein","Inaktiv","OK"))))</f>
        <v/>
      </c>
    </row>
    <row r="56" ht="20" customHeight="1">
      <c r="A56" s="21" t="n"/>
      <c r="B56" s="21" t="n"/>
      <c r="C56" s="21" t="n"/>
      <c r="D56" s="21" t="n"/>
      <c r="E56" s="22" t="n"/>
      <c r="F56" s="21" t="n"/>
      <c r="G56" s="37" t="n"/>
      <c r="H56" s="22" t="n"/>
      <c r="I56" s="38" t="n"/>
      <c r="J56" s="32">
        <f>IF(OR(E56="",E56&lt;=0,G56="",H56="",I56=""),"",IFERROR((G56/E56)*H56*(1+I56),""))</f>
        <v/>
      </c>
      <c r="K56" s="21" t="n"/>
      <c r="L56" s="7">
        <f>IF(COUNTA(A56:I56,K56)=0,"",IF(OR(A56="",B56="",C56="",D56="",E56="",F56="",G56="",H56="",I56="",K56=""),"Eingabe prüfen",IF(OR(E56&lt;=0,G56&lt;0,H56&lt;0,I56&lt;0),"Eingabe prüfen",IF(K56="Nein","Inaktiv","OK"))))</f>
        <v/>
      </c>
    </row>
    <row r="57" ht="20" customHeight="1">
      <c r="A57" s="21" t="n"/>
      <c r="B57" s="21" t="n"/>
      <c r="C57" s="21" t="n"/>
      <c r="D57" s="21" t="n"/>
      <c r="E57" s="22" t="n"/>
      <c r="F57" s="21" t="n"/>
      <c r="G57" s="37" t="n"/>
      <c r="H57" s="22" t="n"/>
      <c r="I57" s="38" t="n"/>
      <c r="J57" s="33">
        <f>IF(OR(E57="",E57&lt;=0,G57="",H57="",I57=""),"",IFERROR((G57/E57)*H57*(1+I57),""))</f>
        <v/>
      </c>
      <c r="K57" s="21" t="n"/>
      <c r="L57" s="4">
        <f>IF(COUNTA(A57:I57,K57)=0,"",IF(OR(A57="",B57="",C57="",D57="",E57="",F57="",G57="",H57="",I57="",K57=""),"Eingabe prüfen",IF(OR(E57&lt;=0,G57&lt;0,H57&lt;0,I57&lt;0),"Eingabe prüfen",IF(K57="Nein","Inaktiv","OK"))))</f>
        <v/>
      </c>
    </row>
    <row r="58" ht="20" customHeight="1">
      <c r="A58" s="21" t="n"/>
      <c r="B58" s="21" t="n"/>
      <c r="C58" s="21" t="n"/>
      <c r="D58" s="21" t="n"/>
      <c r="E58" s="22" t="n"/>
      <c r="F58" s="21" t="n"/>
      <c r="G58" s="37" t="n"/>
      <c r="H58" s="22" t="n"/>
      <c r="I58" s="38" t="n"/>
      <c r="J58" s="32">
        <f>IF(OR(E58="",E58&lt;=0,G58="",H58="",I58=""),"",IFERROR((G58/E58)*H58*(1+I58),""))</f>
        <v/>
      </c>
      <c r="K58" s="21" t="n"/>
      <c r="L58" s="7">
        <f>IF(COUNTA(A58:I58,K58)=0,"",IF(OR(A58="",B58="",C58="",D58="",E58="",F58="",G58="",H58="",I58="",K58=""),"Eingabe prüfen",IF(OR(E58&lt;=0,G58&lt;0,H58&lt;0,I58&lt;0),"Eingabe prüfen",IF(K58="Nein","Inaktiv","OK"))))</f>
        <v/>
      </c>
    </row>
    <row r="59" ht="20" customHeight="1">
      <c r="A59" s="21" t="n"/>
      <c r="B59" s="21" t="n"/>
      <c r="C59" s="21" t="n"/>
      <c r="D59" s="21" t="n"/>
      <c r="E59" s="22" t="n"/>
      <c r="F59" s="21" t="n"/>
      <c r="G59" s="37" t="n"/>
      <c r="H59" s="22" t="n"/>
      <c r="I59" s="38" t="n"/>
      <c r="J59" s="33">
        <f>IF(OR(E59="",E59&lt;=0,G59="",H59="",I59=""),"",IFERROR((G59/E59)*H59*(1+I59),""))</f>
        <v/>
      </c>
      <c r="K59" s="21" t="n"/>
      <c r="L59" s="4">
        <f>IF(COUNTA(A59:I59,K59)=0,"",IF(OR(A59="",B59="",C59="",D59="",E59="",F59="",G59="",H59="",I59="",K59=""),"Eingabe prüfen",IF(OR(E59&lt;=0,G59&lt;0,H59&lt;0,I59&lt;0),"Eingabe prüfen",IF(K59="Nein","Inaktiv","OK"))))</f>
        <v/>
      </c>
    </row>
    <row r="60" ht="20" customHeight="1">
      <c r="A60" s="21" t="n"/>
      <c r="B60" s="21" t="n"/>
      <c r="C60" s="21" t="n"/>
      <c r="D60" s="21" t="n"/>
      <c r="E60" s="22" t="n"/>
      <c r="F60" s="21" t="n"/>
      <c r="G60" s="37" t="n"/>
      <c r="H60" s="22" t="n"/>
      <c r="I60" s="38" t="n"/>
      <c r="J60" s="32">
        <f>IF(OR(E60="",E60&lt;=0,G60="",H60="",I60=""),"",IFERROR((G60/E60)*H60*(1+I60),""))</f>
        <v/>
      </c>
      <c r="K60" s="21" t="n"/>
      <c r="L60" s="7">
        <f>IF(COUNTA(A60:I60,K60)=0,"",IF(OR(A60="",B60="",C60="",D60="",E60="",F60="",G60="",H60="",I60="",K60=""),"Eingabe prüfen",IF(OR(E60&lt;=0,G60&lt;0,H60&lt;0,I60&lt;0),"Eingabe prüfen",IF(K60="Nein","Inaktiv","OK"))))</f>
        <v/>
      </c>
    </row>
    <row r="61" ht="20" customHeight="1">
      <c r="A61" s="21" t="n"/>
      <c r="B61" s="21" t="n"/>
      <c r="C61" s="21" t="n"/>
      <c r="D61" s="21" t="n"/>
      <c r="E61" s="22" t="n"/>
      <c r="F61" s="21" t="n"/>
      <c r="G61" s="37" t="n"/>
      <c r="H61" s="22" t="n"/>
      <c r="I61" s="38" t="n"/>
      <c r="J61" s="33">
        <f>IF(OR(E61="",E61&lt;=0,G61="",H61="",I61=""),"",IFERROR((G61/E61)*H61*(1+I61),""))</f>
        <v/>
      </c>
      <c r="K61" s="21" t="n"/>
      <c r="L61" s="4">
        <f>IF(COUNTA(A61:I61,K61)=0,"",IF(OR(A61="",B61="",C61="",D61="",E61="",F61="",G61="",H61="",I61="",K61=""),"Eingabe prüfen",IF(OR(E61&lt;=0,G61&lt;0,H61&lt;0,I61&lt;0),"Eingabe prüfen",IF(K61="Nein","Inaktiv","OK"))))</f>
        <v/>
      </c>
    </row>
    <row r="62" ht="20" customHeight="1">
      <c r="A62" s="21" t="n"/>
      <c r="B62" s="21" t="n"/>
      <c r="C62" s="21" t="n"/>
      <c r="D62" s="21" t="n"/>
      <c r="E62" s="22" t="n"/>
      <c r="F62" s="21" t="n"/>
      <c r="G62" s="37" t="n"/>
      <c r="H62" s="22" t="n"/>
      <c r="I62" s="38" t="n"/>
      <c r="J62" s="32">
        <f>IF(OR(E62="",E62&lt;=0,G62="",H62="",I62=""),"",IFERROR((G62/E62)*H62*(1+I62),""))</f>
        <v/>
      </c>
      <c r="K62" s="21" t="n"/>
      <c r="L62" s="7">
        <f>IF(COUNTA(A62:I62,K62)=0,"",IF(OR(A62="",B62="",C62="",D62="",E62="",F62="",G62="",H62="",I62="",K62=""),"Eingabe prüfen",IF(OR(E62&lt;=0,G62&lt;0,H62&lt;0,I62&lt;0),"Eingabe prüfen",IF(K62="Nein","Inaktiv","OK"))))</f>
        <v/>
      </c>
    </row>
    <row r="63" ht="20" customHeight="1">
      <c r="A63" s="21" t="n"/>
      <c r="B63" s="21" t="n"/>
      <c r="C63" s="21" t="n"/>
      <c r="D63" s="21" t="n"/>
      <c r="E63" s="22" t="n"/>
      <c r="F63" s="21" t="n"/>
      <c r="G63" s="37" t="n"/>
      <c r="H63" s="22" t="n"/>
      <c r="I63" s="38" t="n"/>
      <c r="J63" s="33">
        <f>IF(OR(E63="",E63&lt;=0,G63="",H63="",I63=""),"",IFERROR((G63/E63)*H63*(1+I63),""))</f>
        <v/>
      </c>
      <c r="K63" s="21" t="n"/>
      <c r="L63" s="4">
        <f>IF(COUNTA(A63:I63,K63)=0,"",IF(OR(A63="",B63="",C63="",D63="",E63="",F63="",G63="",H63="",I63="",K63=""),"Eingabe prüfen",IF(OR(E63&lt;=0,G63&lt;0,H63&lt;0,I63&lt;0),"Eingabe prüfen",IF(K63="Nein","Inaktiv","OK"))))</f>
        <v/>
      </c>
    </row>
    <row r="64" ht="20" customHeight="1">
      <c r="A64" s="21" t="n"/>
      <c r="B64" s="21" t="n"/>
      <c r="C64" s="21" t="n"/>
      <c r="D64" s="21" t="n"/>
      <c r="E64" s="22" t="n"/>
      <c r="F64" s="21" t="n"/>
      <c r="G64" s="37" t="n"/>
      <c r="H64" s="22" t="n"/>
      <c r="I64" s="38" t="n"/>
      <c r="J64" s="32">
        <f>IF(OR(E64="",E64&lt;=0,G64="",H64="",I64=""),"",IFERROR((G64/E64)*H64*(1+I64),""))</f>
        <v/>
      </c>
      <c r="K64" s="21" t="n"/>
      <c r="L64" s="7">
        <f>IF(COUNTA(A64:I64,K64)=0,"",IF(OR(A64="",B64="",C64="",D64="",E64="",F64="",G64="",H64="",I64="",K64=""),"Eingabe prüfen",IF(OR(E64&lt;=0,G64&lt;0,H64&lt;0,I64&lt;0),"Eingabe prüfen",IF(K64="Nein","Inaktiv","OK"))))</f>
        <v/>
      </c>
    </row>
    <row r="65" ht="20" customHeight="1">
      <c r="A65" s="21" t="n"/>
      <c r="B65" s="21" t="n"/>
      <c r="C65" s="21" t="n"/>
      <c r="D65" s="21" t="n"/>
      <c r="E65" s="22" t="n"/>
      <c r="F65" s="21" t="n"/>
      <c r="G65" s="37" t="n"/>
      <c r="H65" s="22" t="n"/>
      <c r="I65" s="38" t="n"/>
      <c r="J65" s="33">
        <f>IF(OR(E65="",E65&lt;=0,G65="",H65="",I65=""),"",IFERROR((G65/E65)*H65*(1+I65),""))</f>
        <v/>
      </c>
      <c r="K65" s="21" t="n"/>
      <c r="L65" s="4">
        <f>IF(COUNTA(A65:I65,K65)=0,"",IF(OR(A65="",B65="",C65="",D65="",E65="",F65="",G65="",H65="",I65="",K65=""),"Eingabe prüfen",IF(OR(E65&lt;=0,G65&lt;0,H65&lt;0,I65&lt;0),"Eingabe prüfen",IF(K65="Nein","Inaktiv","OK"))))</f>
        <v/>
      </c>
    </row>
    <row r="66" ht="20" customHeight="1">
      <c r="A66" s="21" t="n"/>
      <c r="B66" s="21" t="n"/>
      <c r="C66" s="21" t="n"/>
      <c r="D66" s="21" t="n"/>
      <c r="E66" s="22" t="n"/>
      <c r="F66" s="21" t="n"/>
      <c r="G66" s="37" t="n"/>
      <c r="H66" s="22" t="n"/>
      <c r="I66" s="38" t="n"/>
      <c r="J66" s="32">
        <f>IF(OR(E66="",E66&lt;=0,G66="",H66="",I66=""),"",IFERROR((G66/E66)*H66*(1+I66),""))</f>
        <v/>
      </c>
      <c r="K66" s="21" t="n"/>
      <c r="L66" s="7">
        <f>IF(COUNTA(A66:I66,K66)=0,"",IF(OR(A66="",B66="",C66="",D66="",E66="",F66="",G66="",H66="",I66="",K66=""),"Eingabe prüfen",IF(OR(E66&lt;=0,G66&lt;0,H66&lt;0,I66&lt;0),"Eingabe prüfen",IF(K66="Nein","Inaktiv","OK"))))</f>
        <v/>
      </c>
    </row>
    <row r="67" ht="20" customHeight="1">
      <c r="A67" s="21" t="n"/>
      <c r="B67" s="21" t="n"/>
      <c r="C67" s="21" t="n"/>
      <c r="D67" s="21" t="n"/>
      <c r="E67" s="22" t="n"/>
      <c r="F67" s="21" t="n"/>
      <c r="G67" s="37" t="n"/>
      <c r="H67" s="22" t="n"/>
      <c r="I67" s="38" t="n"/>
      <c r="J67" s="33">
        <f>IF(OR(E67="",E67&lt;=0,G67="",H67="",I67=""),"",IFERROR((G67/E67)*H67*(1+I67),""))</f>
        <v/>
      </c>
      <c r="K67" s="21" t="n"/>
      <c r="L67" s="4">
        <f>IF(COUNTA(A67:I67,K67)=0,"",IF(OR(A67="",B67="",C67="",D67="",E67="",F67="",G67="",H67="",I67="",K67=""),"Eingabe prüfen",IF(OR(E67&lt;=0,G67&lt;0,H67&lt;0,I67&lt;0),"Eingabe prüfen",IF(K67="Nein","Inaktiv","OK"))))</f>
        <v/>
      </c>
    </row>
    <row r="68" ht="20" customHeight="1">
      <c r="A68" s="21" t="n"/>
      <c r="B68" s="21" t="n"/>
      <c r="C68" s="21" t="n"/>
      <c r="D68" s="21" t="n"/>
      <c r="E68" s="22" t="n"/>
      <c r="F68" s="21" t="n"/>
      <c r="G68" s="37" t="n"/>
      <c r="H68" s="22" t="n"/>
      <c r="I68" s="38" t="n"/>
      <c r="J68" s="32">
        <f>IF(OR(E68="",E68&lt;=0,G68="",H68="",I68=""),"",IFERROR((G68/E68)*H68*(1+I68),""))</f>
        <v/>
      </c>
      <c r="K68" s="21" t="n"/>
      <c r="L68" s="7">
        <f>IF(COUNTA(A68:I68,K68)=0,"",IF(OR(A68="",B68="",C68="",D68="",E68="",F68="",G68="",H68="",I68="",K68=""),"Eingabe prüfen",IF(OR(E68&lt;=0,G68&lt;0,H68&lt;0,I68&lt;0),"Eingabe prüfen",IF(K68="Nein","Inaktiv","OK"))))</f>
        <v/>
      </c>
    </row>
    <row r="69" ht="20" customHeight="1">
      <c r="A69" s="21" t="n"/>
      <c r="B69" s="21" t="n"/>
      <c r="C69" s="21" t="n"/>
      <c r="D69" s="21" t="n"/>
      <c r="E69" s="22" t="n"/>
      <c r="F69" s="21" t="n"/>
      <c r="G69" s="37" t="n"/>
      <c r="H69" s="22" t="n"/>
      <c r="I69" s="38" t="n"/>
      <c r="J69" s="33">
        <f>IF(OR(E69="",E69&lt;=0,G69="",H69="",I69=""),"",IFERROR((G69/E69)*H69*(1+I69),""))</f>
        <v/>
      </c>
      <c r="K69" s="21" t="n"/>
      <c r="L69" s="4">
        <f>IF(COUNTA(A69:I69,K69)=0,"",IF(OR(A69="",B69="",C69="",D69="",E69="",F69="",G69="",H69="",I69="",K69=""),"Eingabe prüfen",IF(OR(E69&lt;=0,G69&lt;0,H69&lt;0,I69&lt;0),"Eingabe prüfen",IF(K69="Nein","Inaktiv","OK"))))</f>
        <v/>
      </c>
    </row>
    <row r="70" ht="20" customHeight="1">
      <c r="A70" s="21" t="n"/>
      <c r="B70" s="21" t="n"/>
      <c r="C70" s="21" t="n"/>
      <c r="D70" s="21" t="n"/>
      <c r="E70" s="22" t="n"/>
      <c r="F70" s="21" t="n"/>
      <c r="G70" s="37" t="n"/>
      <c r="H70" s="22" t="n"/>
      <c r="I70" s="38" t="n"/>
      <c r="J70" s="32">
        <f>IF(OR(E70="",E70&lt;=0,G70="",H70="",I70=""),"",IFERROR((G70/E70)*H70*(1+I70),""))</f>
        <v/>
      </c>
      <c r="K70" s="21" t="n"/>
      <c r="L70" s="7">
        <f>IF(COUNTA(A70:I70,K70)=0,"",IF(OR(A70="",B70="",C70="",D70="",E70="",F70="",G70="",H70="",I70="",K70=""),"Eingabe prüfen",IF(OR(E70&lt;=0,G70&lt;0,H70&lt;0,I70&lt;0),"Eingabe prüfen",IF(K70="Nein","Inaktiv","OK"))))</f>
        <v/>
      </c>
    </row>
    <row r="71" ht="20" customHeight="1">
      <c r="A71" s="21" t="n"/>
      <c r="B71" s="21" t="n"/>
      <c r="C71" s="21" t="n"/>
      <c r="D71" s="21" t="n"/>
      <c r="E71" s="22" t="n"/>
      <c r="F71" s="21" t="n"/>
      <c r="G71" s="37" t="n"/>
      <c r="H71" s="22" t="n"/>
      <c r="I71" s="38" t="n"/>
      <c r="J71" s="33">
        <f>IF(OR(E71="",E71&lt;=0,G71="",H71="",I71=""),"",IFERROR((G71/E71)*H71*(1+I71),""))</f>
        <v/>
      </c>
      <c r="K71" s="21" t="n"/>
      <c r="L71" s="4">
        <f>IF(COUNTA(A71:I71,K71)=0,"",IF(OR(A71="",B71="",C71="",D71="",E71="",F71="",G71="",H71="",I71="",K71=""),"Eingabe prüfen",IF(OR(E71&lt;=0,G71&lt;0,H71&lt;0,I71&lt;0),"Eingabe prüfen",IF(K71="Nein","Inaktiv","OK"))))</f>
        <v/>
      </c>
    </row>
    <row r="72" ht="20" customHeight="1">
      <c r="A72" s="21" t="n"/>
      <c r="B72" s="21" t="n"/>
      <c r="C72" s="21" t="n"/>
      <c r="D72" s="21" t="n"/>
      <c r="E72" s="22" t="n"/>
      <c r="F72" s="21" t="n"/>
      <c r="G72" s="37" t="n"/>
      <c r="H72" s="22" t="n"/>
      <c r="I72" s="38" t="n"/>
      <c r="J72" s="32">
        <f>IF(OR(E72="",E72&lt;=0,G72="",H72="",I72=""),"",IFERROR((G72/E72)*H72*(1+I72),""))</f>
        <v/>
      </c>
      <c r="K72" s="21" t="n"/>
      <c r="L72" s="7">
        <f>IF(COUNTA(A72:I72,K72)=0,"",IF(OR(A72="",B72="",C72="",D72="",E72="",F72="",G72="",H72="",I72="",K72=""),"Eingabe prüfen",IF(OR(E72&lt;=0,G72&lt;0,H72&lt;0,I72&lt;0),"Eingabe prüfen",IF(K72="Nein","Inaktiv","OK"))))</f>
        <v/>
      </c>
    </row>
    <row r="73" ht="20" customHeight="1">
      <c r="A73" s="21" t="n"/>
      <c r="B73" s="21" t="n"/>
      <c r="C73" s="21" t="n"/>
      <c r="D73" s="21" t="n"/>
      <c r="E73" s="22" t="n"/>
      <c r="F73" s="21" t="n"/>
      <c r="G73" s="37" t="n"/>
      <c r="H73" s="22" t="n"/>
      <c r="I73" s="38" t="n"/>
      <c r="J73" s="33">
        <f>IF(OR(E73="",E73&lt;=0,G73="",H73="",I73=""),"",IFERROR((G73/E73)*H73*(1+I73),""))</f>
        <v/>
      </c>
      <c r="K73" s="21" t="n"/>
      <c r="L73" s="4">
        <f>IF(COUNTA(A73:I73,K73)=0,"",IF(OR(A73="",B73="",C73="",D73="",E73="",F73="",G73="",H73="",I73="",K73=""),"Eingabe prüfen",IF(OR(E73&lt;=0,G73&lt;0,H73&lt;0,I73&lt;0),"Eingabe prüfen",IF(K73="Nein","Inaktiv","OK"))))</f>
        <v/>
      </c>
    </row>
    <row r="74" ht="20" customHeight="1">
      <c r="A74" s="21" t="n"/>
      <c r="B74" s="21" t="n"/>
      <c r="C74" s="21" t="n"/>
      <c r="D74" s="21" t="n"/>
      <c r="E74" s="22" t="n"/>
      <c r="F74" s="21" t="n"/>
      <c r="G74" s="37" t="n"/>
      <c r="H74" s="22" t="n"/>
      <c r="I74" s="38" t="n"/>
      <c r="J74" s="32">
        <f>IF(OR(E74="",E74&lt;=0,G74="",H74="",I74=""),"",IFERROR((G74/E74)*H74*(1+I74),""))</f>
        <v/>
      </c>
      <c r="K74" s="21" t="n"/>
      <c r="L74" s="7">
        <f>IF(COUNTA(A74:I74,K74)=0,"",IF(OR(A74="",B74="",C74="",D74="",E74="",F74="",G74="",H74="",I74="",K74=""),"Eingabe prüfen",IF(OR(E74&lt;=0,G74&lt;0,H74&lt;0,I74&lt;0),"Eingabe prüfen",IF(K74="Nein","Inaktiv","OK"))))</f>
        <v/>
      </c>
    </row>
    <row r="75" ht="20" customHeight="1">
      <c r="A75" s="21" t="n"/>
      <c r="B75" s="21" t="n"/>
      <c r="C75" s="21" t="n"/>
      <c r="D75" s="21" t="n"/>
      <c r="E75" s="22" t="n"/>
      <c r="F75" s="21" t="n"/>
      <c r="G75" s="37" t="n"/>
      <c r="H75" s="22" t="n"/>
      <c r="I75" s="38" t="n"/>
      <c r="J75" s="33">
        <f>IF(OR(E75="",E75&lt;=0,G75="",H75="",I75=""),"",IFERROR((G75/E75)*H75*(1+I75),""))</f>
        <v/>
      </c>
      <c r="K75" s="21" t="n"/>
      <c r="L75" s="4">
        <f>IF(COUNTA(A75:I75,K75)=0,"",IF(OR(A75="",B75="",C75="",D75="",E75="",F75="",G75="",H75="",I75="",K75=""),"Eingabe prüfen",IF(OR(E75&lt;=0,G75&lt;0,H75&lt;0,I75&lt;0),"Eingabe prüfen",IF(K75="Nein","Inaktiv","OK"))))</f>
        <v/>
      </c>
    </row>
    <row r="76" ht="20" customHeight="1">
      <c r="A76" s="21" t="n"/>
      <c r="B76" s="21" t="n"/>
      <c r="C76" s="21" t="n"/>
      <c r="D76" s="21" t="n"/>
      <c r="E76" s="22" t="n"/>
      <c r="F76" s="21" t="n"/>
      <c r="G76" s="37" t="n"/>
      <c r="H76" s="22" t="n"/>
      <c r="I76" s="38" t="n"/>
      <c r="J76" s="32">
        <f>IF(OR(E76="",E76&lt;=0,G76="",H76="",I76=""),"",IFERROR((G76/E76)*H76*(1+I76),""))</f>
        <v/>
      </c>
      <c r="K76" s="21" t="n"/>
      <c r="L76" s="7">
        <f>IF(COUNTA(A76:I76,K76)=0,"",IF(OR(A76="",B76="",C76="",D76="",E76="",F76="",G76="",H76="",I76="",K76=""),"Eingabe prüfen",IF(OR(E76&lt;=0,G76&lt;0,H76&lt;0,I76&lt;0),"Eingabe prüfen",IF(K76="Nein","Inaktiv","OK"))))</f>
        <v/>
      </c>
    </row>
    <row r="77" ht="20" customHeight="1">
      <c r="A77" s="21" t="n"/>
      <c r="B77" s="21" t="n"/>
      <c r="C77" s="21" t="n"/>
      <c r="D77" s="21" t="n"/>
      <c r="E77" s="22" t="n"/>
      <c r="F77" s="21" t="n"/>
      <c r="G77" s="37" t="n"/>
      <c r="H77" s="22" t="n"/>
      <c r="I77" s="38" t="n"/>
      <c r="J77" s="33">
        <f>IF(OR(E77="",E77&lt;=0,G77="",H77="",I77=""),"",IFERROR((G77/E77)*H77*(1+I77),""))</f>
        <v/>
      </c>
      <c r="K77" s="21" t="n"/>
      <c r="L77" s="4">
        <f>IF(COUNTA(A77:I77,K77)=0,"",IF(OR(A77="",B77="",C77="",D77="",E77="",F77="",G77="",H77="",I77="",K77=""),"Eingabe prüfen",IF(OR(E77&lt;=0,G77&lt;0,H77&lt;0,I77&lt;0),"Eingabe prüfen",IF(K77="Nein","Inaktiv","OK"))))</f>
        <v/>
      </c>
    </row>
    <row r="78" ht="20" customHeight="1">
      <c r="A78" s="21" t="n"/>
      <c r="B78" s="21" t="n"/>
      <c r="C78" s="21" t="n"/>
      <c r="D78" s="21" t="n"/>
      <c r="E78" s="22" t="n"/>
      <c r="F78" s="21" t="n"/>
      <c r="G78" s="37" t="n"/>
      <c r="H78" s="22" t="n"/>
      <c r="I78" s="38" t="n"/>
      <c r="J78" s="32">
        <f>IF(OR(E78="",E78&lt;=0,G78="",H78="",I78=""),"",IFERROR((G78/E78)*H78*(1+I78),""))</f>
        <v/>
      </c>
      <c r="K78" s="21" t="n"/>
      <c r="L78" s="7">
        <f>IF(COUNTA(A78:I78,K78)=0,"",IF(OR(A78="",B78="",C78="",D78="",E78="",F78="",G78="",H78="",I78="",K78=""),"Eingabe prüfen",IF(OR(E78&lt;=0,G78&lt;0,H78&lt;0,I78&lt;0),"Eingabe prüfen",IF(K78="Nein","Inaktiv","OK"))))</f>
        <v/>
      </c>
    </row>
    <row r="79" ht="20" customHeight="1">
      <c r="A79" s="21" t="n"/>
      <c r="B79" s="21" t="n"/>
      <c r="C79" s="21" t="n"/>
      <c r="D79" s="21" t="n"/>
      <c r="E79" s="22" t="n"/>
      <c r="F79" s="21" t="n"/>
      <c r="G79" s="37" t="n"/>
      <c r="H79" s="22" t="n"/>
      <c r="I79" s="38" t="n"/>
      <c r="J79" s="33">
        <f>IF(OR(E79="",E79&lt;=0,G79="",H79="",I79=""),"",IFERROR((G79/E79)*H79*(1+I79),""))</f>
        <v/>
      </c>
      <c r="K79" s="21" t="n"/>
      <c r="L79" s="4">
        <f>IF(COUNTA(A79:I79,K79)=0,"",IF(OR(A79="",B79="",C79="",D79="",E79="",F79="",G79="",H79="",I79="",K79=""),"Eingabe prüfen",IF(OR(E79&lt;=0,G79&lt;0,H79&lt;0,I79&lt;0),"Eingabe prüfen",IF(K79="Nein","Inaktiv","OK"))))</f>
        <v/>
      </c>
    </row>
    <row r="80" ht="20" customHeight="1">
      <c r="A80" s="21" t="n"/>
      <c r="B80" s="21" t="n"/>
      <c r="C80" s="21" t="n"/>
      <c r="D80" s="21" t="n"/>
      <c r="E80" s="22" t="n"/>
      <c r="F80" s="21" t="n"/>
      <c r="G80" s="37" t="n"/>
      <c r="H80" s="22" t="n"/>
      <c r="I80" s="38" t="n"/>
      <c r="J80" s="32">
        <f>IF(OR(E80="",E80&lt;=0,G80="",H80="",I80=""),"",IFERROR((G80/E80)*H80*(1+I80),""))</f>
        <v/>
      </c>
      <c r="K80" s="21" t="n"/>
      <c r="L80" s="7">
        <f>IF(COUNTA(A80:I80,K80)=0,"",IF(OR(A80="",B80="",C80="",D80="",E80="",F80="",G80="",H80="",I80="",K80=""),"Eingabe prüfen",IF(OR(E80&lt;=0,G80&lt;0,H80&lt;0,I80&lt;0),"Eingabe prüfen",IF(K80="Nein","Inaktiv","OK"))))</f>
        <v/>
      </c>
    </row>
    <row r="81" ht="20" customHeight="1">
      <c r="A81" s="21" t="n"/>
      <c r="B81" s="21" t="n"/>
      <c r="C81" s="21" t="n"/>
      <c r="D81" s="21" t="n"/>
      <c r="E81" s="22" t="n"/>
      <c r="F81" s="21" t="n"/>
      <c r="G81" s="37" t="n"/>
      <c r="H81" s="22" t="n"/>
      <c r="I81" s="38" t="n"/>
      <c r="J81" s="33">
        <f>IF(OR(E81="",E81&lt;=0,G81="",H81="",I81=""),"",IFERROR((G81/E81)*H81*(1+I81),""))</f>
        <v/>
      </c>
      <c r="K81" s="21" t="n"/>
      <c r="L81" s="4">
        <f>IF(COUNTA(A81:I81,K81)=0,"",IF(OR(A81="",B81="",C81="",D81="",E81="",F81="",G81="",H81="",I81="",K81=""),"Eingabe prüfen",IF(OR(E81&lt;=0,G81&lt;0,H81&lt;0,I81&lt;0),"Eingabe prüfen",IF(K81="Nein","Inaktiv","OK"))))</f>
        <v/>
      </c>
    </row>
    <row r="82" ht="20" customHeight="1">
      <c r="A82" s="21" t="n"/>
      <c r="B82" s="21" t="n"/>
      <c r="C82" s="21" t="n"/>
      <c r="D82" s="21" t="n"/>
      <c r="E82" s="22" t="n"/>
      <c r="F82" s="21" t="n"/>
      <c r="G82" s="37" t="n"/>
      <c r="H82" s="22" t="n"/>
      <c r="I82" s="38" t="n"/>
      <c r="J82" s="32">
        <f>IF(OR(E82="",E82&lt;=0,G82="",H82="",I82=""),"",IFERROR((G82/E82)*H82*(1+I82),""))</f>
        <v/>
      </c>
      <c r="K82" s="21" t="n"/>
      <c r="L82" s="7">
        <f>IF(COUNTA(A82:I82,K82)=0,"",IF(OR(A82="",B82="",C82="",D82="",E82="",F82="",G82="",H82="",I82="",K82=""),"Eingabe prüfen",IF(OR(E82&lt;=0,G82&lt;0,H82&lt;0,I82&lt;0),"Eingabe prüfen",IF(K82="Nein","Inaktiv","OK"))))</f>
        <v/>
      </c>
    </row>
    <row r="83" ht="20" customHeight="1">
      <c r="A83" s="21" t="n"/>
      <c r="B83" s="21" t="n"/>
      <c r="C83" s="21" t="n"/>
      <c r="D83" s="21" t="n"/>
      <c r="E83" s="22" t="n"/>
      <c r="F83" s="21" t="n"/>
      <c r="G83" s="37" t="n"/>
      <c r="H83" s="22" t="n"/>
      <c r="I83" s="38" t="n"/>
      <c r="J83" s="33">
        <f>IF(OR(E83="",E83&lt;=0,G83="",H83="",I83=""),"",IFERROR((G83/E83)*H83*(1+I83),""))</f>
        <v/>
      </c>
      <c r="K83" s="21" t="n"/>
      <c r="L83" s="4">
        <f>IF(COUNTA(A83:I83,K83)=0,"",IF(OR(A83="",B83="",C83="",D83="",E83="",F83="",G83="",H83="",I83="",K83=""),"Eingabe prüfen",IF(OR(E83&lt;=0,G83&lt;0,H83&lt;0,I83&lt;0),"Eingabe prüfen",IF(K83="Nein","Inaktiv","OK"))))</f>
        <v/>
      </c>
    </row>
    <row r="84" ht="20" customHeight="1">
      <c r="A84" s="21" t="n"/>
      <c r="B84" s="21" t="n"/>
      <c r="C84" s="21" t="n"/>
      <c r="D84" s="21" t="n"/>
      <c r="E84" s="22" t="n"/>
      <c r="F84" s="21" t="n"/>
      <c r="G84" s="37" t="n"/>
      <c r="H84" s="22" t="n"/>
      <c r="I84" s="38" t="n"/>
      <c r="J84" s="32">
        <f>IF(OR(E84="",E84&lt;=0,G84="",H84="",I84=""),"",IFERROR((G84/E84)*H84*(1+I84),""))</f>
        <v/>
      </c>
      <c r="K84" s="21" t="n"/>
      <c r="L84" s="7">
        <f>IF(COUNTA(A84:I84,K84)=0,"",IF(OR(A84="",B84="",C84="",D84="",E84="",F84="",G84="",H84="",I84="",K84=""),"Eingabe prüfen",IF(OR(E84&lt;=0,G84&lt;0,H84&lt;0,I84&lt;0),"Eingabe prüfen",IF(K84="Nein","Inaktiv","OK"))))</f>
        <v/>
      </c>
    </row>
    <row r="85" ht="20" customHeight="1">
      <c r="A85" s="21" t="n"/>
      <c r="B85" s="21" t="n"/>
      <c r="C85" s="21" t="n"/>
      <c r="D85" s="21" t="n"/>
      <c r="E85" s="22" t="n"/>
      <c r="F85" s="21" t="n"/>
      <c r="G85" s="37" t="n"/>
      <c r="H85" s="22" t="n"/>
      <c r="I85" s="38" t="n"/>
      <c r="J85" s="33">
        <f>IF(OR(E85="",E85&lt;=0,G85="",H85="",I85=""),"",IFERROR((G85/E85)*H85*(1+I85),""))</f>
        <v/>
      </c>
      <c r="K85" s="21" t="n"/>
      <c r="L85" s="4">
        <f>IF(COUNTA(A85:I85,K85)=0,"",IF(OR(A85="",B85="",C85="",D85="",E85="",F85="",G85="",H85="",I85="",K85=""),"Eingabe prüfen",IF(OR(E85&lt;=0,G85&lt;0,H85&lt;0,I85&lt;0),"Eingabe prüfen",IF(K85="Nein","Inaktiv","OK"))))</f>
        <v/>
      </c>
    </row>
    <row r="86" ht="20" customHeight="1">
      <c r="A86" s="21" t="n"/>
      <c r="B86" s="21" t="n"/>
      <c r="C86" s="21" t="n"/>
      <c r="D86" s="21" t="n"/>
      <c r="E86" s="22" t="n"/>
      <c r="F86" s="21" t="n"/>
      <c r="G86" s="37" t="n"/>
      <c r="H86" s="22" t="n"/>
      <c r="I86" s="38" t="n"/>
      <c r="J86" s="32">
        <f>IF(OR(E86="",E86&lt;=0,G86="",H86="",I86=""),"",IFERROR((G86/E86)*H86*(1+I86),""))</f>
        <v/>
      </c>
      <c r="K86" s="21" t="n"/>
      <c r="L86" s="7">
        <f>IF(COUNTA(A86:I86,K86)=0,"",IF(OR(A86="",B86="",C86="",D86="",E86="",F86="",G86="",H86="",I86="",K86=""),"Eingabe prüfen",IF(OR(E86&lt;=0,G86&lt;0,H86&lt;0,I86&lt;0),"Eingabe prüfen",IF(K86="Nein","Inaktiv","OK"))))</f>
        <v/>
      </c>
    </row>
    <row r="87" ht="20" customHeight="1">
      <c r="A87" s="21" t="n"/>
      <c r="B87" s="21" t="n"/>
      <c r="C87" s="21" t="n"/>
      <c r="D87" s="21" t="n"/>
      <c r="E87" s="22" t="n"/>
      <c r="F87" s="21" t="n"/>
      <c r="G87" s="37" t="n"/>
      <c r="H87" s="22" t="n"/>
      <c r="I87" s="38" t="n"/>
      <c r="J87" s="33">
        <f>IF(OR(E87="",E87&lt;=0,G87="",H87="",I87=""),"",IFERROR((G87/E87)*H87*(1+I87),""))</f>
        <v/>
      </c>
      <c r="K87" s="21" t="n"/>
      <c r="L87" s="4">
        <f>IF(COUNTA(A87:I87,K87)=0,"",IF(OR(A87="",B87="",C87="",D87="",E87="",F87="",G87="",H87="",I87="",K87=""),"Eingabe prüfen",IF(OR(E87&lt;=0,G87&lt;0,H87&lt;0,I87&lt;0),"Eingabe prüfen",IF(K87="Nein","Inaktiv","OK"))))</f>
        <v/>
      </c>
    </row>
    <row r="88" ht="20" customHeight="1">
      <c r="A88" s="21" t="n"/>
      <c r="B88" s="21" t="n"/>
      <c r="C88" s="21" t="n"/>
      <c r="D88" s="21" t="n"/>
      <c r="E88" s="22" t="n"/>
      <c r="F88" s="21" t="n"/>
      <c r="G88" s="37" t="n"/>
      <c r="H88" s="22" t="n"/>
      <c r="I88" s="38" t="n"/>
      <c r="J88" s="32">
        <f>IF(OR(E88="",E88&lt;=0,G88="",H88="",I88=""),"",IFERROR((G88/E88)*H88*(1+I88),""))</f>
        <v/>
      </c>
      <c r="K88" s="21" t="n"/>
      <c r="L88" s="7">
        <f>IF(COUNTA(A88:I88,K88)=0,"",IF(OR(A88="",B88="",C88="",D88="",E88="",F88="",G88="",H88="",I88="",K88=""),"Eingabe prüfen",IF(OR(E88&lt;=0,G88&lt;0,H88&lt;0,I88&lt;0),"Eingabe prüfen",IF(K88="Nein","Inaktiv","OK"))))</f>
        <v/>
      </c>
    </row>
    <row r="89" ht="20" customHeight="1">
      <c r="A89" s="21" t="n"/>
      <c r="B89" s="21" t="n"/>
      <c r="C89" s="21" t="n"/>
      <c r="D89" s="21" t="n"/>
      <c r="E89" s="22" t="n"/>
      <c r="F89" s="21" t="n"/>
      <c r="G89" s="37" t="n"/>
      <c r="H89" s="22" t="n"/>
      <c r="I89" s="38" t="n"/>
      <c r="J89" s="33">
        <f>IF(OR(E89="",E89&lt;=0,G89="",H89="",I89=""),"",IFERROR((G89/E89)*H89*(1+I89),""))</f>
        <v/>
      </c>
      <c r="K89" s="21" t="n"/>
      <c r="L89" s="4">
        <f>IF(COUNTA(A89:I89,K89)=0,"",IF(OR(A89="",B89="",C89="",D89="",E89="",F89="",G89="",H89="",I89="",K89=""),"Eingabe prüfen",IF(OR(E89&lt;=0,G89&lt;0,H89&lt;0,I89&lt;0),"Eingabe prüfen",IF(K89="Nein","Inaktiv","OK"))))</f>
        <v/>
      </c>
    </row>
    <row r="90" ht="20" customHeight="1">
      <c r="A90" s="21" t="n"/>
      <c r="B90" s="21" t="n"/>
      <c r="C90" s="21" t="n"/>
      <c r="D90" s="21" t="n"/>
      <c r="E90" s="22" t="n"/>
      <c r="F90" s="21" t="n"/>
      <c r="G90" s="37" t="n"/>
      <c r="H90" s="22" t="n"/>
      <c r="I90" s="38" t="n"/>
      <c r="J90" s="32">
        <f>IF(OR(E90="",E90&lt;=0,G90="",H90="",I90=""),"",IFERROR((G90/E90)*H90*(1+I90),""))</f>
        <v/>
      </c>
      <c r="K90" s="21" t="n"/>
      <c r="L90" s="7">
        <f>IF(COUNTA(A90:I90,K90)=0,"",IF(OR(A90="",B90="",C90="",D90="",E90="",F90="",G90="",H90="",I90="",K90=""),"Eingabe prüfen",IF(OR(E90&lt;=0,G90&lt;0,H90&lt;0,I90&lt;0),"Eingabe prüfen",IF(K90="Nein","Inaktiv","OK"))))</f>
        <v/>
      </c>
    </row>
    <row r="91" ht="20" customHeight="1">
      <c r="A91" s="21" t="n"/>
      <c r="B91" s="21" t="n"/>
      <c r="C91" s="21" t="n"/>
      <c r="D91" s="21" t="n"/>
      <c r="E91" s="22" t="n"/>
      <c r="F91" s="21" t="n"/>
      <c r="G91" s="37" t="n"/>
      <c r="H91" s="22" t="n"/>
      <c r="I91" s="38" t="n"/>
      <c r="J91" s="33">
        <f>IF(OR(E91="",E91&lt;=0,G91="",H91="",I91=""),"",IFERROR((G91/E91)*H91*(1+I91),""))</f>
        <v/>
      </c>
      <c r="K91" s="21" t="n"/>
      <c r="L91" s="4">
        <f>IF(COUNTA(A91:I91,K91)=0,"",IF(OR(A91="",B91="",C91="",D91="",E91="",F91="",G91="",H91="",I91="",K91=""),"Eingabe prüfen",IF(OR(E91&lt;=0,G91&lt;0,H91&lt;0,I91&lt;0),"Eingabe prüfen",IF(K91="Nein","Inaktiv","OK"))))</f>
        <v/>
      </c>
    </row>
    <row r="92" ht="20" customHeight="1">
      <c r="A92" s="21" t="n"/>
      <c r="B92" s="21" t="n"/>
      <c r="C92" s="21" t="n"/>
      <c r="D92" s="21" t="n"/>
      <c r="E92" s="22" t="n"/>
      <c r="F92" s="21" t="n"/>
      <c r="G92" s="37" t="n"/>
      <c r="H92" s="22" t="n"/>
      <c r="I92" s="38" t="n"/>
      <c r="J92" s="32">
        <f>IF(OR(E92="",E92&lt;=0,G92="",H92="",I92=""),"",IFERROR((G92/E92)*H92*(1+I92),""))</f>
        <v/>
      </c>
      <c r="K92" s="21" t="n"/>
      <c r="L92" s="7">
        <f>IF(COUNTA(A92:I92,K92)=0,"",IF(OR(A92="",B92="",C92="",D92="",E92="",F92="",G92="",H92="",I92="",K92=""),"Eingabe prüfen",IF(OR(E92&lt;=0,G92&lt;0,H92&lt;0,I92&lt;0),"Eingabe prüfen",IF(K92="Nein","Inaktiv","OK"))))</f>
        <v/>
      </c>
    </row>
    <row r="93" ht="20" customHeight="1">
      <c r="A93" s="21" t="n"/>
      <c r="B93" s="21" t="n"/>
      <c r="C93" s="21" t="n"/>
      <c r="D93" s="21" t="n"/>
      <c r="E93" s="22" t="n"/>
      <c r="F93" s="21" t="n"/>
      <c r="G93" s="37" t="n"/>
      <c r="H93" s="22" t="n"/>
      <c r="I93" s="38" t="n"/>
      <c r="J93" s="33">
        <f>IF(OR(E93="",E93&lt;=0,G93="",H93="",I93=""),"",IFERROR((G93/E93)*H93*(1+I93),""))</f>
        <v/>
      </c>
      <c r="K93" s="21" t="n"/>
      <c r="L93" s="4">
        <f>IF(COUNTA(A93:I93,K93)=0,"",IF(OR(A93="",B93="",C93="",D93="",E93="",F93="",G93="",H93="",I93="",K93=""),"Eingabe prüfen",IF(OR(E93&lt;=0,G93&lt;0,H93&lt;0,I93&lt;0),"Eingabe prüfen",IF(K93="Nein","Inaktiv","OK"))))</f>
        <v/>
      </c>
    </row>
    <row r="94" ht="20" customHeight="1">
      <c r="A94" s="21" t="n"/>
      <c r="B94" s="21" t="n"/>
      <c r="C94" s="21" t="n"/>
      <c r="D94" s="21" t="n"/>
      <c r="E94" s="22" t="n"/>
      <c r="F94" s="21" t="n"/>
      <c r="G94" s="37" t="n"/>
      <c r="H94" s="22" t="n"/>
      <c r="I94" s="38" t="n"/>
      <c r="J94" s="32">
        <f>IF(OR(E94="",E94&lt;=0,G94="",H94="",I94=""),"",IFERROR((G94/E94)*H94*(1+I94),""))</f>
        <v/>
      </c>
      <c r="K94" s="21" t="n"/>
      <c r="L94" s="7">
        <f>IF(COUNTA(A94:I94,K94)=0,"",IF(OR(A94="",B94="",C94="",D94="",E94="",F94="",G94="",H94="",I94="",K94=""),"Eingabe prüfen",IF(OR(E94&lt;=0,G94&lt;0,H94&lt;0,I94&lt;0),"Eingabe prüfen",IF(K94="Nein","Inaktiv","OK"))))</f>
        <v/>
      </c>
    </row>
    <row r="95" ht="20" customHeight="1">
      <c r="A95" s="21" t="n"/>
      <c r="B95" s="21" t="n"/>
      <c r="C95" s="21" t="n"/>
      <c r="D95" s="21" t="n"/>
      <c r="E95" s="22" t="n"/>
      <c r="F95" s="21" t="n"/>
      <c r="G95" s="37" t="n"/>
      <c r="H95" s="22" t="n"/>
      <c r="I95" s="38" t="n"/>
      <c r="J95" s="33">
        <f>IF(OR(E95="",E95&lt;=0,G95="",H95="",I95=""),"",IFERROR((G95/E95)*H95*(1+I95),""))</f>
        <v/>
      </c>
      <c r="K95" s="21" t="n"/>
      <c r="L95" s="4">
        <f>IF(COUNTA(A95:I95,K95)=0,"",IF(OR(A95="",B95="",C95="",D95="",E95="",F95="",G95="",H95="",I95="",K95=""),"Eingabe prüfen",IF(OR(E95&lt;=0,G95&lt;0,H95&lt;0,I95&lt;0),"Eingabe prüfen",IF(K95="Nein","Inaktiv","OK"))))</f>
        <v/>
      </c>
    </row>
    <row r="96" ht="20" customHeight="1">
      <c r="A96" s="21" t="n"/>
      <c r="B96" s="21" t="n"/>
      <c r="C96" s="21" t="n"/>
      <c r="D96" s="21" t="n"/>
      <c r="E96" s="22" t="n"/>
      <c r="F96" s="21" t="n"/>
      <c r="G96" s="37" t="n"/>
      <c r="H96" s="22" t="n"/>
      <c r="I96" s="38" t="n"/>
      <c r="J96" s="32">
        <f>IF(OR(E96="",E96&lt;=0,G96="",H96="",I96=""),"",IFERROR((G96/E96)*H96*(1+I96),""))</f>
        <v/>
      </c>
      <c r="K96" s="21" t="n"/>
      <c r="L96" s="7">
        <f>IF(COUNTA(A96:I96,K96)=0,"",IF(OR(A96="",B96="",C96="",D96="",E96="",F96="",G96="",H96="",I96="",K96=""),"Eingabe prüfen",IF(OR(E96&lt;=0,G96&lt;0,H96&lt;0,I96&lt;0),"Eingabe prüfen",IF(K96="Nein","Inaktiv","OK"))))</f>
        <v/>
      </c>
    </row>
    <row r="97" ht="20" customHeight="1">
      <c r="A97" s="21" t="n"/>
      <c r="B97" s="21" t="n"/>
      <c r="C97" s="21" t="n"/>
      <c r="D97" s="21" t="n"/>
      <c r="E97" s="22" t="n"/>
      <c r="F97" s="21" t="n"/>
      <c r="G97" s="37" t="n"/>
      <c r="H97" s="22" t="n"/>
      <c r="I97" s="38" t="n"/>
      <c r="J97" s="33">
        <f>IF(OR(E97="",E97&lt;=0,G97="",H97="",I97=""),"",IFERROR((G97/E97)*H97*(1+I97),""))</f>
        <v/>
      </c>
      <c r="K97" s="21" t="n"/>
      <c r="L97" s="4">
        <f>IF(COUNTA(A97:I97,K97)=0,"",IF(OR(A97="",B97="",C97="",D97="",E97="",F97="",G97="",H97="",I97="",K97=""),"Eingabe prüfen",IF(OR(E97&lt;=0,G97&lt;0,H97&lt;0,I97&lt;0),"Eingabe prüfen",IF(K97="Nein","Inaktiv","OK"))))</f>
        <v/>
      </c>
    </row>
    <row r="98" ht="20" customHeight="1">
      <c r="A98" s="21" t="n"/>
      <c r="B98" s="21" t="n"/>
      <c r="C98" s="21" t="n"/>
      <c r="D98" s="21" t="n"/>
      <c r="E98" s="22" t="n"/>
      <c r="F98" s="21" t="n"/>
      <c r="G98" s="37" t="n"/>
      <c r="H98" s="22" t="n"/>
      <c r="I98" s="38" t="n"/>
      <c r="J98" s="32">
        <f>IF(OR(E98="",E98&lt;=0,G98="",H98="",I98=""),"",IFERROR((G98/E98)*H98*(1+I98),""))</f>
        <v/>
      </c>
      <c r="K98" s="21" t="n"/>
      <c r="L98" s="7">
        <f>IF(COUNTA(A98:I98,K98)=0,"",IF(OR(A98="",B98="",C98="",D98="",E98="",F98="",G98="",H98="",I98="",K98=""),"Eingabe prüfen",IF(OR(E98&lt;=0,G98&lt;0,H98&lt;0,I98&lt;0),"Eingabe prüfen",IF(K98="Nein","Inaktiv","OK"))))</f>
        <v/>
      </c>
    </row>
    <row r="99" ht="20" customHeight="1">
      <c r="A99" s="21" t="n"/>
      <c r="B99" s="21" t="n"/>
      <c r="C99" s="21" t="n"/>
      <c r="D99" s="21" t="n"/>
      <c r="E99" s="22" t="n"/>
      <c r="F99" s="21" t="n"/>
      <c r="G99" s="37" t="n"/>
      <c r="H99" s="22" t="n"/>
      <c r="I99" s="38" t="n"/>
      <c r="J99" s="33">
        <f>IF(OR(E99="",E99&lt;=0,G99="",H99="",I99=""),"",IFERROR((G99/E99)*H99*(1+I99),""))</f>
        <v/>
      </c>
      <c r="K99" s="21" t="n"/>
      <c r="L99" s="4">
        <f>IF(COUNTA(A99:I99,K99)=0,"",IF(OR(A99="",B99="",C99="",D99="",E99="",F99="",G99="",H99="",I99="",K99=""),"Eingabe prüfen",IF(OR(E99&lt;=0,G99&lt;0,H99&lt;0,I99&lt;0),"Eingabe prüfen",IF(K99="Nein","Inaktiv","OK"))))</f>
        <v/>
      </c>
    </row>
    <row r="100" ht="20" customHeight="1">
      <c r="A100" s="21" t="n"/>
      <c r="B100" s="21" t="n"/>
      <c r="C100" s="21" t="n"/>
      <c r="D100" s="21" t="n"/>
      <c r="E100" s="22" t="n"/>
      <c r="F100" s="21" t="n"/>
      <c r="G100" s="37" t="n"/>
      <c r="H100" s="22" t="n"/>
      <c r="I100" s="38" t="n"/>
      <c r="J100" s="32">
        <f>IF(OR(E100="",E100&lt;=0,G100="",H100="",I100=""),"",IFERROR((G100/E100)*H100*(1+I100),""))</f>
        <v/>
      </c>
      <c r="K100" s="21" t="n"/>
      <c r="L100" s="7">
        <f>IF(COUNTA(A100:I100,K100)=0,"",IF(OR(A100="",B100="",C100="",D100="",E100="",F100="",G100="",H100="",I100="",K100=""),"Eingabe prüfen",IF(OR(E100&lt;=0,G100&lt;0,H100&lt;0,I100&lt;0),"Eingabe prüfen",IF(K100="Nein","Inaktiv","OK"))))</f>
        <v/>
      </c>
    </row>
    <row r="101" ht="20" customHeight="1">
      <c r="A101" s="21" t="n"/>
      <c r="B101" s="21" t="n"/>
      <c r="C101" s="21" t="n"/>
      <c r="D101" s="21" t="n"/>
      <c r="E101" s="22" t="n"/>
      <c r="F101" s="21" t="n"/>
      <c r="G101" s="37" t="n"/>
      <c r="H101" s="22" t="n"/>
      <c r="I101" s="38" t="n"/>
      <c r="J101" s="33">
        <f>IF(OR(E101="",E101&lt;=0,G101="",H101="",I101=""),"",IFERROR((G101/E101)*H101*(1+I101),""))</f>
        <v/>
      </c>
      <c r="K101" s="21" t="n"/>
      <c r="L101" s="4">
        <f>IF(COUNTA(A101:I101,K101)=0,"",IF(OR(A101="",B101="",C101="",D101="",E101="",F101="",G101="",H101="",I101="",K101=""),"Eingabe prüfen",IF(OR(E101&lt;=0,G101&lt;0,H101&lt;0,I101&lt;0),"Eingabe prüfen",IF(K101="Nein","Inaktiv","OK"))))</f>
        <v/>
      </c>
    </row>
    <row r="102" ht="20" customHeight="1">
      <c r="A102" s="21" t="n"/>
      <c r="B102" s="21" t="n"/>
      <c r="C102" s="21" t="n"/>
      <c r="D102" s="21" t="n"/>
      <c r="E102" s="22" t="n"/>
      <c r="F102" s="21" t="n"/>
      <c r="G102" s="37" t="n"/>
      <c r="H102" s="22" t="n"/>
      <c r="I102" s="38" t="n"/>
      <c r="J102" s="32">
        <f>IF(OR(E102="",E102&lt;=0,G102="",H102="",I102=""),"",IFERROR((G102/E102)*H102*(1+I102),""))</f>
        <v/>
      </c>
      <c r="K102" s="21" t="n"/>
      <c r="L102" s="7">
        <f>IF(COUNTA(A102:I102,K102)=0,"",IF(OR(A102="",B102="",C102="",D102="",E102="",F102="",G102="",H102="",I102="",K102=""),"Eingabe prüfen",IF(OR(E102&lt;=0,G102&lt;0,H102&lt;0,I102&lt;0),"Eingabe prüfen",IF(K102="Nein","Inaktiv","OK"))))</f>
        <v/>
      </c>
    </row>
    <row r="103" ht="20" customHeight="1">
      <c r="A103" s="21" t="n"/>
      <c r="B103" s="21" t="n"/>
      <c r="C103" s="21" t="n"/>
      <c r="D103" s="21" t="n"/>
      <c r="E103" s="22" t="n"/>
      <c r="F103" s="21" t="n"/>
      <c r="G103" s="37" t="n"/>
      <c r="H103" s="22" t="n"/>
      <c r="I103" s="38" t="n"/>
      <c r="J103" s="33">
        <f>IF(OR(E103="",E103&lt;=0,G103="",H103="",I103=""),"",IFERROR((G103/E103)*H103*(1+I103),""))</f>
        <v/>
      </c>
      <c r="K103" s="21" t="n"/>
      <c r="L103" s="4">
        <f>IF(COUNTA(A103:I103,K103)=0,"",IF(OR(A103="",B103="",C103="",D103="",E103="",F103="",G103="",H103="",I103="",K103=""),"Eingabe prüfen",IF(OR(E103&lt;=0,G103&lt;0,H103&lt;0,I103&lt;0),"Eingabe prüfen",IF(K103="Nein","Inaktiv","OK"))))</f>
        <v/>
      </c>
    </row>
    <row r="104" ht="20" customHeight="1">
      <c r="A104" s="21" t="n"/>
      <c r="B104" s="21" t="n"/>
      <c r="C104" s="21" t="n"/>
      <c r="D104" s="21" t="n"/>
      <c r="E104" s="22" t="n"/>
      <c r="F104" s="21" t="n"/>
      <c r="G104" s="37" t="n"/>
      <c r="H104" s="22" t="n"/>
      <c r="I104" s="38" t="n"/>
      <c r="J104" s="32">
        <f>IF(OR(E104="",E104&lt;=0,G104="",H104="",I104=""),"",IFERROR((G104/E104)*H104*(1+I104),""))</f>
        <v/>
      </c>
      <c r="K104" s="21" t="n"/>
      <c r="L104" s="7">
        <f>IF(COUNTA(A104:I104,K104)=0,"",IF(OR(A104="",B104="",C104="",D104="",E104="",F104="",G104="",H104="",I104="",K104=""),"Eingabe prüfen",IF(OR(E104&lt;=0,G104&lt;0,H104&lt;0,I104&lt;0),"Eingabe prüfen",IF(K104="Nein","Inaktiv","OK"))))</f>
        <v/>
      </c>
    </row>
  </sheetData>
  <autoFilter ref="A4:L104"/>
  <mergeCells count="1">
    <mergeCell ref="A1:L1"/>
  </mergeCells>
  <conditionalFormatting sqref="L5:L104">
    <cfRule type="expression" priority="1" dxfId="0">
      <formula>$L5="Eingabe prüfen"</formula>
    </cfRule>
    <cfRule type="expression" priority="2" dxfId="1">
      <formula>$L5="OK"</formula>
    </cfRule>
  </conditionalFormatting>
  <conditionalFormatting sqref="K5:K104">
    <cfRule type="expression" priority="3" dxfId="2">
      <formula>$K5="Nein"</formula>
    </cfRule>
  </conditionalFormatting>
  <dataValidations count="8">
    <dataValidation sqref="B5:B104" showErrorMessage="1" showInputMessage="1" allowBlank="1" errorTitle="Ungültige Kategorie" error="Bitte eine Kategorie aus der Liste wählen." type="list">
      <formula1>"Getränke,Backwaren,Milchprodukte,Aufschnitt,Obst,Sonstiges"</formula1>
    </dataValidation>
    <dataValidation sqref="D5:D104" showErrorMessage="1" showInputMessage="1" allowBlank="1" errorTitle="Ungültige Einheit" error="Bitte eine Einkaufseinheit aus der Liste wählen." type="list">
      <formula1>"Packung,Kiste,Karton,Kanister,Kilogramm"</formula1>
    </dataValidation>
    <dataValidation sqref="F5:F104" showErrorMessage="1" showInputMessage="1" allowBlank="1" errorTitle="Ungültige Einheit" error="Bitte eine Verbrauchseinheit aus der Liste wählen." type="list">
      <formula1>"Gramm,Stück,Milliliter,Portion"</formula1>
    </dataValidation>
    <dataValidation sqref="E5:E104" showErrorMessage="1" showInputMessage="1" allowBlank="1" errorTitle="Ungültiger Inhalt" error="Der Inhalt muss größer als null sein." type="decimal" operator="greaterThan">
      <formula1>0</formula1>
    </dataValidation>
    <dataValidation sqref="G5:G104" showErrorMessage="1" showInputMessage="1" allowBlank="1" errorTitle="Ungültiger Preis" error="Bitte einen Preis zwischen 0,00 € und 10.000,00 € eingeben." type="decimal" operator="between">
      <formula1>0</formula1>
      <formula2>10000</formula2>
    </dataValidation>
    <dataValidation sqref="H5:H104" showErrorMessage="1" showInputMessage="1" allowBlank="1" errorTitle="Ungültige Menge" error="Bitte eine nicht negative Verbrauchsmenge eingeben." type="decimal" operator="between">
      <formula1>0</formula1>
      <formula2>10000</formula2>
    </dataValidation>
    <dataValidation sqref="I5:I104" showErrorMessage="1" showInputMessage="1" allowBlank="1" errorTitle="Ungültiger Schwund" error="Bitte einen Schwund zwischen 0 % und 50 % eingeben." type="decimal" operator="between">
      <formula1>0</formula1>
      <formula2>0.5</formula2>
    </dataValidation>
    <dataValidation sqref="K5:K104" showErrorMessage="1" showInputMessage="1" allowBlank="1" errorTitle="Ungültiger Status" error="Bitte Ja oder Nein wählen." type="list">
      <formula1>"Ja,Nein"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14" customWidth="1" min="3" max="3"/>
    <col width="20" customWidth="1" min="4" max="4"/>
    <col width="18" customWidth="1" min="5" max="5"/>
    <col width="25" customWidth="1" min="6" max="6"/>
  </cols>
  <sheetData>
    <row r="1" ht="28" customHeight="1">
      <c r="A1" s="1" t="inlineStr">
        <is>
          <t>Parameter der Frühstückskalkulation</t>
        </is>
      </c>
      <c r="B1" s="28" t="n"/>
      <c r="C1" s="28" t="n"/>
      <c r="D1" s="28" t="n"/>
      <c r="E1" s="28" t="n"/>
      <c r="F1" s="29" t="n"/>
    </row>
    <row r="2" ht="34" customHeight="1">
      <c r="A2" s="15" t="inlineStr">
        <is>
          <t>Veränderbare Annahme</t>
        </is>
      </c>
      <c r="B2" s="15" t="inlineStr">
        <is>
          <t>Wert</t>
        </is>
      </c>
      <c r="C2" s="15" t="inlineStr">
        <is>
          <t>Einheit</t>
        </is>
      </c>
      <c r="D2" s="15" t="inlineStr">
        <is>
          <t>Kategorien</t>
        </is>
      </c>
      <c r="E2" s="15" t="inlineStr">
        <is>
          <t>Einheiten</t>
        </is>
      </c>
      <c r="F2" s="15" t="inlineStr">
        <is>
          <t>Status und fiktive Teams</t>
        </is>
      </c>
    </row>
    <row r="3">
      <c r="A3" s="4" t="inlineStr">
        <is>
          <t>Verfügbare Hotelzimmer</t>
        </is>
      </c>
      <c r="B3" s="19" t="n">
        <v>80</v>
      </c>
      <c r="C3" s="4" t="inlineStr">
        <is>
          <t>Zimmer</t>
        </is>
      </c>
      <c r="D3" s="4" t="inlineStr">
        <is>
          <t>Getränke</t>
        </is>
      </c>
      <c r="E3" s="4" t="inlineStr">
        <is>
          <t>Packung</t>
        </is>
      </c>
      <c r="F3" s="4" t="inlineStr">
        <is>
          <t>Ja</t>
        </is>
      </c>
    </row>
    <row r="4">
      <c r="A4" s="7" t="inlineStr">
        <is>
          <t>Frühstückskapazität je Tag</t>
        </is>
      </c>
      <c r="B4" s="19" t="n">
        <v>120</v>
      </c>
      <c r="C4" s="7" t="inlineStr">
        <is>
          <t>Gäste</t>
        </is>
      </c>
      <c r="D4" s="7" t="inlineStr">
        <is>
          <t>Backwaren</t>
        </is>
      </c>
      <c r="E4" s="7" t="inlineStr">
        <is>
          <t>Kiste</t>
        </is>
      </c>
      <c r="F4" s="7" t="inlineStr">
        <is>
          <t>Nein</t>
        </is>
      </c>
    </row>
    <row r="5">
      <c r="A5" s="4" t="inlineStr">
        <is>
          <t>Zielwert Zimmerauslastung</t>
        </is>
      </c>
      <c r="B5" s="38" t="n">
        <v>0.7</v>
      </c>
      <c r="C5" s="4" t="inlineStr">
        <is>
          <t>Prozent</t>
        </is>
      </c>
      <c r="D5" s="4" t="inlineStr">
        <is>
          <t>Milchprodukte</t>
        </is>
      </c>
      <c r="E5" s="4" t="inlineStr">
        <is>
          <t>Karton</t>
        </is>
      </c>
      <c r="F5" s="4" t="inlineStr">
        <is>
          <t>Fiktivteam Morgenrot</t>
        </is>
      </c>
    </row>
    <row r="6">
      <c r="A6" s="7" t="inlineStr">
        <is>
          <t>Warnschwelle positive Kostenabweichung</t>
        </is>
      </c>
      <c r="B6" s="38" t="n">
        <v>0.12</v>
      </c>
      <c r="C6" s="7" t="inlineStr">
        <is>
          <t>Prozent</t>
        </is>
      </c>
      <c r="D6" s="7" t="inlineStr">
        <is>
          <t>Aufschnitt</t>
        </is>
      </c>
      <c r="E6" s="7" t="inlineStr">
        <is>
          <t>Kanister</t>
        </is>
      </c>
      <c r="F6" s="7" t="inlineStr">
        <is>
          <t>Fiktivteam Nordlicht</t>
        </is>
      </c>
    </row>
    <row r="7">
      <c r="A7" s="4" t="inlineStr">
        <is>
          <t>Warnschwelle Ist-Kosten je Frühstück</t>
        </is>
      </c>
      <c r="B7" s="37" t="n">
        <v>9</v>
      </c>
      <c r="C7" s="4" t="inlineStr">
        <is>
          <t>Euro</t>
        </is>
      </c>
      <c r="D7" s="4" t="inlineStr">
        <is>
          <t>Obst</t>
        </is>
      </c>
      <c r="E7" s="4" t="inlineStr">
        <is>
          <t>Kilogramm</t>
        </is>
      </c>
      <c r="F7" s="4" t="inlineStr">
        <is>
          <t>Fiktivteam Seebrise</t>
        </is>
      </c>
    </row>
    <row r="8">
      <c r="A8" s="7" t="inlineStr">
        <is>
          <t>Fixe Frühstückskosten je Tag</t>
        </is>
      </c>
      <c r="B8" s="37" t="n">
        <v>180</v>
      </c>
      <c r="C8" s="7" t="inlineStr">
        <is>
          <t>Euro</t>
        </is>
      </c>
      <c r="D8" s="7" t="inlineStr">
        <is>
          <t>Sonstiges</t>
        </is>
      </c>
      <c r="E8" s="7" t="inlineStr">
        <is>
          <t>Gramm</t>
        </is>
      </c>
      <c r="F8" s="7" t="n"/>
    </row>
    <row r="9">
      <c r="A9" s="4" t="inlineStr">
        <is>
          <t>Sonstige variable Kosten je Frühstück</t>
        </is>
      </c>
      <c r="B9" s="37" t="n">
        <v>0.75</v>
      </c>
      <c r="C9" s="4" t="inlineStr">
        <is>
          <t>Euro</t>
        </is>
      </c>
      <c r="D9" s="4" t="n"/>
      <c r="E9" s="4" t="inlineStr">
        <is>
          <t>Stück</t>
        </is>
      </c>
      <c r="F9" s="4" t="n"/>
    </row>
    <row r="10">
      <c r="A10" s="7" t="inlineStr">
        <is>
          <t>Zulässiges Startdatum</t>
        </is>
      </c>
      <c r="B10" s="36" t="n">
        <v>45908</v>
      </c>
      <c r="C10" s="7" t="inlineStr">
        <is>
          <t>Datum</t>
        </is>
      </c>
      <c r="D10" s="7" t="n"/>
      <c r="E10" s="7" t="inlineStr">
        <is>
          <t>Milliliter</t>
        </is>
      </c>
      <c r="F10" s="7" t="n"/>
    </row>
    <row r="11">
      <c r="A11" s="4" t="inlineStr">
        <is>
          <t>Zulässiges Enddatum</t>
        </is>
      </c>
      <c r="B11" s="36" t="n">
        <v>46638</v>
      </c>
      <c r="C11" s="4" t="inlineStr">
        <is>
          <t>Datum</t>
        </is>
      </c>
      <c r="D11" s="4" t="n"/>
      <c r="E11" s="4" t="inlineStr">
        <is>
          <t>Portion</t>
        </is>
      </c>
      <c r="F11" s="4" t="n"/>
    </row>
  </sheetData>
  <mergeCells count="1">
    <mergeCell ref="A1:F1"/>
  </mergeCells>
  <dataValidations count="4">
    <dataValidation sqref="B3:B4" showErrorMessage="1" showInputMessage="1" allowBlank="0" errorTitle="Ungültige Kapazität" error="Bitte eine ganze Zahl zwischen 1 und 1.000 eingeben." promptTitle="Kapazität" prompt="Betriebsindividuelle Kapazität eingeben." type="whole" operator="between">
      <formula1>1</formula1>
      <formula2>1000</formula2>
    </dataValidation>
    <dataValidation sqref="B5:B6" showErrorMessage="1" showInputMessage="1" allowBlank="0" errorTitle="Ungültiger Prozentsatz" error="Bitte einen Prozentsatz zwischen 0 % und 100 % eingeben." type="decimal" operator="between">
      <formula1>0</formula1>
      <formula2>1</formula2>
    </dataValidation>
    <dataValidation sqref="B7:B9" showErrorMessage="1" showInputMessage="1" allowBlank="0" errorTitle="Ungültiger Betrag" error="Bitte einen nicht negativen Betrag eingeben." type="decimal" operator="between">
      <formula1>0</formula1>
      <formula2>100000</formula2>
    </dataValidation>
    <dataValidation sqref="B10:B11" showErrorMessage="1" showInputMessage="1" allowBlank="0" errorTitle="Ungültiges Datum" error="Bitte ein plausibles Datum eingeben." type="date" operator="between">
      <formula1>DATE(2021,1,1)</formula1>
      <formula2>DATE(2031,12,31)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12" customWidth="1" min="2" max="2"/>
    <col width="3" customWidth="1" min="3" max="3"/>
    <col width="3" customWidth="1" min="4" max="4"/>
  </cols>
  <sheetData>
    <row r="1" ht="28" customHeight="1">
      <c r="A1" s="1" t="inlineStr">
        <is>
          <t>Hinweise zur Nutzung</t>
        </is>
      </c>
      <c r="B1" s="28" t="n"/>
      <c r="C1" s="28" t="n"/>
      <c r="D1" s="29" t="n"/>
    </row>
    <row r="2" ht="30" customHeight="1">
      <c r="A2" s="16" t="inlineStr">
        <is>
          <t>Kurze Erläuterung der Berechnungslogik und der vorbereiteten Bereiche.</t>
        </is>
      </c>
    </row>
    <row r="3" ht="34" customHeight="1">
      <c r="A3" s="15" t="inlineStr">
        <is>
          <t>Bereich</t>
        </is>
      </c>
      <c r="B3" s="15" t="inlineStr">
        <is>
          <t>Hinweis</t>
        </is>
      </c>
    </row>
    <row r="4" ht="48" customHeight="1">
      <c r="A4" s="24" t="inlineStr">
        <is>
          <t>Zweck</t>
        </is>
      </c>
      <c r="B4" s="25" t="inlineStr">
        <is>
          <t>Die Arbeitsmappe unterstützt die interne Kalkulation von Frühstückskosten je Gast und die Beobachtung der Zimmer- und Frühstücksauslastung. Sie ist kein amtliches Dokument, keine Zertifizierung und keine Rechts- oder Steuerberatung.</t>
        </is>
      </c>
    </row>
    <row r="5" ht="48" customHeight="1">
      <c r="A5" s="26" t="inlineStr">
        <is>
          <t>Beispieldaten</t>
        </is>
      </c>
      <c r="B5" s="27" t="inlineStr">
        <is>
          <t>Alle Hotel-, Artikel-, Team- und Vorgangsbezeichnungen sind eindeutig fiktiv. Die zehn Beispielzeilen können überschrieben oder gelöscht werden.</t>
        </is>
      </c>
    </row>
    <row r="6" ht="48" customHeight="1">
      <c r="A6" s="24" t="inlineStr">
        <is>
          <t>Bearbeitung</t>
        </is>
      </c>
      <c r="B6" s="25" t="inlineStr">
        <is>
          <t>Gelbe Zellen sind Eingabefelder. Im Blatt Frühstückstage stehen 100 nutzbare Zeilen von 5 bis 104 bereit; im Blatt Artikelkosten ebenfalls 100 Zeilen von 5 bis 104.</t>
        </is>
      </c>
    </row>
    <row r="7" ht="48" customHeight="1">
      <c r="A7" s="26" t="inlineStr">
        <is>
          <t>Tagesquoten</t>
        </is>
      </c>
      <c r="B7" s="27" t="inlineStr">
        <is>
          <t>In Frühstückstage berechnet Spalte G die Zimmerauslastung aus belegten Zimmern C geteilt durch verfügbare Zimmer F. Spalte H teilt Frühstücksgäste E durch Hausgäste D, Spalte J teilt Frühstücksgäste E durch Kapazität I. IFERROR verhindert Fehler bei fehlenden oder ungeeigneten Divisoren.</t>
        </is>
      </c>
    </row>
    <row r="8" ht="48" customHeight="1">
      <c r="A8" s="24" t="inlineStr">
        <is>
          <t>Tageskosten</t>
        </is>
      </c>
      <c r="B8" s="25" t="inlineStr">
        <is>
          <t>Spalte K summiert aktive Artikelkosten aus Artikelkosten J und ergänzt den variablen Satz aus Parameter B9. Spalte L berechnet Plan-Gesamtkosten aus Frühstücksgästen E mal K plus fixe Tageskosten aus Parameter B8.</t>
        </is>
      </c>
    </row>
    <row r="9" ht="48" customHeight="1">
      <c r="A9" s="26" t="inlineStr">
        <is>
          <t>Ist-Kosten</t>
        </is>
      </c>
      <c r="B9" s="27" t="inlineStr">
        <is>
          <t>Spalte P summiert Lebensmittel M, Personal N und Sonstiges O erst, wenn alle drei Werte erfasst sind. Spalte Q teilt P durch Frühstücksgäste E. Spalte R berechnet die positive oder negative Abweichung von P gegenüber Plan L.</t>
        </is>
      </c>
    </row>
    <row r="10" ht="48" customHeight="1">
      <c r="A10" s="24" t="inlineStr">
        <is>
          <t>Warnstatus</t>
        </is>
      </c>
      <c r="B10" s="25" t="inlineStr">
        <is>
          <t>Spalte S meldet fehlende Angaben, fehlende Ist-Kosten, eine Kapazitätsüberschreitung oder eine Prüfung bei zu niedriger Zimmerauslastung beziehungsweise überschrittenen Kostengrenzen. Schwellen und Kapazitäten stehen im Blatt Parameter.</t>
        </is>
      </c>
    </row>
    <row r="11" ht="48" customHeight="1">
      <c r="A11" s="26" t="inlineStr">
        <is>
          <t>Artikelkosten</t>
        </is>
      </c>
      <c r="B11" s="27" t="inlineStr">
        <is>
          <t>Artikelkosten J berechnet Preis G geteilt durch Inhalt E, multipliziert mit Verbrauch H und dem Faktor 1 plus Schwund I. Nur Zeilen mit Aktiv = Ja fließen in die Tagesplanung ein.</t>
        </is>
      </c>
    </row>
    <row r="12" ht="48" customHeight="1">
      <c r="A12" s="24" t="inlineStr">
        <is>
          <t>Erste, mittlere und letzte Zeile</t>
        </is>
      </c>
      <c r="B12" s="25" t="inlineStr">
        <is>
          <t>Die Formellogik ist in den Zeilen 5, 54 und 104 identisch relativ fortgeführt: Tagesquoten verwenden jeweils C/F, E/D und E/I; Tageskosten verwenden E, K und M:O. Artikelkosten verwenden jeweils G/E, H und I. Leere Eingabezeilen bleiben optisch leer.</t>
        </is>
      </c>
    </row>
    <row r="13" ht="48" customHeight="1">
      <c r="A13" s="26" t="inlineStr">
        <is>
          <t>Übersicht</t>
        </is>
      </c>
      <c r="B13" s="27" t="inlineStr">
        <is>
          <t>Summen stammen aus Frühstückstage E, L und P. Die durchschnittlichen Ist-Kosten je Frühstück werden gewichtet aus vollständigen Ist-Kosten P und den dazugehörigen Frühstücksgästen E berechnet. Das Diagramm aggregiert aktive Artikelkosten nach Kategorie.</t>
        </is>
      </c>
    </row>
    <row r="14" ht="48" customHeight="1">
      <c r="A14" s="24" t="inlineStr">
        <is>
          <t>Grenzen</t>
        </is>
      </c>
      <c r="B14" s="25" t="inlineStr">
        <is>
          <t>Sätze, Kosten, Termine und Kapazitäten sind veränderbare Annahmen und keine garantierten Tarife oder Normwerte. Es bestehen keine Makros, externen Verknüpfungen, ERP-Funktionen oder Echtzeitsynchronisierungen.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redaktionelle Beispielkalkulation</dc:creator>
  <dc:title xmlns:dc="http://purl.org/dc/elements/1.1/">Frühstückskalkulation Hotel</dc:title>
  <dc:subject xmlns:dc="http://purl.org/dc/elements/1.1/">Frühstückskosten pro Gast und Auslastung</dc:subject>
  <dcterms:created xmlns:dcterms="http://purl.org/dc/terms/" xmlns:xsi="http://www.w3.org/2001/XMLSchema-instance" xsi:type="dcterms:W3CDTF">2026-09-08T15:35:02Z</dcterms:created>
  <dcterms:modified xmlns:dcterms="http://purl.org/dc/terms/" xmlns:xsi="http://www.w3.org/2001/XMLSchema-instance" xsi:type="dcterms:W3CDTF">2026-09-08T15:35:02Z</dcterms:modified>
</cp:coreProperties>
</file>