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Dienst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'Dienstplan'!$A$4:$O$104</definedName>
    <definedName name="_xlnm._FilterDatabase" localSheetId="2" hidden="1">'Parameter'!$A$10:$D$110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0 &quot;h&quot;"/>
    <numFmt numFmtId="166" formatCode="#,##0.00 [$€-407]"/>
    <numFmt numFmtId="167" formatCode="0.0%"/>
    <numFmt numFmtId="168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447"/>
      <sz val="10"/>
    </font>
    <font>
      <name val="Aptos"/>
      <color rgb="00243447"/>
      <sz val="10"/>
    </font>
    <font>
      <name val="Aptos"/>
      <b val="1"/>
      <color rgb="00FFFFFF"/>
      <sz val="10"/>
    </font>
    <font>
      <name val="Aptos"/>
      <color rgb="005B6573"/>
      <sz val="9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pivotButton="0" quotePrefix="0" xfId="0"/>
    <xf numFmtId="164" fontId="3" fillId="6" borderId="1" pivotButton="0" quotePrefix="0" xfId="0"/>
    <xf numFmtId="0" fontId="6" fillId="5" borderId="1" pivotButton="0" quotePrefix="0" xfId="0"/>
    <xf numFmtId="1" fontId="3" fillId="6" borderId="1" pivotButton="0" quotePrefix="0" xfId="0"/>
    <xf numFmtId="165" fontId="3" fillId="6" borderId="1" pivotButton="0" quotePrefix="0" xfId="0"/>
    <xf numFmtId="166" fontId="3" fillId="6" borderId="1" pivotButton="0" quotePrefix="0" xfId="0"/>
    <xf numFmtId="0" fontId="4" fillId="2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0" borderId="0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pivotButton="0" quotePrefix="0" xfId="0"/>
    <xf numFmtId="165" fontId="3" fillId="6" borderId="1" pivotButton="0" quotePrefix="0" xfId="0"/>
    <xf numFmtId="166" fontId="3" fillId="6" borderId="1" pivotButton="0" quotePrefix="0" xfId="0"/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2" fillId="0" borderId="0" pivotButton="0" quotePrefix="0" xfId="0"/>
    <xf numFmtId="164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A84F2A"/>
        <sz val="10"/>
      </font>
      <fill>
        <patternFill patternType="solid">
          <fgColor rgb="00FCE4D6"/>
        </patternFill>
      </fill>
    </dxf>
    <dxf>
      <font>
        <name val="Aptos"/>
        <b val="1"/>
        <color rgb="002F6B4F"/>
        <sz val="10"/>
      </font>
      <fill>
        <patternFill patternType="solid">
          <fgColor rgb="00DCEA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Planstunden je Tag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'Übersicht'!D17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'Übersicht'!$B$18:$B$24</f>
            </numRef>
          </cat>
          <val>
            <numRef>
              <f>'Übersicht'!$D$18:$D$24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G128"/>
  <sheetViews>
    <sheetView showGridLines="0" zoomScale="9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5" customWidth="1" min="3" max="3"/>
    <col width="29" customWidth="1" min="4" max="4"/>
    <col width="17" customWidth="1" min="5" max="5"/>
    <col width="15" customWidth="1" min="6" max="6"/>
    <col width="19" customWidth="1" min="7" max="7"/>
    <col width="3" customWidth="1" min="8" max="8"/>
  </cols>
  <sheetData>
    <row r="1" ht="30" customHeight="1">
      <c r="A1" s="1" t="inlineStr">
        <is>
          <t>Dienstplan Gastronomie – Übersicht</t>
        </is>
      </c>
      <c r="B1" s="41" t="n"/>
      <c r="C1" s="41" t="n"/>
      <c r="D1" s="41" t="n"/>
      <c r="E1" s="41" t="n"/>
      <c r="F1" s="42" t="n"/>
    </row>
    <row r="2" ht="20" customHeight="1">
      <c r="A2" s="2" t="inlineStr">
        <is>
          <t>Auswertungsstand</t>
        </is>
      </c>
      <c r="B2" s="43">
        <f>TODAY()</f>
        <v/>
      </c>
      <c r="D2" s="4" t="inlineStr">
        <is>
          <t>Warnlage</t>
        </is>
      </c>
      <c r="E2" s="4" t="inlineStr">
        <is>
          <t>Anzahl</t>
        </is>
      </c>
    </row>
    <row r="3" ht="20" customHeight="1">
      <c r="A3" s="2" t="inlineStr">
        <is>
          <t>Planungswoche</t>
        </is>
      </c>
      <c r="B3" s="43">
        <f>Parameter!$B$3</f>
        <v/>
      </c>
      <c r="D3" s="2" t="inlineStr">
        <is>
          <t>Warnungen in Planungswoche</t>
        </is>
      </c>
      <c r="E3" s="5">
        <f>B11</f>
        <v/>
      </c>
    </row>
    <row r="4" ht="20" customHeight="1">
      <c r="A4" s="2" t="inlineStr">
        <is>
          <t>Zeitraum bis</t>
        </is>
      </c>
      <c r="B4" s="43">
        <f>B3+6</f>
        <v/>
      </c>
      <c r="D4" s="2" t="inlineStr">
        <is>
          <t>Fehlende Angaben</t>
        </is>
      </c>
      <c r="E4" s="5">
        <f>COUNTIFS(Dienstplan!$B$5:$B$104,"&gt;="&amp;$B$3,Dienstplan!$B$5:$B$104,"&lt;="&amp;$B$4,Dienstplan!$O$5:$O$104,"Angaben fehlen")</f>
        <v/>
      </c>
    </row>
    <row r="5" ht="20" customHeight="1">
      <c r="D5" s="2" t="inlineStr">
        <is>
          <t>Schichtdauer prüfen</t>
        </is>
      </c>
      <c r="E5" s="5">
        <f>COUNTIFS(Dienstplan!$B$5:$B$104,"&gt;="&amp;$B$3,Dienstplan!$B$5:$B$104,"&lt;="&amp;$B$4,Dienstplan!$O$5:$O$104,"Dauer prüfen")</f>
        <v/>
      </c>
    </row>
    <row r="6" ht="20" customHeight="1">
      <c r="A6" s="4" t="inlineStr">
        <is>
          <t>Kennzahl</t>
        </is>
      </c>
      <c r="B6" s="4" t="inlineStr">
        <is>
          <t>Wert</t>
        </is>
      </c>
      <c r="D6" s="2" t="inlineStr">
        <is>
          <t>Mehrfachplanung prüfen</t>
        </is>
      </c>
      <c r="E6" s="5">
        <f>COUNTIFS(Dienstplan!$B$5:$B$104,"&gt;="&amp;$B$3,Dienstplan!$B$5:$B$104,"&lt;="&amp;$B$4,Dienstplan!$O$5:$O$104,"Mehrfachplanung prüfen")</f>
        <v/>
      </c>
    </row>
    <row r="7" ht="20" customHeight="1">
      <c r="A7" s="2" t="inlineStr">
        <is>
          <t>Aktive Schichten</t>
        </is>
      </c>
      <c r="B7" s="5">
        <f>COUNTIFS(Dienstplan!$B$5:$B$104,"&gt;="&amp;$B$3,Dienstplan!$B$5:$B$104,"&lt;="&amp;$B$4,Dienstplan!$N$5:$N$104,"Geplant")+COUNTIFS(Dienstplan!$B$5:$B$104,"&gt;="&amp;$B$3,Dienstplan!$B$5:$B$104,"&lt;="&amp;$B$4,Dienstplan!$N$5:$N$104,"Bestätigt")</f>
        <v/>
      </c>
      <c r="D7" s="2" t="inlineStr">
        <is>
          <t>Außerhalb Planungswoche</t>
        </is>
      </c>
      <c r="E7" s="5">
        <f>COUNTIF(Dienstplan!$O$5:$O$104,"Außerhalb Planwoche")</f>
        <v/>
      </c>
    </row>
    <row r="8" ht="20" customHeight="1">
      <c r="A8" s="2" t="inlineStr">
        <is>
          <t>Planstunden</t>
        </is>
      </c>
      <c r="B8" s="44">
        <f>SUMIFS(Dienstplan!$K$5:$K$104,Dienstplan!$B$5:$B$104,"&gt;="&amp;$B$3,Dienstplan!$B$5:$B$104,"&lt;="&amp;$B$4,Dienstplan!$N$5:$N$104,"Geplant")+SUMIFS(Dienstplan!$K$5:$K$104,Dienstplan!$B$5:$B$104,"&gt;="&amp;$B$3,Dienstplan!$B$5:$B$104,"&lt;="&amp;$B$4,Dienstplan!$N$5:$N$104,"Bestätigt")</f>
        <v/>
      </c>
      <c r="D8" s="2" t="inlineStr">
        <is>
          <t>Teammitglieder über Ziel</t>
        </is>
      </c>
      <c r="E8" s="5">
        <f>COUNTIF($G$29:$G$128,"Über Ziel")</f>
        <v/>
      </c>
    </row>
    <row r="9" ht="20" customHeight="1">
      <c r="A9" s="2" t="inlineStr">
        <is>
          <t>Plankosten</t>
        </is>
      </c>
      <c r="B9" s="45">
        <f>SUMIFS(Dienstplan!$M$5:$M$104,Dienstplan!$B$5:$B$104,"&gt;="&amp;$B$3,Dienstplan!$B$5:$B$104,"&lt;="&amp;$B$4,Dienstplan!$N$5:$N$104,"Geplant")+SUMIFS(Dienstplan!$M$5:$M$104,Dienstplan!$B$5:$B$104,"&gt;="&amp;$B$3,Dienstplan!$B$5:$B$104,"&lt;="&amp;$B$4,Dienstplan!$N$5:$N$104,"Bestätigt")</f>
        <v/>
      </c>
    </row>
    <row r="10" ht="20" customHeight="1">
      <c r="A10" s="2" t="inlineStr">
        <is>
          <t>Bestätigte Schichten</t>
        </is>
      </c>
      <c r="B10" s="5">
        <f>COUNTIFS(Dienstplan!$B$5:$B$104,"&gt;="&amp;$B$3,Dienstplan!$B$5:$B$104,"&lt;="&amp;$B$4,Dienstplan!$N$5:$N$104,"Bestätigt")</f>
        <v/>
      </c>
    </row>
    <row r="11" ht="20" customHeight="1">
      <c r="A11" s="2" t="inlineStr">
        <is>
          <t>Planwarnungen</t>
        </is>
      </c>
      <c r="B11" s="5">
        <f>COUNTIFS(Dienstplan!$B$5:$B$104,"&gt;="&amp;$B$3,Dienstplan!$B$5:$B$104,"&lt;="&amp;$B$4,Dienstplan!$O$5:$O$104,"&lt;&gt;OK",Dienstplan!$O$5:$O$104,"&lt;&gt;")</f>
        <v/>
      </c>
    </row>
    <row r="12" ht="20" customHeight="1">
      <c r="A12" s="2" t="inlineStr">
        <is>
          <t>Abgesagte Einträge</t>
        </is>
      </c>
      <c r="B12" s="5">
        <f>COUNTIFS(Dienstplan!$B$5:$B$104,"&gt;="&amp;$B$3,Dienstplan!$B$5:$B$104,"&lt;="&amp;$B$4,Dienstplan!$N$5:$N$104,"Abgesagt")</f>
        <v/>
      </c>
    </row>
    <row r="13" ht="20" customHeight="1"/>
    <row r="14" ht="20" customHeight="1"/>
    <row r="15" ht="20" customHeight="1"/>
    <row r="16" ht="20" customHeight="1">
      <c r="A16" s="4" t="inlineStr">
        <is>
          <t>Tagesauswertung</t>
        </is>
      </c>
      <c r="B16" s="4" t="n"/>
      <c r="C16" s="4" t="n"/>
      <c r="D16" s="4" t="n"/>
      <c r="E16" s="4" t="n"/>
      <c r="F16" s="4" t="n"/>
    </row>
    <row r="17" ht="20" customHeight="1">
      <c r="A17" s="8" t="inlineStr">
        <is>
          <t>Datum</t>
        </is>
      </c>
      <c r="B17" s="8" t="inlineStr">
        <is>
          <t>Tag</t>
        </is>
      </c>
      <c r="C17" s="8" t="inlineStr">
        <is>
          <t>Schichten</t>
        </is>
      </c>
      <c r="D17" s="8" t="inlineStr">
        <is>
          <t>Planstunden</t>
        </is>
      </c>
      <c r="E17" s="8" t="inlineStr">
        <is>
          <t>Plankosten</t>
        </is>
      </c>
      <c r="F17" s="8" t="inlineStr">
        <is>
          <t>Warnungen</t>
        </is>
      </c>
    </row>
    <row r="18" ht="20" customHeight="1">
      <c r="A18" s="46">
        <f>$B$3+0</f>
        <v/>
      </c>
      <c r="B18" s="10">
        <f>CHOOSE(WEEKDAY(A18,2),"Mo","Di","Mi","Do","Fr","Sa","So")</f>
        <v/>
      </c>
      <c r="C18" s="11">
        <f>COUNTIFS(Dienstplan!$B$5:$B$104,A18,Dienstplan!$N$5:$N$104,"Geplant")+COUNTIFS(Dienstplan!$B$5:$B$104,A18,Dienstplan!$N$5:$N$104,"Bestätigt")</f>
        <v/>
      </c>
      <c r="D18" s="47">
        <f>SUMIFS(Dienstplan!$K$5:$K$104,Dienstplan!$B$5:$B$104,A18,Dienstplan!$N$5:$N$104,"Geplant")+SUMIFS(Dienstplan!$K$5:$K$104,Dienstplan!$B$5:$B$104,A18,Dienstplan!$N$5:$N$104,"Bestätigt")</f>
        <v/>
      </c>
      <c r="E18" s="48">
        <f>SUMIFS(Dienstplan!$M$5:$M$104,Dienstplan!$B$5:$B$104,A18,Dienstplan!$N$5:$N$104,"Geplant")+SUMIFS(Dienstplan!$M$5:$M$104,Dienstplan!$B$5:$B$104,A18,Dienstplan!$N$5:$N$104,"Bestätigt")</f>
        <v/>
      </c>
      <c r="F18" s="11">
        <f>COUNTIFS(Dienstplan!$B$5:$B$104,A18,Dienstplan!$O$5:$O$104,"&lt;&gt;OK",Dienstplan!$O$5:$O$104,"&lt;&gt;")</f>
        <v/>
      </c>
    </row>
    <row r="19" ht="20" customHeight="1">
      <c r="A19" s="49">
        <f>$B$3+1</f>
        <v/>
      </c>
      <c r="B19" s="15">
        <f>CHOOSE(WEEKDAY(A19,2),"Mo","Di","Mi","Do","Fr","Sa","So")</f>
        <v/>
      </c>
      <c r="C19" s="16">
        <f>COUNTIFS(Dienstplan!$B$5:$B$104,A19,Dienstplan!$N$5:$N$104,"Geplant")+COUNTIFS(Dienstplan!$B$5:$B$104,A19,Dienstplan!$N$5:$N$104,"Bestätigt")</f>
        <v/>
      </c>
      <c r="D19" s="50">
        <f>SUMIFS(Dienstplan!$K$5:$K$104,Dienstplan!$B$5:$B$104,A19,Dienstplan!$N$5:$N$104,"Geplant")+SUMIFS(Dienstplan!$K$5:$K$104,Dienstplan!$B$5:$B$104,A19,Dienstplan!$N$5:$N$104,"Bestätigt")</f>
        <v/>
      </c>
      <c r="E19" s="51">
        <f>SUMIFS(Dienstplan!$M$5:$M$104,Dienstplan!$B$5:$B$104,A19,Dienstplan!$N$5:$N$104,"Geplant")+SUMIFS(Dienstplan!$M$5:$M$104,Dienstplan!$B$5:$B$104,A19,Dienstplan!$N$5:$N$104,"Bestätigt")</f>
        <v/>
      </c>
      <c r="F19" s="16">
        <f>COUNTIFS(Dienstplan!$B$5:$B$104,A19,Dienstplan!$O$5:$O$104,"&lt;&gt;OK",Dienstplan!$O$5:$O$104,"&lt;&gt;")</f>
        <v/>
      </c>
    </row>
    <row r="20" ht="20" customHeight="1">
      <c r="A20" s="46">
        <f>$B$3+2</f>
        <v/>
      </c>
      <c r="B20" s="10">
        <f>CHOOSE(WEEKDAY(A20,2),"Mo","Di","Mi","Do","Fr","Sa","So")</f>
        <v/>
      </c>
      <c r="C20" s="11">
        <f>COUNTIFS(Dienstplan!$B$5:$B$104,A20,Dienstplan!$N$5:$N$104,"Geplant")+COUNTIFS(Dienstplan!$B$5:$B$104,A20,Dienstplan!$N$5:$N$104,"Bestätigt")</f>
        <v/>
      </c>
      <c r="D20" s="47">
        <f>SUMIFS(Dienstplan!$K$5:$K$104,Dienstplan!$B$5:$B$104,A20,Dienstplan!$N$5:$N$104,"Geplant")+SUMIFS(Dienstplan!$K$5:$K$104,Dienstplan!$B$5:$B$104,A20,Dienstplan!$N$5:$N$104,"Bestätigt")</f>
        <v/>
      </c>
      <c r="E20" s="48">
        <f>SUMIFS(Dienstplan!$M$5:$M$104,Dienstplan!$B$5:$B$104,A20,Dienstplan!$N$5:$N$104,"Geplant")+SUMIFS(Dienstplan!$M$5:$M$104,Dienstplan!$B$5:$B$104,A20,Dienstplan!$N$5:$N$104,"Bestätigt")</f>
        <v/>
      </c>
      <c r="F20" s="11">
        <f>COUNTIFS(Dienstplan!$B$5:$B$104,A20,Dienstplan!$O$5:$O$104,"&lt;&gt;OK",Dienstplan!$O$5:$O$104,"&lt;&gt;")</f>
        <v/>
      </c>
    </row>
    <row r="21" ht="20" customHeight="1">
      <c r="A21" s="49">
        <f>$B$3+3</f>
        <v/>
      </c>
      <c r="B21" s="15">
        <f>CHOOSE(WEEKDAY(A21,2),"Mo","Di","Mi","Do","Fr","Sa","So")</f>
        <v/>
      </c>
      <c r="C21" s="16">
        <f>COUNTIFS(Dienstplan!$B$5:$B$104,A21,Dienstplan!$N$5:$N$104,"Geplant")+COUNTIFS(Dienstplan!$B$5:$B$104,A21,Dienstplan!$N$5:$N$104,"Bestätigt")</f>
        <v/>
      </c>
      <c r="D21" s="50">
        <f>SUMIFS(Dienstplan!$K$5:$K$104,Dienstplan!$B$5:$B$104,A21,Dienstplan!$N$5:$N$104,"Geplant")+SUMIFS(Dienstplan!$K$5:$K$104,Dienstplan!$B$5:$B$104,A21,Dienstplan!$N$5:$N$104,"Bestätigt")</f>
        <v/>
      </c>
      <c r="E21" s="51">
        <f>SUMIFS(Dienstplan!$M$5:$M$104,Dienstplan!$B$5:$B$104,A21,Dienstplan!$N$5:$N$104,"Geplant")+SUMIFS(Dienstplan!$M$5:$M$104,Dienstplan!$B$5:$B$104,A21,Dienstplan!$N$5:$N$104,"Bestätigt")</f>
        <v/>
      </c>
      <c r="F21" s="16">
        <f>COUNTIFS(Dienstplan!$B$5:$B$104,A21,Dienstplan!$O$5:$O$104,"&lt;&gt;OK",Dienstplan!$O$5:$O$104,"&lt;&gt;")</f>
        <v/>
      </c>
    </row>
    <row r="22" ht="20" customHeight="1">
      <c r="A22" s="46">
        <f>$B$3+4</f>
        <v/>
      </c>
      <c r="B22" s="10">
        <f>CHOOSE(WEEKDAY(A22,2),"Mo","Di","Mi","Do","Fr","Sa","So")</f>
        <v/>
      </c>
      <c r="C22" s="11">
        <f>COUNTIFS(Dienstplan!$B$5:$B$104,A22,Dienstplan!$N$5:$N$104,"Geplant")+COUNTIFS(Dienstplan!$B$5:$B$104,A22,Dienstplan!$N$5:$N$104,"Bestätigt")</f>
        <v/>
      </c>
      <c r="D22" s="47">
        <f>SUMIFS(Dienstplan!$K$5:$K$104,Dienstplan!$B$5:$B$104,A22,Dienstplan!$N$5:$N$104,"Geplant")+SUMIFS(Dienstplan!$K$5:$K$104,Dienstplan!$B$5:$B$104,A22,Dienstplan!$N$5:$N$104,"Bestätigt")</f>
        <v/>
      </c>
      <c r="E22" s="48">
        <f>SUMIFS(Dienstplan!$M$5:$M$104,Dienstplan!$B$5:$B$104,A22,Dienstplan!$N$5:$N$104,"Geplant")+SUMIFS(Dienstplan!$M$5:$M$104,Dienstplan!$B$5:$B$104,A22,Dienstplan!$N$5:$N$104,"Bestätigt")</f>
        <v/>
      </c>
      <c r="F22" s="11">
        <f>COUNTIFS(Dienstplan!$B$5:$B$104,A22,Dienstplan!$O$5:$O$104,"&lt;&gt;OK",Dienstplan!$O$5:$O$104,"&lt;&gt;")</f>
        <v/>
      </c>
    </row>
    <row r="23" ht="20" customHeight="1">
      <c r="A23" s="49">
        <f>$B$3+5</f>
        <v/>
      </c>
      <c r="B23" s="15">
        <f>CHOOSE(WEEKDAY(A23,2),"Mo","Di","Mi","Do","Fr","Sa","So")</f>
        <v/>
      </c>
      <c r="C23" s="16">
        <f>COUNTIFS(Dienstplan!$B$5:$B$104,A23,Dienstplan!$N$5:$N$104,"Geplant")+COUNTIFS(Dienstplan!$B$5:$B$104,A23,Dienstplan!$N$5:$N$104,"Bestätigt")</f>
        <v/>
      </c>
      <c r="D23" s="50">
        <f>SUMIFS(Dienstplan!$K$5:$K$104,Dienstplan!$B$5:$B$104,A23,Dienstplan!$N$5:$N$104,"Geplant")+SUMIFS(Dienstplan!$K$5:$K$104,Dienstplan!$B$5:$B$104,A23,Dienstplan!$N$5:$N$104,"Bestätigt")</f>
        <v/>
      </c>
      <c r="E23" s="51">
        <f>SUMIFS(Dienstplan!$M$5:$M$104,Dienstplan!$B$5:$B$104,A23,Dienstplan!$N$5:$N$104,"Geplant")+SUMIFS(Dienstplan!$M$5:$M$104,Dienstplan!$B$5:$B$104,A23,Dienstplan!$N$5:$N$104,"Bestätigt")</f>
        <v/>
      </c>
      <c r="F23" s="16">
        <f>COUNTIFS(Dienstplan!$B$5:$B$104,A23,Dienstplan!$O$5:$O$104,"&lt;&gt;OK",Dienstplan!$O$5:$O$104,"&lt;&gt;")</f>
        <v/>
      </c>
    </row>
    <row r="24" ht="20" customHeight="1">
      <c r="A24" s="46">
        <f>$B$3+6</f>
        <v/>
      </c>
      <c r="B24" s="10">
        <f>CHOOSE(WEEKDAY(A24,2),"Mo","Di","Mi","Do","Fr","Sa","So")</f>
        <v/>
      </c>
      <c r="C24" s="11">
        <f>COUNTIFS(Dienstplan!$B$5:$B$104,A24,Dienstplan!$N$5:$N$104,"Geplant")+COUNTIFS(Dienstplan!$B$5:$B$104,A24,Dienstplan!$N$5:$N$104,"Bestätigt")</f>
        <v/>
      </c>
      <c r="D24" s="47">
        <f>SUMIFS(Dienstplan!$K$5:$K$104,Dienstplan!$B$5:$B$104,A24,Dienstplan!$N$5:$N$104,"Geplant")+SUMIFS(Dienstplan!$K$5:$K$104,Dienstplan!$B$5:$B$104,A24,Dienstplan!$N$5:$N$104,"Bestätigt")</f>
        <v/>
      </c>
      <c r="E24" s="48">
        <f>SUMIFS(Dienstplan!$M$5:$M$104,Dienstplan!$B$5:$B$104,A24,Dienstplan!$N$5:$N$104,"Geplant")+SUMIFS(Dienstplan!$M$5:$M$104,Dienstplan!$B$5:$B$104,A24,Dienstplan!$N$5:$N$104,"Bestätigt")</f>
        <v/>
      </c>
      <c r="F24" s="11">
        <f>COUNTIFS(Dienstplan!$B$5:$B$104,A24,Dienstplan!$O$5:$O$104,"&lt;&gt;OK",Dienstplan!$O$5:$O$104,"&lt;&gt;")</f>
        <v/>
      </c>
    </row>
    <row r="25" ht="20" customHeight="1"/>
    <row r="26" ht="20" customHeight="1"/>
    <row r="27" ht="20" customHeight="1">
      <c r="A27" s="4" t="inlineStr">
        <is>
          <t>Wochenauswertung je fiktivem Teammitglied</t>
        </is>
      </c>
      <c r="B27" s="4" t="n"/>
      <c r="C27" s="4" t="n"/>
      <c r="D27" s="4" t="n"/>
      <c r="E27" s="4" t="n"/>
      <c r="F27" s="4" t="n"/>
      <c r="G27" s="4" t="n"/>
    </row>
    <row r="28" ht="20" customHeight="1">
      <c r="A28" s="8" t="inlineStr">
        <is>
          <t>Fiktive Mitarbeitende</t>
        </is>
      </c>
      <c r="B28" s="8" t="inlineStr">
        <is>
          <t>Rolle</t>
        </is>
      </c>
      <c r="C28" s="8" t="inlineStr">
        <is>
          <t>Wochenziel</t>
        </is>
      </c>
      <c r="D28" s="8" t="inlineStr">
        <is>
          <t>Planstunden</t>
        </is>
      </c>
      <c r="E28" s="8" t="inlineStr">
        <is>
          <t>Abweichung</t>
        </is>
      </c>
      <c r="F28" s="8" t="inlineStr">
        <is>
          <t>Auslastung</t>
        </is>
      </c>
      <c r="G28" s="8" t="inlineStr">
        <is>
          <t>Hinweis</t>
        </is>
      </c>
    </row>
    <row r="29" ht="20" customHeight="1">
      <c r="A29" s="19">
        <f>IF(Parameter!$A$11="","",Parameter!$A$11)</f>
        <v/>
      </c>
      <c r="B29" s="19">
        <f>IF($A29="","",Parameter!$B$11)</f>
        <v/>
      </c>
      <c r="C29" s="52">
        <f>IF(OR($A29="",Parameter!$C$11=""),"",Parameter!$C$11)</f>
        <v/>
      </c>
      <c r="D29" s="52">
        <f>IF($A29="","",SUMIFS(Dienstplan!$K$5:$K$104,Dienstplan!$D$5:$D$104,$A29,Dienstplan!$B$5:$B$104,"&gt;="&amp;$B$3,Dienstplan!$B$5:$B$104,"&lt;="&amp;$B$4,Dienstplan!$N$5:$N$104,"Geplant")+SUMIFS(Dienstplan!$K$5:$K$104,Dienstplan!$D$5:$D$104,$A29,Dienstplan!$B$5:$B$104,"&gt;="&amp;$B$3,Dienstplan!$B$5:$B$104,"&lt;="&amp;$B$4,Dienstplan!$N$5:$N$104,"Bestätigt"))</f>
        <v/>
      </c>
      <c r="E29" s="52">
        <f>IF(OR($A29="",$C29=""),"",$D29-$C29)</f>
        <v/>
      </c>
      <c r="F29" s="21">
        <f>IF(OR($A29="",$C29=""),"",IFERROR($D29/$C29,""))</f>
        <v/>
      </c>
      <c r="G29" s="19">
        <f>IF($A29="","",IF($C29="","Ziel fehlt",IF($F29&gt;1+Parameter!$B$5,"Über Ziel",IF($F29&lt;1-Parameter!$B$6,"Unter Ziel","Im Rahmen"))))</f>
        <v/>
      </c>
    </row>
    <row r="30" ht="20" customHeight="1">
      <c r="A30" s="22">
        <f>IF(Parameter!$A$12="","",Parameter!$A$12)</f>
        <v/>
      </c>
      <c r="B30" s="22">
        <f>IF($A30="","",Parameter!$B$12)</f>
        <v/>
      </c>
      <c r="C30" s="53">
        <f>IF(OR($A30="",Parameter!$C$12=""),"",Parameter!$C$12)</f>
        <v/>
      </c>
      <c r="D30" s="53">
        <f>IF($A30="","",SUMIFS(Dienstplan!$K$5:$K$104,Dienstplan!$D$5:$D$104,$A30,Dienstplan!$B$5:$B$104,"&gt;="&amp;$B$3,Dienstplan!$B$5:$B$104,"&lt;="&amp;$B$4,Dienstplan!$N$5:$N$104,"Geplant")+SUMIFS(Dienstplan!$K$5:$K$104,Dienstplan!$D$5:$D$104,$A30,Dienstplan!$B$5:$B$104,"&gt;="&amp;$B$3,Dienstplan!$B$5:$B$104,"&lt;="&amp;$B$4,Dienstplan!$N$5:$N$104,"Bestätigt"))</f>
        <v/>
      </c>
      <c r="E30" s="53">
        <f>IF(OR($A30="",$C30=""),"",$D30-$C30)</f>
        <v/>
      </c>
      <c r="F30" s="24">
        <f>IF(OR($A30="",$C30=""),"",IFERROR($D30/$C30,""))</f>
        <v/>
      </c>
      <c r="G30" s="22">
        <f>IF($A30="","",IF($C30="","Ziel fehlt",IF($F30&gt;1+Parameter!$B$5,"Über Ziel",IF($F30&lt;1-Parameter!$B$6,"Unter Ziel","Im Rahmen"))))</f>
        <v/>
      </c>
    </row>
    <row r="31" ht="20" customHeight="1">
      <c r="A31" s="19">
        <f>IF(Parameter!$A$13="","",Parameter!$A$13)</f>
        <v/>
      </c>
      <c r="B31" s="19">
        <f>IF($A31="","",Parameter!$B$13)</f>
        <v/>
      </c>
      <c r="C31" s="52">
        <f>IF(OR($A31="",Parameter!$C$13=""),"",Parameter!$C$13)</f>
        <v/>
      </c>
      <c r="D31" s="52">
        <f>IF($A31="","",SUMIFS(Dienstplan!$K$5:$K$104,Dienstplan!$D$5:$D$104,$A31,Dienstplan!$B$5:$B$104,"&gt;="&amp;$B$3,Dienstplan!$B$5:$B$104,"&lt;="&amp;$B$4,Dienstplan!$N$5:$N$104,"Geplant")+SUMIFS(Dienstplan!$K$5:$K$104,Dienstplan!$D$5:$D$104,$A31,Dienstplan!$B$5:$B$104,"&gt;="&amp;$B$3,Dienstplan!$B$5:$B$104,"&lt;="&amp;$B$4,Dienstplan!$N$5:$N$104,"Bestätigt"))</f>
        <v/>
      </c>
      <c r="E31" s="52">
        <f>IF(OR($A31="",$C31=""),"",$D31-$C31)</f>
        <v/>
      </c>
      <c r="F31" s="21">
        <f>IF(OR($A31="",$C31=""),"",IFERROR($D31/$C31,""))</f>
        <v/>
      </c>
      <c r="G31" s="19">
        <f>IF($A31="","",IF($C31="","Ziel fehlt",IF($F31&gt;1+Parameter!$B$5,"Über Ziel",IF($F31&lt;1-Parameter!$B$6,"Unter Ziel","Im Rahmen"))))</f>
        <v/>
      </c>
    </row>
    <row r="32" ht="20" customHeight="1">
      <c r="A32" s="22">
        <f>IF(Parameter!$A$14="","",Parameter!$A$14)</f>
        <v/>
      </c>
      <c r="B32" s="22">
        <f>IF($A32="","",Parameter!$B$14)</f>
        <v/>
      </c>
      <c r="C32" s="53">
        <f>IF(OR($A32="",Parameter!$C$14=""),"",Parameter!$C$14)</f>
        <v/>
      </c>
      <c r="D32" s="53">
        <f>IF($A32="","",SUMIFS(Dienstplan!$K$5:$K$104,Dienstplan!$D$5:$D$104,$A32,Dienstplan!$B$5:$B$104,"&gt;="&amp;$B$3,Dienstplan!$B$5:$B$104,"&lt;="&amp;$B$4,Dienstplan!$N$5:$N$104,"Geplant")+SUMIFS(Dienstplan!$K$5:$K$104,Dienstplan!$D$5:$D$104,$A32,Dienstplan!$B$5:$B$104,"&gt;="&amp;$B$3,Dienstplan!$B$5:$B$104,"&lt;="&amp;$B$4,Dienstplan!$N$5:$N$104,"Bestätigt"))</f>
        <v/>
      </c>
      <c r="E32" s="53">
        <f>IF(OR($A32="",$C32=""),"",$D32-$C32)</f>
        <v/>
      </c>
      <c r="F32" s="24">
        <f>IF(OR($A32="",$C32=""),"",IFERROR($D32/$C32,""))</f>
        <v/>
      </c>
      <c r="G32" s="22">
        <f>IF($A32="","",IF($C32="","Ziel fehlt",IF($F32&gt;1+Parameter!$B$5,"Über Ziel",IF($F32&lt;1-Parameter!$B$6,"Unter Ziel","Im Rahmen"))))</f>
        <v/>
      </c>
    </row>
    <row r="33" ht="20" customHeight="1">
      <c r="A33" s="19">
        <f>IF(Parameter!$A$15="","",Parameter!$A$15)</f>
        <v/>
      </c>
      <c r="B33" s="19">
        <f>IF($A33="","",Parameter!$B$15)</f>
        <v/>
      </c>
      <c r="C33" s="52">
        <f>IF(OR($A33="",Parameter!$C$15=""),"",Parameter!$C$15)</f>
        <v/>
      </c>
      <c r="D33" s="52">
        <f>IF($A33="","",SUMIFS(Dienstplan!$K$5:$K$104,Dienstplan!$D$5:$D$104,$A33,Dienstplan!$B$5:$B$104,"&gt;="&amp;$B$3,Dienstplan!$B$5:$B$104,"&lt;="&amp;$B$4,Dienstplan!$N$5:$N$104,"Geplant")+SUMIFS(Dienstplan!$K$5:$K$104,Dienstplan!$D$5:$D$104,$A33,Dienstplan!$B$5:$B$104,"&gt;="&amp;$B$3,Dienstplan!$B$5:$B$104,"&lt;="&amp;$B$4,Dienstplan!$N$5:$N$104,"Bestätigt"))</f>
        <v/>
      </c>
      <c r="E33" s="52">
        <f>IF(OR($A33="",$C33=""),"",$D33-$C33)</f>
        <v/>
      </c>
      <c r="F33" s="21">
        <f>IF(OR($A33="",$C33=""),"",IFERROR($D33/$C33,""))</f>
        <v/>
      </c>
      <c r="G33" s="19">
        <f>IF($A33="","",IF($C33="","Ziel fehlt",IF($F33&gt;1+Parameter!$B$5,"Über Ziel",IF($F33&lt;1-Parameter!$B$6,"Unter Ziel","Im Rahmen"))))</f>
        <v/>
      </c>
    </row>
    <row r="34" ht="20" customHeight="1">
      <c r="A34" s="22">
        <f>IF(Parameter!$A$16="","",Parameter!$A$16)</f>
        <v/>
      </c>
      <c r="B34" s="22">
        <f>IF($A34="","",Parameter!$B$16)</f>
        <v/>
      </c>
      <c r="C34" s="53">
        <f>IF(OR($A34="",Parameter!$C$16=""),"",Parameter!$C$16)</f>
        <v/>
      </c>
      <c r="D34" s="53">
        <f>IF($A34="","",SUMIFS(Dienstplan!$K$5:$K$104,Dienstplan!$D$5:$D$104,$A34,Dienstplan!$B$5:$B$104,"&gt;="&amp;$B$3,Dienstplan!$B$5:$B$104,"&lt;="&amp;$B$4,Dienstplan!$N$5:$N$104,"Geplant")+SUMIFS(Dienstplan!$K$5:$K$104,Dienstplan!$D$5:$D$104,$A34,Dienstplan!$B$5:$B$104,"&gt;="&amp;$B$3,Dienstplan!$B$5:$B$104,"&lt;="&amp;$B$4,Dienstplan!$N$5:$N$104,"Bestätigt"))</f>
        <v/>
      </c>
      <c r="E34" s="53">
        <f>IF(OR($A34="",$C34=""),"",$D34-$C34)</f>
        <v/>
      </c>
      <c r="F34" s="24">
        <f>IF(OR($A34="",$C34=""),"",IFERROR($D34/$C34,""))</f>
        <v/>
      </c>
      <c r="G34" s="22">
        <f>IF($A34="","",IF($C34="","Ziel fehlt",IF($F34&gt;1+Parameter!$B$5,"Über Ziel",IF($F34&lt;1-Parameter!$B$6,"Unter Ziel","Im Rahmen"))))</f>
        <v/>
      </c>
    </row>
    <row r="35" ht="20" customHeight="1">
      <c r="A35" s="19">
        <f>IF(Parameter!$A$17="","",Parameter!$A$17)</f>
        <v/>
      </c>
      <c r="B35" s="19">
        <f>IF($A35="","",Parameter!$B$17)</f>
        <v/>
      </c>
      <c r="C35" s="52">
        <f>IF(OR($A35="",Parameter!$C$17=""),"",Parameter!$C$17)</f>
        <v/>
      </c>
      <c r="D35" s="52">
        <f>IF($A35="","",SUMIFS(Dienstplan!$K$5:$K$104,Dienstplan!$D$5:$D$104,$A35,Dienstplan!$B$5:$B$104,"&gt;="&amp;$B$3,Dienstplan!$B$5:$B$104,"&lt;="&amp;$B$4,Dienstplan!$N$5:$N$104,"Geplant")+SUMIFS(Dienstplan!$K$5:$K$104,Dienstplan!$D$5:$D$104,$A35,Dienstplan!$B$5:$B$104,"&gt;="&amp;$B$3,Dienstplan!$B$5:$B$104,"&lt;="&amp;$B$4,Dienstplan!$N$5:$N$104,"Bestätigt"))</f>
        <v/>
      </c>
      <c r="E35" s="52">
        <f>IF(OR($A35="",$C35=""),"",$D35-$C35)</f>
        <v/>
      </c>
      <c r="F35" s="21">
        <f>IF(OR($A35="",$C35=""),"",IFERROR($D35/$C35,""))</f>
        <v/>
      </c>
      <c r="G35" s="19">
        <f>IF($A35="","",IF($C35="","Ziel fehlt",IF($F35&gt;1+Parameter!$B$5,"Über Ziel",IF($F35&lt;1-Parameter!$B$6,"Unter Ziel","Im Rahmen"))))</f>
        <v/>
      </c>
    </row>
    <row r="36" ht="20" customHeight="1">
      <c r="A36" s="22">
        <f>IF(Parameter!$A$18="","",Parameter!$A$18)</f>
        <v/>
      </c>
      <c r="B36" s="22">
        <f>IF($A36="","",Parameter!$B$18)</f>
        <v/>
      </c>
      <c r="C36" s="53">
        <f>IF(OR($A36="",Parameter!$C$18=""),"",Parameter!$C$18)</f>
        <v/>
      </c>
      <c r="D36" s="53">
        <f>IF($A36="","",SUMIFS(Dienstplan!$K$5:$K$104,Dienstplan!$D$5:$D$104,$A36,Dienstplan!$B$5:$B$104,"&gt;="&amp;$B$3,Dienstplan!$B$5:$B$104,"&lt;="&amp;$B$4,Dienstplan!$N$5:$N$104,"Geplant")+SUMIFS(Dienstplan!$K$5:$K$104,Dienstplan!$D$5:$D$104,$A36,Dienstplan!$B$5:$B$104,"&gt;="&amp;$B$3,Dienstplan!$B$5:$B$104,"&lt;="&amp;$B$4,Dienstplan!$N$5:$N$104,"Bestätigt"))</f>
        <v/>
      </c>
      <c r="E36" s="53">
        <f>IF(OR($A36="",$C36=""),"",$D36-$C36)</f>
        <v/>
      </c>
      <c r="F36" s="24">
        <f>IF(OR($A36="",$C36=""),"",IFERROR($D36/$C36,""))</f>
        <v/>
      </c>
      <c r="G36" s="22">
        <f>IF($A36="","",IF($C36="","Ziel fehlt",IF($F36&gt;1+Parameter!$B$5,"Über Ziel",IF($F36&lt;1-Parameter!$B$6,"Unter Ziel","Im Rahmen"))))</f>
        <v/>
      </c>
    </row>
    <row r="37" ht="20" customHeight="1">
      <c r="A37" s="19">
        <f>IF(Parameter!$A$19="","",Parameter!$A$19)</f>
        <v/>
      </c>
      <c r="B37" s="19">
        <f>IF($A37="","",Parameter!$B$19)</f>
        <v/>
      </c>
      <c r="C37" s="52">
        <f>IF(OR($A37="",Parameter!$C$19=""),"",Parameter!$C$19)</f>
        <v/>
      </c>
      <c r="D37" s="52">
        <f>IF($A37="","",SUMIFS(Dienstplan!$K$5:$K$104,Dienstplan!$D$5:$D$104,$A37,Dienstplan!$B$5:$B$104,"&gt;="&amp;$B$3,Dienstplan!$B$5:$B$104,"&lt;="&amp;$B$4,Dienstplan!$N$5:$N$104,"Geplant")+SUMIFS(Dienstplan!$K$5:$K$104,Dienstplan!$D$5:$D$104,$A37,Dienstplan!$B$5:$B$104,"&gt;="&amp;$B$3,Dienstplan!$B$5:$B$104,"&lt;="&amp;$B$4,Dienstplan!$N$5:$N$104,"Bestätigt"))</f>
        <v/>
      </c>
      <c r="E37" s="52">
        <f>IF(OR($A37="",$C37=""),"",$D37-$C37)</f>
        <v/>
      </c>
      <c r="F37" s="21">
        <f>IF(OR($A37="",$C37=""),"",IFERROR($D37/$C37,""))</f>
        <v/>
      </c>
      <c r="G37" s="19">
        <f>IF($A37="","",IF($C37="","Ziel fehlt",IF($F37&gt;1+Parameter!$B$5,"Über Ziel",IF($F37&lt;1-Parameter!$B$6,"Unter Ziel","Im Rahmen"))))</f>
        <v/>
      </c>
    </row>
    <row r="38" ht="20" customHeight="1">
      <c r="A38" s="22">
        <f>IF(Parameter!$A$20="","",Parameter!$A$20)</f>
        <v/>
      </c>
      <c r="B38" s="22">
        <f>IF($A38="","",Parameter!$B$20)</f>
        <v/>
      </c>
      <c r="C38" s="53">
        <f>IF(OR($A38="",Parameter!$C$20=""),"",Parameter!$C$20)</f>
        <v/>
      </c>
      <c r="D38" s="53">
        <f>IF($A38="","",SUMIFS(Dienstplan!$K$5:$K$104,Dienstplan!$D$5:$D$104,$A38,Dienstplan!$B$5:$B$104,"&gt;="&amp;$B$3,Dienstplan!$B$5:$B$104,"&lt;="&amp;$B$4,Dienstplan!$N$5:$N$104,"Geplant")+SUMIFS(Dienstplan!$K$5:$K$104,Dienstplan!$D$5:$D$104,$A38,Dienstplan!$B$5:$B$104,"&gt;="&amp;$B$3,Dienstplan!$B$5:$B$104,"&lt;="&amp;$B$4,Dienstplan!$N$5:$N$104,"Bestätigt"))</f>
        <v/>
      </c>
      <c r="E38" s="53">
        <f>IF(OR($A38="",$C38=""),"",$D38-$C38)</f>
        <v/>
      </c>
      <c r="F38" s="24">
        <f>IF(OR($A38="",$C38=""),"",IFERROR($D38/$C38,""))</f>
        <v/>
      </c>
      <c r="G38" s="22">
        <f>IF($A38="","",IF($C38="","Ziel fehlt",IF($F38&gt;1+Parameter!$B$5,"Über Ziel",IF($F38&lt;1-Parameter!$B$6,"Unter Ziel","Im Rahmen"))))</f>
        <v/>
      </c>
    </row>
    <row r="39" ht="20" customHeight="1">
      <c r="A39" s="19">
        <f>IF(Parameter!$A$21="","",Parameter!$A$21)</f>
        <v/>
      </c>
      <c r="B39" s="19">
        <f>IF($A39="","",Parameter!$B$21)</f>
        <v/>
      </c>
      <c r="C39" s="52">
        <f>IF(OR($A39="",Parameter!$C$21=""),"",Parameter!$C$21)</f>
        <v/>
      </c>
      <c r="D39" s="52">
        <f>IF($A39="","",SUMIFS(Dienstplan!$K$5:$K$104,Dienstplan!$D$5:$D$104,$A39,Dienstplan!$B$5:$B$104,"&gt;="&amp;$B$3,Dienstplan!$B$5:$B$104,"&lt;="&amp;$B$4,Dienstplan!$N$5:$N$104,"Geplant")+SUMIFS(Dienstplan!$K$5:$K$104,Dienstplan!$D$5:$D$104,$A39,Dienstplan!$B$5:$B$104,"&gt;="&amp;$B$3,Dienstplan!$B$5:$B$104,"&lt;="&amp;$B$4,Dienstplan!$N$5:$N$104,"Bestätigt"))</f>
        <v/>
      </c>
      <c r="E39" s="52">
        <f>IF(OR($A39="",$C39=""),"",$D39-$C39)</f>
        <v/>
      </c>
      <c r="F39" s="21">
        <f>IF(OR($A39="",$C39=""),"",IFERROR($D39/$C39,""))</f>
        <v/>
      </c>
      <c r="G39" s="19">
        <f>IF($A39="","",IF($C39="","Ziel fehlt",IF($F39&gt;1+Parameter!$B$5,"Über Ziel",IF($F39&lt;1-Parameter!$B$6,"Unter Ziel","Im Rahmen"))))</f>
        <v/>
      </c>
    </row>
    <row r="40" ht="20" customHeight="1">
      <c r="A40" s="22">
        <f>IF(Parameter!$A$22="","",Parameter!$A$22)</f>
        <v/>
      </c>
      <c r="B40" s="22">
        <f>IF($A40="","",Parameter!$B$22)</f>
        <v/>
      </c>
      <c r="C40" s="53">
        <f>IF(OR($A40="",Parameter!$C$22=""),"",Parameter!$C$22)</f>
        <v/>
      </c>
      <c r="D40" s="53">
        <f>IF($A40="","",SUMIFS(Dienstplan!$K$5:$K$104,Dienstplan!$D$5:$D$104,$A40,Dienstplan!$B$5:$B$104,"&gt;="&amp;$B$3,Dienstplan!$B$5:$B$104,"&lt;="&amp;$B$4,Dienstplan!$N$5:$N$104,"Geplant")+SUMIFS(Dienstplan!$K$5:$K$104,Dienstplan!$D$5:$D$104,$A40,Dienstplan!$B$5:$B$104,"&gt;="&amp;$B$3,Dienstplan!$B$5:$B$104,"&lt;="&amp;$B$4,Dienstplan!$N$5:$N$104,"Bestätigt"))</f>
        <v/>
      </c>
      <c r="E40" s="53">
        <f>IF(OR($A40="",$C40=""),"",$D40-$C40)</f>
        <v/>
      </c>
      <c r="F40" s="24">
        <f>IF(OR($A40="",$C40=""),"",IFERROR($D40/$C40,""))</f>
        <v/>
      </c>
      <c r="G40" s="22">
        <f>IF($A40="","",IF($C40="","Ziel fehlt",IF($F40&gt;1+Parameter!$B$5,"Über Ziel",IF($F40&lt;1-Parameter!$B$6,"Unter Ziel","Im Rahmen"))))</f>
        <v/>
      </c>
    </row>
    <row r="41" ht="20" customHeight="1">
      <c r="A41" s="19">
        <f>IF(Parameter!$A$23="","",Parameter!$A$23)</f>
        <v/>
      </c>
      <c r="B41" s="19">
        <f>IF($A41="","",Parameter!$B$23)</f>
        <v/>
      </c>
      <c r="C41" s="52">
        <f>IF(OR($A41="",Parameter!$C$23=""),"",Parameter!$C$23)</f>
        <v/>
      </c>
      <c r="D41" s="52">
        <f>IF($A41="","",SUMIFS(Dienstplan!$K$5:$K$104,Dienstplan!$D$5:$D$104,$A41,Dienstplan!$B$5:$B$104,"&gt;="&amp;$B$3,Dienstplan!$B$5:$B$104,"&lt;="&amp;$B$4,Dienstplan!$N$5:$N$104,"Geplant")+SUMIFS(Dienstplan!$K$5:$K$104,Dienstplan!$D$5:$D$104,$A41,Dienstplan!$B$5:$B$104,"&gt;="&amp;$B$3,Dienstplan!$B$5:$B$104,"&lt;="&amp;$B$4,Dienstplan!$N$5:$N$104,"Bestätigt"))</f>
        <v/>
      </c>
      <c r="E41" s="52">
        <f>IF(OR($A41="",$C41=""),"",$D41-$C41)</f>
        <v/>
      </c>
      <c r="F41" s="21">
        <f>IF(OR($A41="",$C41=""),"",IFERROR($D41/$C41,""))</f>
        <v/>
      </c>
      <c r="G41" s="19">
        <f>IF($A41="","",IF($C41="","Ziel fehlt",IF($F41&gt;1+Parameter!$B$5,"Über Ziel",IF($F41&lt;1-Parameter!$B$6,"Unter Ziel","Im Rahmen"))))</f>
        <v/>
      </c>
    </row>
    <row r="42" ht="20" customHeight="1">
      <c r="A42" s="22">
        <f>IF(Parameter!$A$24="","",Parameter!$A$24)</f>
        <v/>
      </c>
      <c r="B42" s="22">
        <f>IF($A42="","",Parameter!$B$24)</f>
        <v/>
      </c>
      <c r="C42" s="53">
        <f>IF(OR($A42="",Parameter!$C$24=""),"",Parameter!$C$24)</f>
        <v/>
      </c>
      <c r="D42" s="53">
        <f>IF($A42="","",SUMIFS(Dienstplan!$K$5:$K$104,Dienstplan!$D$5:$D$104,$A42,Dienstplan!$B$5:$B$104,"&gt;="&amp;$B$3,Dienstplan!$B$5:$B$104,"&lt;="&amp;$B$4,Dienstplan!$N$5:$N$104,"Geplant")+SUMIFS(Dienstplan!$K$5:$K$104,Dienstplan!$D$5:$D$104,$A42,Dienstplan!$B$5:$B$104,"&gt;="&amp;$B$3,Dienstplan!$B$5:$B$104,"&lt;="&amp;$B$4,Dienstplan!$N$5:$N$104,"Bestätigt"))</f>
        <v/>
      </c>
      <c r="E42" s="53">
        <f>IF(OR($A42="",$C42=""),"",$D42-$C42)</f>
        <v/>
      </c>
      <c r="F42" s="24">
        <f>IF(OR($A42="",$C42=""),"",IFERROR($D42/$C42,""))</f>
        <v/>
      </c>
      <c r="G42" s="22">
        <f>IF($A42="","",IF($C42="","Ziel fehlt",IF($F42&gt;1+Parameter!$B$5,"Über Ziel",IF($F42&lt;1-Parameter!$B$6,"Unter Ziel","Im Rahmen"))))</f>
        <v/>
      </c>
    </row>
    <row r="43" ht="20" customHeight="1">
      <c r="A43" s="19">
        <f>IF(Parameter!$A$25="","",Parameter!$A$25)</f>
        <v/>
      </c>
      <c r="B43" s="19">
        <f>IF($A43="","",Parameter!$B$25)</f>
        <v/>
      </c>
      <c r="C43" s="52">
        <f>IF(OR($A43="",Parameter!$C$25=""),"",Parameter!$C$25)</f>
        <v/>
      </c>
      <c r="D43" s="52">
        <f>IF($A43="","",SUMIFS(Dienstplan!$K$5:$K$104,Dienstplan!$D$5:$D$104,$A43,Dienstplan!$B$5:$B$104,"&gt;="&amp;$B$3,Dienstplan!$B$5:$B$104,"&lt;="&amp;$B$4,Dienstplan!$N$5:$N$104,"Geplant")+SUMIFS(Dienstplan!$K$5:$K$104,Dienstplan!$D$5:$D$104,$A43,Dienstplan!$B$5:$B$104,"&gt;="&amp;$B$3,Dienstplan!$B$5:$B$104,"&lt;="&amp;$B$4,Dienstplan!$N$5:$N$104,"Bestätigt"))</f>
        <v/>
      </c>
      <c r="E43" s="52">
        <f>IF(OR($A43="",$C43=""),"",$D43-$C43)</f>
        <v/>
      </c>
      <c r="F43" s="21">
        <f>IF(OR($A43="",$C43=""),"",IFERROR($D43/$C43,""))</f>
        <v/>
      </c>
      <c r="G43" s="19">
        <f>IF($A43="","",IF($C43="","Ziel fehlt",IF($F43&gt;1+Parameter!$B$5,"Über Ziel",IF($F43&lt;1-Parameter!$B$6,"Unter Ziel","Im Rahmen"))))</f>
        <v/>
      </c>
    </row>
    <row r="44" ht="20" customHeight="1">
      <c r="A44" s="22">
        <f>IF(Parameter!$A$26="","",Parameter!$A$26)</f>
        <v/>
      </c>
      <c r="B44" s="22">
        <f>IF($A44="","",Parameter!$B$26)</f>
        <v/>
      </c>
      <c r="C44" s="53">
        <f>IF(OR($A44="",Parameter!$C$26=""),"",Parameter!$C$26)</f>
        <v/>
      </c>
      <c r="D44" s="53">
        <f>IF($A44="","",SUMIFS(Dienstplan!$K$5:$K$104,Dienstplan!$D$5:$D$104,$A44,Dienstplan!$B$5:$B$104,"&gt;="&amp;$B$3,Dienstplan!$B$5:$B$104,"&lt;="&amp;$B$4,Dienstplan!$N$5:$N$104,"Geplant")+SUMIFS(Dienstplan!$K$5:$K$104,Dienstplan!$D$5:$D$104,$A44,Dienstplan!$B$5:$B$104,"&gt;="&amp;$B$3,Dienstplan!$B$5:$B$104,"&lt;="&amp;$B$4,Dienstplan!$N$5:$N$104,"Bestätigt"))</f>
        <v/>
      </c>
      <c r="E44" s="53">
        <f>IF(OR($A44="",$C44=""),"",$D44-$C44)</f>
        <v/>
      </c>
      <c r="F44" s="24">
        <f>IF(OR($A44="",$C44=""),"",IFERROR($D44/$C44,""))</f>
        <v/>
      </c>
      <c r="G44" s="22">
        <f>IF($A44="","",IF($C44="","Ziel fehlt",IF($F44&gt;1+Parameter!$B$5,"Über Ziel",IF($F44&lt;1-Parameter!$B$6,"Unter Ziel","Im Rahmen"))))</f>
        <v/>
      </c>
    </row>
    <row r="45" ht="20" customHeight="1">
      <c r="A45" s="19">
        <f>IF(Parameter!$A$27="","",Parameter!$A$27)</f>
        <v/>
      </c>
      <c r="B45" s="19">
        <f>IF($A45="","",Parameter!$B$27)</f>
        <v/>
      </c>
      <c r="C45" s="52">
        <f>IF(OR($A45="",Parameter!$C$27=""),"",Parameter!$C$27)</f>
        <v/>
      </c>
      <c r="D45" s="52">
        <f>IF($A45="","",SUMIFS(Dienstplan!$K$5:$K$104,Dienstplan!$D$5:$D$104,$A45,Dienstplan!$B$5:$B$104,"&gt;="&amp;$B$3,Dienstplan!$B$5:$B$104,"&lt;="&amp;$B$4,Dienstplan!$N$5:$N$104,"Geplant")+SUMIFS(Dienstplan!$K$5:$K$104,Dienstplan!$D$5:$D$104,$A45,Dienstplan!$B$5:$B$104,"&gt;="&amp;$B$3,Dienstplan!$B$5:$B$104,"&lt;="&amp;$B$4,Dienstplan!$N$5:$N$104,"Bestätigt"))</f>
        <v/>
      </c>
      <c r="E45" s="52">
        <f>IF(OR($A45="",$C45=""),"",$D45-$C45)</f>
        <v/>
      </c>
      <c r="F45" s="21">
        <f>IF(OR($A45="",$C45=""),"",IFERROR($D45/$C45,""))</f>
        <v/>
      </c>
      <c r="G45" s="19">
        <f>IF($A45="","",IF($C45="","Ziel fehlt",IF($F45&gt;1+Parameter!$B$5,"Über Ziel",IF($F45&lt;1-Parameter!$B$6,"Unter Ziel","Im Rahmen"))))</f>
        <v/>
      </c>
    </row>
    <row r="46" ht="20" customHeight="1">
      <c r="A46" s="22">
        <f>IF(Parameter!$A$28="","",Parameter!$A$28)</f>
        <v/>
      </c>
      <c r="B46" s="22">
        <f>IF($A46="","",Parameter!$B$28)</f>
        <v/>
      </c>
      <c r="C46" s="53">
        <f>IF(OR($A46="",Parameter!$C$28=""),"",Parameter!$C$28)</f>
        <v/>
      </c>
      <c r="D46" s="53">
        <f>IF($A46="","",SUMIFS(Dienstplan!$K$5:$K$104,Dienstplan!$D$5:$D$104,$A46,Dienstplan!$B$5:$B$104,"&gt;="&amp;$B$3,Dienstplan!$B$5:$B$104,"&lt;="&amp;$B$4,Dienstplan!$N$5:$N$104,"Geplant")+SUMIFS(Dienstplan!$K$5:$K$104,Dienstplan!$D$5:$D$104,$A46,Dienstplan!$B$5:$B$104,"&gt;="&amp;$B$3,Dienstplan!$B$5:$B$104,"&lt;="&amp;$B$4,Dienstplan!$N$5:$N$104,"Bestätigt"))</f>
        <v/>
      </c>
      <c r="E46" s="53">
        <f>IF(OR($A46="",$C46=""),"",$D46-$C46)</f>
        <v/>
      </c>
      <c r="F46" s="24">
        <f>IF(OR($A46="",$C46=""),"",IFERROR($D46/$C46,""))</f>
        <v/>
      </c>
      <c r="G46" s="22">
        <f>IF($A46="","",IF($C46="","Ziel fehlt",IF($F46&gt;1+Parameter!$B$5,"Über Ziel",IF($F46&lt;1-Parameter!$B$6,"Unter Ziel","Im Rahmen"))))</f>
        <v/>
      </c>
    </row>
    <row r="47" ht="20" customHeight="1">
      <c r="A47" s="19">
        <f>IF(Parameter!$A$29="","",Parameter!$A$29)</f>
        <v/>
      </c>
      <c r="B47" s="19">
        <f>IF($A47="","",Parameter!$B$29)</f>
        <v/>
      </c>
      <c r="C47" s="52">
        <f>IF(OR($A47="",Parameter!$C$29=""),"",Parameter!$C$29)</f>
        <v/>
      </c>
      <c r="D47" s="52">
        <f>IF($A47="","",SUMIFS(Dienstplan!$K$5:$K$104,Dienstplan!$D$5:$D$104,$A47,Dienstplan!$B$5:$B$104,"&gt;="&amp;$B$3,Dienstplan!$B$5:$B$104,"&lt;="&amp;$B$4,Dienstplan!$N$5:$N$104,"Geplant")+SUMIFS(Dienstplan!$K$5:$K$104,Dienstplan!$D$5:$D$104,$A47,Dienstplan!$B$5:$B$104,"&gt;="&amp;$B$3,Dienstplan!$B$5:$B$104,"&lt;="&amp;$B$4,Dienstplan!$N$5:$N$104,"Bestätigt"))</f>
        <v/>
      </c>
      <c r="E47" s="52">
        <f>IF(OR($A47="",$C47=""),"",$D47-$C47)</f>
        <v/>
      </c>
      <c r="F47" s="21">
        <f>IF(OR($A47="",$C47=""),"",IFERROR($D47/$C47,""))</f>
        <v/>
      </c>
      <c r="G47" s="19">
        <f>IF($A47="","",IF($C47="","Ziel fehlt",IF($F47&gt;1+Parameter!$B$5,"Über Ziel",IF($F47&lt;1-Parameter!$B$6,"Unter Ziel","Im Rahmen"))))</f>
        <v/>
      </c>
    </row>
    <row r="48" ht="20" customHeight="1">
      <c r="A48" s="22">
        <f>IF(Parameter!$A$30="","",Parameter!$A$30)</f>
        <v/>
      </c>
      <c r="B48" s="22">
        <f>IF($A48="","",Parameter!$B$30)</f>
        <v/>
      </c>
      <c r="C48" s="53">
        <f>IF(OR($A48="",Parameter!$C$30=""),"",Parameter!$C$30)</f>
        <v/>
      </c>
      <c r="D48" s="53">
        <f>IF($A48="","",SUMIFS(Dienstplan!$K$5:$K$104,Dienstplan!$D$5:$D$104,$A48,Dienstplan!$B$5:$B$104,"&gt;="&amp;$B$3,Dienstplan!$B$5:$B$104,"&lt;="&amp;$B$4,Dienstplan!$N$5:$N$104,"Geplant")+SUMIFS(Dienstplan!$K$5:$K$104,Dienstplan!$D$5:$D$104,$A48,Dienstplan!$B$5:$B$104,"&gt;="&amp;$B$3,Dienstplan!$B$5:$B$104,"&lt;="&amp;$B$4,Dienstplan!$N$5:$N$104,"Bestätigt"))</f>
        <v/>
      </c>
      <c r="E48" s="53">
        <f>IF(OR($A48="",$C48=""),"",$D48-$C48)</f>
        <v/>
      </c>
      <c r="F48" s="24">
        <f>IF(OR($A48="",$C48=""),"",IFERROR($D48/$C48,""))</f>
        <v/>
      </c>
      <c r="G48" s="22">
        <f>IF($A48="","",IF($C48="","Ziel fehlt",IF($F48&gt;1+Parameter!$B$5,"Über Ziel",IF($F48&lt;1-Parameter!$B$6,"Unter Ziel","Im Rahmen"))))</f>
        <v/>
      </c>
    </row>
    <row r="49" ht="20" customHeight="1">
      <c r="A49" s="19">
        <f>IF(Parameter!$A$31="","",Parameter!$A$31)</f>
        <v/>
      </c>
      <c r="B49" s="19">
        <f>IF($A49="","",Parameter!$B$31)</f>
        <v/>
      </c>
      <c r="C49" s="52">
        <f>IF(OR($A49="",Parameter!$C$31=""),"",Parameter!$C$31)</f>
        <v/>
      </c>
      <c r="D49" s="52">
        <f>IF($A49="","",SUMIFS(Dienstplan!$K$5:$K$104,Dienstplan!$D$5:$D$104,$A49,Dienstplan!$B$5:$B$104,"&gt;="&amp;$B$3,Dienstplan!$B$5:$B$104,"&lt;="&amp;$B$4,Dienstplan!$N$5:$N$104,"Geplant")+SUMIFS(Dienstplan!$K$5:$K$104,Dienstplan!$D$5:$D$104,$A49,Dienstplan!$B$5:$B$104,"&gt;="&amp;$B$3,Dienstplan!$B$5:$B$104,"&lt;="&amp;$B$4,Dienstplan!$N$5:$N$104,"Bestätigt"))</f>
        <v/>
      </c>
      <c r="E49" s="52">
        <f>IF(OR($A49="",$C49=""),"",$D49-$C49)</f>
        <v/>
      </c>
      <c r="F49" s="21">
        <f>IF(OR($A49="",$C49=""),"",IFERROR($D49/$C49,""))</f>
        <v/>
      </c>
      <c r="G49" s="19">
        <f>IF($A49="","",IF($C49="","Ziel fehlt",IF($F49&gt;1+Parameter!$B$5,"Über Ziel",IF($F49&lt;1-Parameter!$B$6,"Unter Ziel","Im Rahmen"))))</f>
        <v/>
      </c>
    </row>
    <row r="50" ht="20" customHeight="1">
      <c r="A50" s="22">
        <f>IF(Parameter!$A$32="","",Parameter!$A$32)</f>
        <v/>
      </c>
      <c r="B50" s="22">
        <f>IF($A50="","",Parameter!$B$32)</f>
        <v/>
      </c>
      <c r="C50" s="53">
        <f>IF(OR($A50="",Parameter!$C$32=""),"",Parameter!$C$32)</f>
        <v/>
      </c>
      <c r="D50" s="53">
        <f>IF($A50="","",SUMIFS(Dienstplan!$K$5:$K$104,Dienstplan!$D$5:$D$104,$A50,Dienstplan!$B$5:$B$104,"&gt;="&amp;$B$3,Dienstplan!$B$5:$B$104,"&lt;="&amp;$B$4,Dienstplan!$N$5:$N$104,"Geplant")+SUMIFS(Dienstplan!$K$5:$K$104,Dienstplan!$D$5:$D$104,$A50,Dienstplan!$B$5:$B$104,"&gt;="&amp;$B$3,Dienstplan!$B$5:$B$104,"&lt;="&amp;$B$4,Dienstplan!$N$5:$N$104,"Bestätigt"))</f>
        <v/>
      </c>
      <c r="E50" s="53">
        <f>IF(OR($A50="",$C50=""),"",$D50-$C50)</f>
        <v/>
      </c>
      <c r="F50" s="24">
        <f>IF(OR($A50="",$C50=""),"",IFERROR($D50/$C50,""))</f>
        <v/>
      </c>
      <c r="G50" s="22">
        <f>IF($A50="","",IF($C50="","Ziel fehlt",IF($F50&gt;1+Parameter!$B$5,"Über Ziel",IF($F50&lt;1-Parameter!$B$6,"Unter Ziel","Im Rahmen"))))</f>
        <v/>
      </c>
    </row>
    <row r="51" ht="20" customHeight="1">
      <c r="A51" s="19">
        <f>IF(Parameter!$A$33="","",Parameter!$A$33)</f>
        <v/>
      </c>
      <c r="B51" s="19">
        <f>IF($A51="","",Parameter!$B$33)</f>
        <v/>
      </c>
      <c r="C51" s="52">
        <f>IF(OR($A51="",Parameter!$C$33=""),"",Parameter!$C$33)</f>
        <v/>
      </c>
      <c r="D51" s="52">
        <f>IF($A51="","",SUMIFS(Dienstplan!$K$5:$K$104,Dienstplan!$D$5:$D$104,$A51,Dienstplan!$B$5:$B$104,"&gt;="&amp;$B$3,Dienstplan!$B$5:$B$104,"&lt;="&amp;$B$4,Dienstplan!$N$5:$N$104,"Geplant")+SUMIFS(Dienstplan!$K$5:$K$104,Dienstplan!$D$5:$D$104,$A51,Dienstplan!$B$5:$B$104,"&gt;="&amp;$B$3,Dienstplan!$B$5:$B$104,"&lt;="&amp;$B$4,Dienstplan!$N$5:$N$104,"Bestätigt"))</f>
        <v/>
      </c>
      <c r="E51" s="52">
        <f>IF(OR($A51="",$C51=""),"",$D51-$C51)</f>
        <v/>
      </c>
      <c r="F51" s="21">
        <f>IF(OR($A51="",$C51=""),"",IFERROR($D51/$C51,""))</f>
        <v/>
      </c>
      <c r="G51" s="19">
        <f>IF($A51="","",IF($C51="","Ziel fehlt",IF($F51&gt;1+Parameter!$B$5,"Über Ziel",IF($F51&lt;1-Parameter!$B$6,"Unter Ziel","Im Rahmen"))))</f>
        <v/>
      </c>
    </row>
    <row r="52" ht="20" customHeight="1">
      <c r="A52" s="22">
        <f>IF(Parameter!$A$34="","",Parameter!$A$34)</f>
        <v/>
      </c>
      <c r="B52" s="22">
        <f>IF($A52="","",Parameter!$B$34)</f>
        <v/>
      </c>
      <c r="C52" s="53">
        <f>IF(OR($A52="",Parameter!$C$34=""),"",Parameter!$C$34)</f>
        <v/>
      </c>
      <c r="D52" s="53">
        <f>IF($A52="","",SUMIFS(Dienstplan!$K$5:$K$104,Dienstplan!$D$5:$D$104,$A52,Dienstplan!$B$5:$B$104,"&gt;="&amp;$B$3,Dienstplan!$B$5:$B$104,"&lt;="&amp;$B$4,Dienstplan!$N$5:$N$104,"Geplant")+SUMIFS(Dienstplan!$K$5:$K$104,Dienstplan!$D$5:$D$104,$A52,Dienstplan!$B$5:$B$104,"&gt;="&amp;$B$3,Dienstplan!$B$5:$B$104,"&lt;="&amp;$B$4,Dienstplan!$N$5:$N$104,"Bestätigt"))</f>
        <v/>
      </c>
      <c r="E52" s="53">
        <f>IF(OR($A52="",$C52=""),"",$D52-$C52)</f>
        <v/>
      </c>
      <c r="F52" s="24">
        <f>IF(OR($A52="",$C52=""),"",IFERROR($D52/$C52,""))</f>
        <v/>
      </c>
      <c r="G52" s="22">
        <f>IF($A52="","",IF($C52="","Ziel fehlt",IF($F52&gt;1+Parameter!$B$5,"Über Ziel",IF($F52&lt;1-Parameter!$B$6,"Unter Ziel","Im Rahmen"))))</f>
        <v/>
      </c>
    </row>
    <row r="53" ht="20" customHeight="1">
      <c r="A53" s="19">
        <f>IF(Parameter!$A$35="","",Parameter!$A$35)</f>
        <v/>
      </c>
      <c r="B53" s="19">
        <f>IF($A53="","",Parameter!$B$35)</f>
        <v/>
      </c>
      <c r="C53" s="52">
        <f>IF(OR($A53="",Parameter!$C$35=""),"",Parameter!$C$35)</f>
        <v/>
      </c>
      <c r="D53" s="52">
        <f>IF($A53="","",SUMIFS(Dienstplan!$K$5:$K$104,Dienstplan!$D$5:$D$104,$A53,Dienstplan!$B$5:$B$104,"&gt;="&amp;$B$3,Dienstplan!$B$5:$B$104,"&lt;="&amp;$B$4,Dienstplan!$N$5:$N$104,"Geplant")+SUMIFS(Dienstplan!$K$5:$K$104,Dienstplan!$D$5:$D$104,$A53,Dienstplan!$B$5:$B$104,"&gt;="&amp;$B$3,Dienstplan!$B$5:$B$104,"&lt;="&amp;$B$4,Dienstplan!$N$5:$N$104,"Bestätigt"))</f>
        <v/>
      </c>
      <c r="E53" s="52">
        <f>IF(OR($A53="",$C53=""),"",$D53-$C53)</f>
        <v/>
      </c>
      <c r="F53" s="21">
        <f>IF(OR($A53="",$C53=""),"",IFERROR($D53/$C53,""))</f>
        <v/>
      </c>
      <c r="G53" s="19">
        <f>IF($A53="","",IF($C53="","Ziel fehlt",IF($F53&gt;1+Parameter!$B$5,"Über Ziel",IF($F53&lt;1-Parameter!$B$6,"Unter Ziel","Im Rahmen"))))</f>
        <v/>
      </c>
    </row>
    <row r="54" ht="20" customHeight="1">
      <c r="A54" s="22">
        <f>IF(Parameter!$A$36="","",Parameter!$A$36)</f>
        <v/>
      </c>
      <c r="B54" s="22">
        <f>IF($A54="","",Parameter!$B$36)</f>
        <v/>
      </c>
      <c r="C54" s="53">
        <f>IF(OR($A54="",Parameter!$C$36=""),"",Parameter!$C$36)</f>
        <v/>
      </c>
      <c r="D54" s="53">
        <f>IF($A54="","",SUMIFS(Dienstplan!$K$5:$K$104,Dienstplan!$D$5:$D$104,$A54,Dienstplan!$B$5:$B$104,"&gt;="&amp;$B$3,Dienstplan!$B$5:$B$104,"&lt;="&amp;$B$4,Dienstplan!$N$5:$N$104,"Geplant")+SUMIFS(Dienstplan!$K$5:$K$104,Dienstplan!$D$5:$D$104,$A54,Dienstplan!$B$5:$B$104,"&gt;="&amp;$B$3,Dienstplan!$B$5:$B$104,"&lt;="&amp;$B$4,Dienstplan!$N$5:$N$104,"Bestätigt"))</f>
        <v/>
      </c>
      <c r="E54" s="53">
        <f>IF(OR($A54="",$C54=""),"",$D54-$C54)</f>
        <v/>
      </c>
      <c r="F54" s="24">
        <f>IF(OR($A54="",$C54=""),"",IFERROR($D54/$C54,""))</f>
        <v/>
      </c>
      <c r="G54" s="22">
        <f>IF($A54="","",IF($C54="","Ziel fehlt",IF($F54&gt;1+Parameter!$B$5,"Über Ziel",IF($F54&lt;1-Parameter!$B$6,"Unter Ziel","Im Rahmen"))))</f>
        <v/>
      </c>
    </row>
    <row r="55" ht="20" customHeight="1">
      <c r="A55" s="19">
        <f>IF(Parameter!$A$37="","",Parameter!$A$37)</f>
        <v/>
      </c>
      <c r="B55" s="19">
        <f>IF($A55="","",Parameter!$B$37)</f>
        <v/>
      </c>
      <c r="C55" s="52">
        <f>IF(OR($A55="",Parameter!$C$37=""),"",Parameter!$C$37)</f>
        <v/>
      </c>
      <c r="D55" s="52">
        <f>IF($A55="","",SUMIFS(Dienstplan!$K$5:$K$104,Dienstplan!$D$5:$D$104,$A55,Dienstplan!$B$5:$B$104,"&gt;="&amp;$B$3,Dienstplan!$B$5:$B$104,"&lt;="&amp;$B$4,Dienstplan!$N$5:$N$104,"Geplant")+SUMIFS(Dienstplan!$K$5:$K$104,Dienstplan!$D$5:$D$104,$A55,Dienstplan!$B$5:$B$104,"&gt;="&amp;$B$3,Dienstplan!$B$5:$B$104,"&lt;="&amp;$B$4,Dienstplan!$N$5:$N$104,"Bestätigt"))</f>
        <v/>
      </c>
      <c r="E55" s="52">
        <f>IF(OR($A55="",$C55=""),"",$D55-$C55)</f>
        <v/>
      </c>
      <c r="F55" s="21">
        <f>IF(OR($A55="",$C55=""),"",IFERROR($D55/$C55,""))</f>
        <v/>
      </c>
      <c r="G55" s="19">
        <f>IF($A55="","",IF($C55="","Ziel fehlt",IF($F55&gt;1+Parameter!$B$5,"Über Ziel",IF($F55&lt;1-Parameter!$B$6,"Unter Ziel","Im Rahmen"))))</f>
        <v/>
      </c>
    </row>
    <row r="56" ht="20" customHeight="1">
      <c r="A56" s="22">
        <f>IF(Parameter!$A$38="","",Parameter!$A$38)</f>
        <v/>
      </c>
      <c r="B56" s="22">
        <f>IF($A56="","",Parameter!$B$38)</f>
        <v/>
      </c>
      <c r="C56" s="53">
        <f>IF(OR($A56="",Parameter!$C$38=""),"",Parameter!$C$38)</f>
        <v/>
      </c>
      <c r="D56" s="53">
        <f>IF($A56="","",SUMIFS(Dienstplan!$K$5:$K$104,Dienstplan!$D$5:$D$104,$A56,Dienstplan!$B$5:$B$104,"&gt;="&amp;$B$3,Dienstplan!$B$5:$B$104,"&lt;="&amp;$B$4,Dienstplan!$N$5:$N$104,"Geplant")+SUMIFS(Dienstplan!$K$5:$K$104,Dienstplan!$D$5:$D$104,$A56,Dienstplan!$B$5:$B$104,"&gt;="&amp;$B$3,Dienstplan!$B$5:$B$104,"&lt;="&amp;$B$4,Dienstplan!$N$5:$N$104,"Bestätigt"))</f>
        <v/>
      </c>
      <c r="E56" s="53">
        <f>IF(OR($A56="",$C56=""),"",$D56-$C56)</f>
        <v/>
      </c>
      <c r="F56" s="24">
        <f>IF(OR($A56="",$C56=""),"",IFERROR($D56/$C56,""))</f>
        <v/>
      </c>
      <c r="G56" s="22">
        <f>IF($A56="","",IF($C56="","Ziel fehlt",IF($F56&gt;1+Parameter!$B$5,"Über Ziel",IF($F56&lt;1-Parameter!$B$6,"Unter Ziel","Im Rahmen"))))</f>
        <v/>
      </c>
    </row>
    <row r="57" ht="20" customHeight="1">
      <c r="A57" s="19">
        <f>IF(Parameter!$A$39="","",Parameter!$A$39)</f>
        <v/>
      </c>
      <c r="B57" s="19">
        <f>IF($A57="","",Parameter!$B$39)</f>
        <v/>
      </c>
      <c r="C57" s="52">
        <f>IF(OR($A57="",Parameter!$C$39=""),"",Parameter!$C$39)</f>
        <v/>
      </c>
      <c r="D57" s="52">
        <f>IF($A57="","",SUMIFS(Dienstplan!$K$5:$K$104,Dienstplan!$D$5:$D$104,$A57,Dienstplan!$B$5:$B$104,"&gt;="&amp;$B$3,Dienstplan!$B$5:$B$104,"&lt;="&amp;$B$4,Dienstplan!$N$5:$N$104,"Geplant")+SUMIFS(Dienstplan!$K$5:$K$104,Dienstplan!$D$5:$D$104,$A57,Dienstplan!$B$5:$B$104,"&gt;="&amp;$B$3,Dienstplan!$B$5:$B$104,"&lt;="&amp;$B$4,Dienstplan!$N$5:$N$104,"Bestätigt"))</f>
        <v/>
      </c>
      <c r="E57" s="52">
        <f>IF(OR($A57="",$C57=""),"",$D57-$C57)</f>
        <v/>
      </c>
      <c r="F57" s="21">
        <f>IF(OR($A57="",$C57=""),"",IFERROR($D57/$C57,""))</f>
        <v/>
      </c>
      <c r="G57" s="19">
        <f>IF($A57="","",IF($C57="","Ziel fehlt",IF($F57&gt;1+Parameter!$B$5,"Über Ziel",IF($F57&lt;1-Parameter!$B$6,"Unter Ziel","Im Rahmen"))))</f>
        <v/>
      </c>
    </row>
    <row r="58" ht="20" customHeight="1">
      <c r="A58" s="22">
        <f>IF(Parameter!$A$40="","",Parameter!$A$40)</f>
        <v/>
      </c>
      <c r="B58" s="22">
        <f>IF($A58="","",Parameter!$B$40)</f>
        <v/>
      </c>
      <c r="C58" s="53">
        <f>IF(OR($A58="",Parameter!$C$40=""),"",Parameter!$C$40)</f>
        <v/>
      </c>
      <c r="D58" s="53">
        <f>IF($A58="","",SUMIFS(Dienstplan!$K$5:$K$104,Dienstplan!$D$5:$D$104,$A58,Dienstplan!$B$5:$B$104,"&gt;="&amp;$B$3,Dienstplan!$B$5:$B$104,"&lt;="&amp;$B$4,Dienstplan!$N$5:$N$104,"Geplant")+SUMIFS(Dienstplan!$K$5:$K$104,Dienstplan!$D$5:$D$104,$A58,Dienstplan!$B$5:$B$104,"&gt;="&amp;$B$3,Dienstplan!$B$5:$B$104,"&lt;="&amp;$B$4,Dienstplan!$N$5:$N$104,"Bestätigt"))</f>
        <v/>
      </c>
      <c r="E58" s="53">
        <f>IF(OR($A58="",$C58=""),"",$D58-$C58)</f>
        <v/>
      </c>
      <c r="F58" s="24">
        <f>IF(OR($A58="",$C58=""),"",IFERROR($D58/$C58,""))</f>
        <v/>
      </c>
      <c r="G58" s="22">
        <f>IF($A58="","",IF($C58="","Ziel fehlt",IF($F58&gt;1+Parameter!$B$5,"Über Ziel",IF($F58&lt;1-Parameter!$B$6,"Unter Ziel","Im Rahmen"))))</f>
        <v/>
      </c>
    </row>
    <row r="59" ht="20" customHeight="1">
      <c r="A59" s="19">
        <f>IF(Parameter!$A$41="","",Parameter!$A$41)</f>
        <v/>
      </c>
      <c r="B59" s="19">
        <f>IF($A59="","",Parameter!$B$41)</f>
        <v/>
      </c>
      <c r="C59" s="52">
        <f>IF(OR($A59="",Parameter!$C$41=""),"",Parameter!$C$41)</f>
        <v/>
      </c>
      <c r="D59" s="52">
        <f>IF($A59="","",SUMIFS(Dienstplan!$K$5:$K$104,Dienstplan!$D$5:$D$104,$A59,Dienstplan!$B$5:$B$104,"&gt;="&amp;$B$3,Dienstplan!$B$5:$B$104,"&lt;="&amp;$B$4,Dienstplan!$N$5:$N$104,"Geplant")+SUMIFS(Dienstplan!$K$5:$K$104,Dienstplan!$D$5:$D$104,$A59,Dienstplan!$B$5:$B$104,"&gt;="&amp;$B$3,Dienstplan!$B$5:$B$104,"&lt;="&amp;$B$4,Dienstplan!$N$5:$N$104,"Bestätigt"))</f>
        <v/>
      </c>
      <c r="E59" s="52">
        <f>IF(OR($A59="",$C59=""),"",$D59-$C59)</f>
        <v/>
      </c>
      <c r="F59" s="21">
        <f>IF(OR($A59="",$C59=""),"",IFERROR($D59/$C59,""))</f>
        <v/>
      </c>
      <c r="G59" s="19">
        <f>IF($A59="","",IF($C59="","Ziel fehlt",IF($F59&gt;1+Parameter!$B$5,"Über Ziel",IF($F59&lt;1-Parameter!$B$6,"Unter Ziel","Im Rahmen"))))</f>
        <v/>
      </c>
    </row>
    <row r="60" ht="20" customHeight="1">
      <c r="A60" s="22">
        <f>IF(Parameter!$A$42="","",Parameter!$A$42)</f>
        <v/>
      </c>
      <c r="B60" s="22">
        <f>IF($A60="","",Parameter!$B$42)</f>
        <v/>
      </c>
      <c r="C60" s="53">
        <f>IF(OR($A60="",Parameter!$C$42=""),"",Parameter!$C$42)</f>
        <v/>
      </c>
      <c r="D60" s="53">
        <f>IF($A60="","",SUMIFS(Dienstplan!$K$5:$K$104,Dienstplan!$D$5:$D$104,$A60,Dienstplan!$B$5:$B$104,"&gt;="&amp;$B$3,Dienstplan!$B$5:$B$104,"&lt;="&amp;$B$4,Dienstplan!$N$5:$N$104,"Geplant")+SUMIFS(Dienstplan!$K$5:$K$104,Dienstplan!$D$5:$D$104,$A60,Dienstplan!$B$5:$B$104,"&gt;="&amp;$B$3,Dienstplan!$B$5:$B$104,"&lt;="&amp;$B$4,Dienstplan!$N$5:$N$104,"Bestätigt"))</f>
        <v/>
      </c>
      <c r="E60" s="53">
        <f>IF(OR($A60="",$C60=""),"",$D60-$C60)</f>
        <v/>
      </c>
      <c r="F60" s="24">
        <f>IF(OR($A60="",$C60=""),"",IFERROR($D60/$C60,""))</f>
        <v/>
      </c>
      <c r="G60" s="22">
        <f>IF($A60="","",IF($C60="","Ziel fehlt",IF($F60&gt;1+Parameter!$B$5,"Über Ziel",IF($F60&lt;1-Parameter!$B$6,"Unter Ziel","Im Rahmen"))))</f>
        <v/>
      </c>
    </row>
    <row r="61" ht="20" customHeight="1">
      <c r="A61" s="19">
        <f>IF(Parameter!$A$43="","",Parameter!$A$43)</f>
        <v/>
      </c>
      <c r="B61" s="19">
        <f>IF($A61="","",Parameter!$B$43)</f>
        <v/>
      </c>
      <c r="C61" s="52">
        <f>IF(OR($A61="",Parameter!$C$43=""),"",Parameter!$C$43)</f>
        <v/>
      </c>
      <c r="D61" s="52">
        <f>IF($A61="","",SUMIFS(Dienstplan!$K$5:$K$104,Dienstplan!$D$5:$D$104,$A61,Dienstplan!$B$5:$B$104,"&gt;="&amp;$B$3,Dienstplan!$B$5:$B$104,"&lt;="&amp;$B$4,Dienstplan!$N$5:$N$104,"Geplant")+SUMIFS(Dienstplan!$K$5:$K$104,Dienstplan!$D$5:$D$104,$A61,Dienstplan!$B$5:$B$104,"&gt;="&amp;$B$3,Dienstplan!$B$5:$B$104,"&lt;="&amp;$B$4,Dienstplan!$N$5:$N$104,"Bestätigt"))</f>
        <v/>
      </c>
      <c r="E61" s="52">
        <f>IF(OR($A61="",$C61=""),"",$D61-$C61)</f>
        <v/>
      </c>
      <c r="F61" s="21">
        <f>IF(OR($A61="",$C61=""),"",IFERROR($D61/$C61,""))</f>
        <v/>
      </c>
      <c r="G61" s="19">
        <f>IF($A61="","",IF($C61="","Ziel fehlt",IF($F61&gt;1+Parameter!$B$5,"Über Ziel",IF($F61&lt;1-Parameter!$B$6,"Unter Ziel","Im Rahmen"))))</f>
        <v/>
      </c>
    </row>
    <row r="62" ht="20" customHeight="1">
      <c r="A62" s="22">
        <f>IF(Parameter!$A$44="","",Parameter!$A$44)</f>
        <v/>
      </c>
      <c r="B62" s="22">
        <f>IF($A62="","",Parameter!$B$44)</f>
        <v/>
      </c>
      <c r="C62" s="53">
        <f>IF(OR($A62="",Parameter!$C$44=""),"",Parameter!$C$44)</f>
        <v/>
      </c>
      <c r="D62" s="53">
        <f>IF($A62="","",SUMIFS(Dienstplan!$K$5:$K$104,Dienstplan!$D$5:$D$104,$A62,Dienstplan!$B$5:$B$104,"&gt;="&amp;$B$3,Dienstplan!$B$5:$B$104,"&lt;="&amp;$B$4,Dienstplan!$N$5:$N$104,"Geplant")+SUMIFS(Dienstplan!$K$5:$K$104,Dienstplan!$D$5:$D$104,$A62,Dienstplan!$B$5:$B$104,"&gt;="&amp;$B$3,Dienstplan!$B$5:$B$104,"&lt;="&amp;$B$4,Dienstplan!$N$5:$N$104,"Bestätigt"))</f>
        <v/>
      </c>
      <c r="E62" s="53">
        <f>IF(OR($A62="",$C62=""),"",$D62-$C62)</f>
        <v/>
      </c>
      <c r="F62" s="24">
        <f>IF(OR($A62="",$C62=""),"",IFERROR($D62/$C62,""))</f>
        <v/>
      </c>
      <c r="G62" s="22">
        <f>IF($A62="","",IF($C62="","Ziel fehlt",IF($F62&gt;1+Parameter!$B$5,"Über Ziel",IF($F62&lt;1-Parameter!$B$6,"Unter Ziel","Im Rahmen"))))</f>
        <v/>
      </c>
    </row>
    <row r="63" ht="20" customHeight="1">
      <c r="A63" s="19">
        <f>IF(Parameter!$A$45="","",Parameter!$A$45)</f>
        <v/>
      </c>
      <c r="B63" s="19">
        <f>IF($A63="","",Parameter!$B$45)</f>
        <v/>
      </c>
      <c r="C63" s="52">
        <f>IF(OR($A63="",Parameter!$C$45=""),"",Parameter!$C$45)</f>
        <v/>
      </c>
      <c r="D63" s="52">
        <f>IF($A63="","",SUMIFS(Dienstplan!$K$5:$K$104,Dienstplan!$D$5:$D$104,$A63,Dienstplan!$B$5:$B$104,"&gt;="&amp;$B$3,Dienstplan!$B$5:$B$104,"&lt;="&amp;$B$4,Dienstplan!$N$5:$N$104,"Geplant")+SUMIFS(Dienstplan!$K$5:$K$104,Dienstplan!$D$5:$D$104,$A63,Dienstplan!$B$5:$B$104,"&gt;="&amp;$B$3,Dienstplan!$B$5:$B$104,"&lt;="&amp;$B$4,Dienstplan!$N$5:$N$104,"Bestätigt"))</f>
        <v/>
      </c>
      <c r="E63" s="52">
        <f>IF(OR($A63="",$C63=""),"",$D63-$C63)</f>
        <v/>
      </c>
      <c r="F63" s="21">
        <f>IF(OR($A63="",$C63=""),"",IFERROR($D63/$C63,""))</f>
        <v/>
      </c>
      <c r="G63" s="19">
        <f>IF($A63="","",IF($C63="","Ziel fehlt",IF($F63&gt;1+Parameter!$B$5,"Über Ziel",IF($F63&lt;1-Parameter!$B$6,"Unter Ziel","Im Rahmen"))))</f>
        <v/>
      </c>
    </row>
    <row r="64" ht="20" customHeight="1">
      <c r="A64" s="22">
        <f>IF(Parameter!$A$46="","",Parameter!$A$46)</f>
        <v/>
      </c>
      <c r="B64" s="22">
        <f>IF($A64="","",Parameter!$B$46)</f>
        <v/>
      </c>
      <c r="C64" s="53">
        <f>IF(OR($A64="",Parameter!$C$46=""),"",Parameter!$C$46)</f>
        <v/>
      </c>
      <c r="D64" s="53">
        <f>IF($A64="","",SUMIFS(Dienstplan!$K$5:$K$104,Dienstplan!$D$5:$D$104,$A64,Dienstplan!$B$5:$B$104,"&gt;="&amp;$B$3,Dienstplan!$B$5:$B$104,"&lt;="&amp;$B$4,Dienstplan!$N$5:$N$104,"Geplant")+SUMIFS(Dienstplan!$K$5:$K$104,Dienstplan!$D$5:$D$104,$A64,Dienstplan!$B$5:$B$104,"&gt;="&amp;$B$3,Dienstplan!$B$5:$B$104,"&lt;="&amp;$B$4,Dienstplan!$N$5:$N$104,"Bestätigt"))</f>
        <v/>
      </c>
      <c r="E64" s="53">
        <f>IF(OR($A64="",$C64=""),"",$D64-$C64)</f>
        <v/>
      </c>
      <c r="F64" s="24">
        <f>IF(OR($A64="",$C64=""),"",IFERROR($D64/$C64,""))</f>
        <v/>
      </c>
      <c r="G64" s="22">
        <f>IF($A64="","",IF($C64="","Ziel fehlt",IF($F64&gt;1+Parameter!$B$5,"Über Ziel",IF($F64&lt;1-Parameter!$B$6,"Unter Ziel","Im Rahmen"))))</f>
        <v/>
      </c>
    </row>
    <row r="65" ht="20" customHeight="1">
      <c r="A65" s="19">
        <f>IF(Parameter!$A$47="","",Parameter!$A$47)</f>
        <v/>
      </c>
      <c r="B65" s="19">
        <f>IF($A65="","",Parameter!$B$47)</f>
        <v/>
      </c>
      <c r="C65" s="52">
        <f>IF(OR($A65="",Parameter!$C$47=""),"",Parameter!$C$47)</f>
        <v/>
      </c>
      <c r="D65" s="52">
        <f>IF($A65="","",SUMIFS(Dienstplan!$K$5:$K$104,Dienstplan!$D$5:$D$104,$A65,Dienstplan!$B$5:$B$104,"&gt;="&amp;$B$3,Dienstplan!$B$5:$B$104,"&lt;="&amp;$B$4,Dienstplan!$N$5:$N$104,"Geplant")+SUMIFS(Dienstplan!$K$5:$K$104,Dienstplan!$D$5:$D$104,$A65,Dienstplan!$B$5:$B$104,"&gt;="&amp;$B$3,Dienstplan!$B$5:$B$104,"&lt;="&amp;$B$4,Dienstplan!$N$5:$N$104,"Bestätigt"))</f>
        <v/>
      </c>
      <c r="E65" s="52">
        <f>IF(OR($A65="",$C65=""),"",$D65-$C65)</f>
        <v/>
      </c>
      <c r="F65" s="21">
        <f>IF(OR($A65="",$C65=""),"",IFERROR($D65/$C65,""))</f>
        <v/>
      </c>
      <c r="G65" s="19">
        <f>IF($A65="","",IF($C65="","Ziel fehlt",IF($F65&gt;1+Parameter!$B$5,"Über Ziel",IF($F65&lt;1-Parameter!$B$6,"Unter Ziel","Im Rahmen"))))</f>
        <v/>
      </c>
    </row>
    <row r="66" ht="20" customHeight="1">
      <c r="A66" s="22">
        <f>IF(Parameter!$A$48="","",Parameter!$A$48)</f>
        <v/>
      </c>
      <c r="B66" s="22">
        <f>IF($A66="","",Parameter!$B$48)</f>
        <v/>
      </c>
      <c r="C66" s="53">
        <f>IF(OR($A66="",Parameter!$C$48=""),"",Parameter!$C$48)</f>
        <v/>
      </c>
      <c r="D66" s="53">
        <f>IF($A66="","",SUMIFS(Dienstplan!$K$5:$K$104,Dienstplan!$D$5:$D$104,$A66,Dienstplan!$B$5:$B$104,"&gt;="&amp;$B$3,Dienstplan!$B$5:$B$104,"&lt;="&amp;$B$4,Dienstplan!$N$5:$N$104,"Geplant")+SUMIFS(Dienstplan!$K$5:$K$104,Dienstplan!$D$5:$D$104,$A66,Dienstplan!$B$5:$B$104,"&gt;="&amp;$B$3,Dienstplan!$B$5:$B$104,"&lt;="&amp;$B$4,Dienstplan!$N$5:$N$104,"Bestätigt"))</f>
        <v/>
      </c>
      <c r="E66" s="53">
        <f>IF(OR($A66="",$C66=""),"",$D66-$C66)</f>
        <v/>
      </c>
      <c r="F66" s="24">
        <f>IF(OR($A66="",$C66=""),"",IFERROR($D66/$C66,""))</f>
        <v/>
      </c>
      <c r="G66" s="22">
        <f>IF($A66="","",IF($C66="","Ziel fehlt",IF($F66&gt;1+Parameter!$B$5,"Über Ziel",IF($F66&lt;1-Parameter!$B$6,"Unter Ziel","Im Rahmen"))))</f>
        <v/>
      </c>
    </row>
    <row r="67" ht="20" customHeight="1">
      <c r="A67" s="19">
        <f>IF(Parameter!$A$49="","",Parameter!$A$49)</f>
        <v/>
      </c>
      <c r="B67" s="19">
        <f>IF($A67="","",Parameter!$B$49)</f>
        <v/>
      </c>
      <c r="C67" s="52">
        <f>IF(OR($A67="",Parameter!$C$49=""),"",Parameter!$C$49)</f>
        <v/>
      </c>
      <c r="D67" s="52">
        <f>IF($A67="","",SUMIFS(Dienstplan!$K$5:$K$104,Dienstplan!$D$5:$D$104,$A67,Dienstplan!$B$5:$B$104,"&gt;="&amp;$B$3,Dienstplan!$B$5:$B$104,"&lt;="&amp;$B$4,Dienstplan!$N$5:$N$104,"Geplant")+SUMIFS(Dienstplan!$K$5:$K$104,Dienstplan!$D$5:$D$104,$A67,Dienstplan!$B$5:$B$104,"&gt;="&amp;$B$3,Dienstplan!$B$5:$B$104,"&lt;="&amp;$B$4,Dienstplan!$N$5:$N$104,"Bestätigt"))</f>
        <v/>
      </c>
      <c r="E67" s="52">
        <f>IF(OR($A67="",$C67=""),"",$D67-$C67)</f>
        <v/>
      </c>
      <c r="F67" s="21">
        <f>IF(OR($A67="",$C67=""),"",IFERROR($D67/$C67,""))</f>
        <v/>
      </c>
      <c r="G67" s="19">
        <f>IF($A67="","",IF($C67="","Ziel fehlt",IF($F67&gt;1+Parameter!$B$5,"Über Ziel",IF($F67&lt;1-Parameter!$B$6,"Unter Ziel","Im Rahmen"))))</f>
        <v/>
      </c>
    </row>
    <row r="68" ht="20" customHeight="1">
      <c r="A68" s="22">
        <f>IF(Parameter!$A$50="","",Parameter!$A$50)</f>
        <v/>
      </c>
      <c r="B68" s="22">
        <f>IF($A68="","",Parameter!$B$50)</f>
        <v/>
      </c>
      <c r="C68" s="53">
        <f>IF(OR($A68="",Parameter!$C$50=""),"",Parameter!$C$50)</f>
        <v/>
      </c>
      <c r="D68" s="53">
        <f>IF($A68="","",SUMIFS(Dienstplan!$K$5:$K$104,Dienstplan!$D$5:$D$104,$A68,Dienstplan!$B$5:$B$104,"&gt;="&amp;$B$3,Dienstplan!$B$5:$B$104,"&lt;="&amp;$B$4,Dienstplan!$N$5:$N$104,"Geplant")+SUMIFS(Dienstplan!$K$5:$K$104,Dienstplan!$D$5:$D$104,$A68,Dienstplan!$B$5:$B$104,"&gt;="&amp;$B$3,Dienstplan!$B$5:$B$104,"&lt;="&amp;$B$4,Dienstplan!$N$5:$N$104,"Bestätigt"))</f>
        <v/>
      </c>
      <c r="E68" s="53">
        <f>IF(OR($A68="",$C68=""),"",$D68-$C68)</f>
        <v/>
      </c>
      <c r="F68" s="24">
        <f>IF(OR($A68="",$C68=""),"",IFERROR($D68/$C68,""))</f>
        <v/>
      </c>
      <c r="G68" s="22">
        <f>IF($A68="","",IF($C68="","Ziel fehlt",IF($F68&gt;1+Parameter!$B$5,"Über Ziel",IF($F68&lt;1-Parameter!$B$6,"Unter Ziel","Im Rahmen"))))</f>
        <v/>
      </c>
    </row>
    <row r="69" ht="20" customHeight="1">
      <c r="A69" s="19">
        <f>IF(Parameter!$A$51="","",Parameter!$A$51)</f>
        <v/>
      </c>
      <c r="B69" s="19">
        <f>IF($A69="","",Parameter!$B$51)</f>
        <v/>
      </c>
      <c r="C69" s="52">
        <f>IF(OR($A69="",Parameter!$C$51=""),"",Parameter!$C$51)</f>
        <v/>
      </c>
      <c r="D69" s="52">
        <f>IF($A69="","",SUMIFS(Dienstplan!$K$5:$K$104,Dienstplan!$D$5:$D$104,$A69,Dienstplan!$B$5:$B$104,"&gt;="&amp;$B$3,Dienstplan!$B$5:$B$104,"&lt;="&amp;$B$4,Dienstplan!$N$5:$N$104,"Geplant")+SUMIFS(Dienstplan!$K$5:$K$104,Dienstplan!$D$5:$D$104,$A69,Dienstplan!$B$5:$B$104,"&gt;="&amp;$B$3,Dienstplan!$B$5:$B$104,"&lt;="&amp;$B$4,Dienstplan!$N$5:$N$104,"Bestätigt"))</f>
        <v/>
      </c>
      <c r="E69" s="52">
        <f>IF(OR($A69="",$C69=""),"",$D69-$C69)</f>
        <v/>
      </c>
      <c r="F69" s="21">
        <f>IF(OR($A69="",$C69=""),"",IFERROR($D69/$C69,""))</f>
        <v/>
      </c>
      <c r="G69" s="19">
        <f>IF($A69="","",IF($C69="","Ziel fehlt",IF($F69&gt;1+Parameter!$B$5,"Über Ziel",IF($F69&lt;1-Parameter!$B$6,"Unter Ziel","Im Rahmen"))))</f>
        <v/>
      </c>
    </row>
    <row r="70" ht="20" customHeight="1">
      <c r="A70" s="22">
        <f>IF(Parameter!$A$52="","",Parameter!$A$52)</f>
        <v/>
      </c>
      <c r="B70" s="22">
        <f>IF($A70="","",Parameter!$B$52)</f>
        <v/>
      </c>
      <c r="C70" s="53">
        <f>IF(OR($A70="",Parameter!$C$52=""),"",Parameter!$C$52)</f>
        <v/>
      </c>
      <c r="D70" s="53">
        <f>IF($A70="","",SUMIFS(Dienstplan!$K$5:$K$104,Dienstplan!$D$5:$D$104,$A70,Dienstplan!$B$5:$B$104,"&gt;="&amp;$B$3,Dienstplan!$B$5:$B$104,"&lt;="&amp;$B$4,Dienstplan!$N$5:$N$104,"Geplant")+SUMIFS(Dienstplan!$K$5:$K$104,Dienstplan!$D$5:$D$104,$A70,Dienstplan!$B$5:$B$104,"&gt;="&amp;$B$3,Dienstplan!$B$5:$B$104,"&lt;="&amp;$B$4,Dienstplan!$N$5:$N$104,"Bestätigt"))</f>
        <v/>
      </c>
      <c r="E70" s="53">
        <f>IF(OR($A70="",$C70=""),"",$D70-$C70)</f>
        <v/>
      </c>
      <c r="F70" s="24">
        <f>IF(OR($A70="",$C70=""),"",IFERROR($D70/$C70,""))</f>
        <v/>
      </c>
      <c r="G70" s="22">
        <f>IF($A70="","",IF($C70="","Ziel fehlt",IF($F70&gt;1+Parameter!$B$5,"Über Ziel",IF($F70&lt;1-Parameter!$B$6,"Unter Ziel","Im Rahmen"))))</f>
        <v/>
      </c>
    </row>
    <row r="71" ht="20" customHeight="1">
      <c r="A71" s="19">
        <f>IF(Parameter!$A$53="","",Parameter!$A$53)</f>
        <v/>
      </c>
      <c r="B71" s="19">
        <f>IF($A71="","",Parameter!$B$53)</f>
        <v/>
      </c>
      <c r="C71" s="52">
        <f>IF(OR($A71="",Parameter!$C$53=""),"",Parameter!$C$53)</f>
        <v/>
      </c>
      <c r="D71" s="52">
        <f>IF($A71="","",SUMIFS(Dienstplan!$K$5:$K$104,Dienstplan!$D$5:$D$104,$A71,Dienstplan!$B$5:$B$104,"&gt;="&amp;$B$3,Dienstplan!$B$5:$B$104,"&lt;="&amp;$B$4,Dienstplan!$N$5:$N$104,"Geplant")+SUMIFS(Dienstplan!$K$5:$K$104,Dienstplan!$D$5:$D$104,$A71,Dienstplan!$B$5:$B$104,"&gt;="&amp;$B$3,Dienstplan!$B$5:$B$104,"&lt;="&amp;$B$4,Dienstplan!$N$5:$N$104,"Bestätigt"))</f>
        <v/>
      </c>
      <c r="E71" s="52">
        <f>IF(OR($A71="",$C71=""),"",$D71-$C71)</f>
        <v/>
      </c>
      <c r="F71" s="21">
        <f>IF(OR($A71="",$C71=""),"",IFERROR($D71/$C71,""))</f>
        <v/>
      </c>
      <c r="G71" s="19">
        <f>IF($A71="","",IF($C71="","Ziel fehlt",IF($F71&gt;1+Parameter!$B$5,"Über Ziel",IF($F71&lt;1-Parameter!$B$6,"Unter Ziel","Im Rahmen"))))</f>
        <v/>
      </c>
    </row>
    <row r="72" ht="20" customHeight="1">
      <c r="A72" s="22">
        <f>IF(Parameter!$A$54="","",Parameter!$A$54)</f>
        <v/>
      </c>
      <c r="B72" s="22">
        <f>IF($A72="","",Parameter!$B$54)</f>
        <v/>
      </c>
      <c r="C72" s="53">
        <f>IF(OR($A72="",Parameter!$C$54=""),"",Parameter!$C$54)</f>
        <v/>
      </c>
      <c r="D72" s="53">
        <f>IF($A72="","",SUMIFS(Dienstplan!$K$5:$K$104,Dienstplan!$D$5:$D$104,$A72,Dienstplan!$B$5:$B$104,"&gt;="&amp;$B$3,Dienstplan!$B$5:$B$104,"&lt;="&amp;$B$4,Dienstplan!$N$5:$N$104,"Geplant")+SUMIFS(Dienstplan!$K$5:$K$104,Dienstplan!$D$5:$D$104,$A72,Dienstplan!$B$5:$B$104,"&gt;="&amp;$B$3,Dienstplan!$B$5:$B$104,"&lt;="&amp;$B$4,Dienstplan!$N$5:$N$104,"Bestätigt"))</f>
        <v/>
      </c>
      <c r="E72" s="53">
        <f>IF(OR($A72="",$C72=""),"",$D72-$C72)</f>
        <v/>
      </c>
      <c r="F72" s="24">
        <f>IF(OR($A72="",$C72=""),"",IFERROR($D72/$C72,""))</f>
        <v/>
      </c>
      <c r="G72" s="22">
        <f>IF($A72="","",IF($C72="","Ziel fehlt",IF($F72&gt;1+Parameter!$B$5,"Über Ziel",IF($F72&lt;1-Parameter!$B$6,"Unter Ziel","Im Rahmen"))))</f>
        <v/>
      </c>
    </row>
    <row r="73" ht="20" customHeight="1">
      <c r="A73" s="19">
        <f>IF(Parameter!$A$55="","",Parameter!$A$55)</f>
        <v/>
      </c>
      <c r="B73" s="19">
        <f>IF($A73="","",Parameter!$B$55)</f>
        <v/>
      </c>
      <c r="C73" s="52">
        <f>IF(OR($A73="",Parameter!$C$55=""),"",Parameter!$C$55)</f>
        <v/>
      </c>
      <c r="D73" s="52">
        <f>IF($A73="","",SUMIFS(Dienstplan!$K$5:$K$104,Dienstplan!$D$5:$D$104,$A73,Dienstplan!$B$5:$B$104,"&gt;="&amp;$B$3,Dienstplan!$B$5:$B$104,"&lt;="&amp;$B$4,Dienstplan!$N$5:$N$104,"Geplant")+SUMIFS(Dienstplan!$K$5:$K$104,Dienstplan!$D$5:$D$104,$A73,Dienstplan!$B$5:$B$104,"&gt;="&amp;$B$3,Dienstplan!$B$5:$B$104,"&lt;="&amp;$B$4,Dienstplan!$N$5:$N$104,"Bestätigt"))</f>
        <v/>
      </c>
      <c r="E73" s="52">
        <f>IF(OR($A73="",$C73=""),"",$D73-$C73)</f>
        <v/>
      </c>
      <c r="F73" s="21">
        <f>IF(OR($A73="",$C73=""),"",IFERROR($D73/$C73,""))</f>
        <v/>
      </c>
      <c r="G73" s="19">
        <f>IF($A73="","",IF($C73="","Ziel fehlt",IF($F73&gt;1+Parameter!$B$5,"Über Ziel",IF($F73&lt;1-Parameter!$B$6,"Unter Ziel","Im Rahmen"))))</f>
        <v/>
      </c>
    </row>
    <row r="74" ht="20" customHeight="1">
      <c r="A74" s="22">
        <f>IF(Parameter!$A$56="","",Parameter!$A$56)</f>
        <v/>
      </c>
      <c r="B74" s="22">
        <f>IF($A74="","",Parameter!$B$56)</f>
        <v/>
      </c>
      <c r="C74" s="53">
        <f>IF(OR($A74="",Parameter!$C$56=""),"",Parameter!$C$56)</f>
        <v/>
      </c>
      <c r="D74" s="53">
        <f>IF($A74="","",SUMIFS(Dienstplan!$K$5:$K$104,Dienstplan!$D$5:$D$104,$A74,Dienstplan!$B$5:$B$104,"&gt;="&amp;$B$3,Dienstplan!$B$5:$B$104,"&lt;="&amp;$B$4,Dienstplan!$N$5:$N$104,"Geplant")+SUMIFS(Dienstplan!$K$5:$K$104,Dienstplan!$D$5:$D$104,$A74,Dienstplan!$B$5:$B$104,"&gt;="&amp;$B$3,Dienstplan!$B$5:$B$104,"&lt;="&amp;$B$4,Dienstplan!$N$5:$N$104,"Bestätigt"))</f>
        <v/>
      </c>
      <c r="E74" s="53">
        <f>IF(OR($A74="",$C74=""),"",$D74-$C74)</f>
        <v/>
      </c>
      <c r="F74" s="24">
        <f>IF(OR($A74="",$C74=""),"",IFERROR($D74/$C74,""))</f>
        <v/>
      </c>
      <c r="G74" s="22">
        <f>IF($A74="","",IF($C74="","Ziel fehlt",IF($F74&gt;1+Parameter!$B$5,"Über Ziel",IF($F74&lt;1-Parameter!$B$6,"Unter Ziel","Im Rahmen"))))</f>
        <v/>
      </c>
    </row>
    <row r="75" ht="20" customHeight="1">
      <c r="A75" s="19">
        <f>IF(Parameter!$A$57="","",Parameter!$A$57)</f>
        <v/>
      </c>
      <c r="B75" s="19">
        <f>IF($A75="","",Parameter!$B$57)</f>
        <v/>
      </c>
      <c r="C75" s="52">
        <f>IF(OR($A75="",Parameter!$C$57=""),"",Parameter!$C$57)</f>
        <v/>
      </c>
      <c r="D75" s="52">
        <f>IF($A75="","",SUMIFS(Dienstplan!$K$5:$K$104,Dienstplan!$D$5:$D$104,$A75,Dienstplan!$B$5:$B$104,"&gt;="&amp;$B$3,Dienstplan!$B$5:$B$104,"&lt;="&amp;$B$4,Dienstplan!$N$5:$N$104,"Geplant")+SUMIFS(Dienstplan!$K$5:$K$104,Dienstplan!$D$5:$D$104,$A75,Dienstplan!$B$5:$B$104,"&gt;="&amp;$B$3,Dienstplan!$B$5:$B$104,"&lt;="&amp;$B$4,Dienstplan!$N$5:$N$104,"Bestätigt"))</f>
        <v/>
      </c>
      <c r="E75" s="52">
        <f>IF(OR($A75="",$C75=""),"",$D75-$C75)</f>
        <v/>
      </c>
      <c r="F75" s="21">
        <f>IF(OR($A75="",$C75=""),"",IFERROR($D75/$C75,""))</f>
        <v/>
      </c>
      <c r="G75" s="19">
        <f>IF($A75="","",IF($C75="","Ziel fehlt",IF($F75&gt;1+Parameter!$B$5,"Über Ziel",IF($F75&lt;1-Parameter!$B$6,"Unter Ziel","Im Rahmen"))))</f>
        <v/>
      </c>
    </row>
    <row r="76" ht="20" customHeight="1">
      <c r="A76" s="22">
        <f>IF(Parameter!$A$58="","",Parameter!$A$58)</f>
        <v/>
      </c>
      <c r="B76" s="22">
        <f>IF($A76="","",Parameter!$B$58)</f>
        <v/>
      </c>
      <c r="C76" s="53">
        <f>IF(OR($A76="",Parameter!$C$58=""),"",Parameter!$C$58)</f>
        <v/>
      </c>
      <c r="D76" s="53">
        <f>IF($A76="","",SUMIFS(Dienstplan!$K$5:$K$104,Dienstplan!$D$5:$D$104,$A76,Dienstplan!$B$5:$B$104,"&gt;="&amp;$B$3,Dienstplan!$B$5:$B$104,"&lt;="&amp;$B$4,Dienstplan!$N$5:$N$104,"Geplant")+SUMIFS(Dienstplan!$K$5:$K$104,Dienstplan!$D$5:$D$104,$A76,Dienstplan!$B$5:$B$104,"&gt;="&amp;$B$3,Dienstplan!$B$5:$B$104,"&lt;="&amp;$B$4,Dienstplan!$N$5:$N$104,"Bestätigt"))</f>
        <v/>
      </c>
      <c r="E76" s="53">
        <f>IF(OR($A76="",$C76=""),"",$D76-$C76)</f>
        <v/>
      </c>
      <c r="F76" s="24">
        <f>IF(OR($A76="",$C76=""),"",IFERROR($D76/$C76,""))</f>
        <v/>
      </c>
      <c r="G76" s="22">
        <f>IF($A76="","",IF($C76="","Ziel fehlt",IF($F76&gt;1+Parameter!$B$5,"Über Ziel",IF($F76&lt;1-Parameter!$B$6,"Unter Ziel","Im Rahmen"))))</f>
        <v/>
      </c>
    </row>
    <row r="77" ht="20" customHeight="1">
      <c r="A77" s="19">
        <f>IF(Parameter!$A$59="","",Parameter!$A$59)</f>
        <v/>
      </c>
      <c r="B77" s="19">
        <f>IF($A77="","",Parameter!$B$59)</f>
        <v/>
      </c>
      <c r="C77" s="52">
        <f>IF(OR($A77="",Parameter!$C$59=""),"",Parameter!$C$59)</f>
        <v/>
      </c>
      <c r="D77" s="52">
        <f>IF($A77="","",SUMIFS(Dienstplan!$K$5:$K$104,Dienstplan!$D$5:$D$104,$A77,Dienstplan!$B$5:$B$104,"&gt;="&amp;$B$3,Dienstplan!$B$5:$B$104,"&lt;="&amp;$B$4,Dienstplan!$N$5:$N$104,"Geplant")+SUMIFS(Dienstplan!$K$5:$K$104,Dienstplan!$D$5:$D$104,$A77,Dienstplan!$B$5:$B$104,"&gt;="&amp;$B$3,Dienstplan!$B$5:$B$104,"&lt;="&amp;$B$4,Dienstplan!$N$5:$N$104,"Bestätigt"))</f>
        <v/>
      </c>
      <c r="E77" s="52">
        <f>IF(OR($A77="",$C77=""),"",$D77-$C77)</f>
        <v/>
      </c>
      <c r="F77" s="21">
        <f>IF(OR($A77="",$C77=""),"",IFERROR($D77/$C77,""))</f>
        <v/>
      </c>
      <c r="G77" s="19">
        <f>IF($A77="","",IF($C77="","Ziel fehlt",IF($F77&gt;1+Parameter!$B$5,"Über Ziel",IF($F77&lt;1-Parameter!$B$6,"Unter Ziel","Im Rahmen"))))</f>
        <v/>
      </c>
    </row>
    <row r="78" ht="20" customHeight="1">
      <c r="A78" s="22">
        <f>IF(Parameter!$A$60="","",Parameter!$A$60)</f>
        <v/>
      </c>
      <c r="B78" s="22">
        <f>IF($A78="","",Parameter!$B$60)</f>
        <v/>
      </c>
      <c r="C78" s="53">
        <f>IF(OR($A78="",Parameter!$C$60=""),"",Parameter!$C$60)</f>
        <v/>
      </c>
      <c r="D78" s="53">
        <f>IF($A78="","",SUMIFS(Dienstplan!$K$5:$K$104,Dienstplan!$D$5:$D$104,$A78,Dienstplan!$B$5:$B$104,"&gt;="&amp;$B$3,Dienstplan!$B$5:$B$104,"&lt;="&amp;$B$4,Dienstplan!$N$5:$N$104,"Geplant")+SUMIFS(Dienstplan!$K$5:$K$104,Dienstplan!$D$5:$D$104,$A78,Dienstplan!$B$5:$B$104,"&gt;="&amp;$B$3,Dienstplan!$B$5:$B$104,"&lt;="&amp;$B$4,Dienstplan!$N$5:$N$104,"Bestätigt"))</f>
        <v/>
      </c>
      <c r="E78" s="53">
        <f>IF(OR($A78="",$C78=""),"",$D78-$C78)</f>
        <v/>
      </c>
      <c r="F78" s="24">
        <f>IF(OR($A78="",$C78=""),"",IFERROR($D78/$C78,""))</f>
        <v/>
      </c>
      <c r="G78" s="22">
        <f>IF($A78="","",IF($C78="","Ziel fehlt",IF($F78&gt;1+Parameter!$B$5,"Über Ziel",IF($F78&lt;1-Parameter!$B$6,"Unter Ziel","Im Rahmen"))))</f>
        <v/>
      </c>
    </row>
    <row r="79" ht="20" customHeight="1">
      <c r="A79" s="19">
        <f>IF(Parameter!$A$61="","",Parameter!$A$61)</f>
        <v/>
      </c>
      <c r="B79" s="19">
        <f>IF($A79="","",Parameter!$B$61)</f>
        <v/>
      </c>
      <c r="C79" s="52">
        <f>IF(OR($A79="",Parameter!$C$61=""),"",Parameter!$C$61)</f>
        <v/>
      </c>
      <c r="D79" s="52">
        <f>IF($A79="","",SUMIFS(Dienstplan!$K$5:$K$104,Dienstplan!$D$5:$D$104,$A79,Dienstplan!$B$5:$B$104,"&gt;="&amp;$B$3,Dienstplan!$B$5:$B$104,"&lt;="&amp;$B$4,Dienstplan!$N$5:$N$104,"Geplant")+SUMIFS(Dienstplan!$K$5:$K$104,Dienstplan!$D$5:$D$104,$A79,Dienstplan!$B$5:$B$104,"&gt;="&amp;$B$3,Dienstplan!$B$5:$B$104,"&lt;="&amp;$B$4,Dienstplan!$N$5:$N$104,"Bestätigt"))</f>
        <v/>
      </c>
      <c r="E79" s="52">
        <f>IF(OR($A79="",$C79=""),"",$D79-$C79)</f>
        <v/>
      </c>
      <c r="F79" s="21">
        <f>IF(OR($A79="",$C79=""),"",IFERROR($D79/$C79,""))</f>
        <v/>
      </c>
      <c r="G79" s="19">
        <f>IF($A79="","",IF($C79="","Ziel fehlt",IF($F79&gt;1+Parameter!$B$5,"Über Ziel",IF($F79&lt;1-Parameter!$B$6,"Unter Ziel","Im Rahmen"))))</f>
        <v/>
      </c>
    </row>
    <row r="80" ht="20" customHeight="1">
      <c r="A80" s="22">
        <f>IF(Parameter!$A$62="","",Parameter!$A$62)</f>
        <v/>
      </c>
      <c r="B80" s="22">
        <f>IF($A80="","",Parameter!$B$62)</f>
        <v/>
      </c>
      <c r="C80" s="53">
        <f>IF(OR($A80="",Parameter!$C$62=""),"",Parameter!$C$62)</f>
        <v/>
      </c>
      <c r="D80" s="53">
        <f>IF($A80="","",SUMIFS(Dienstplan!$K$5:$K$104,Dienstplan!$D$5:$D$104,$A80,Dienstplan!$B$5:$B$104,"&gt;="&amp;$B$3,Dienstplan!$B$5:$B$104,"&lt;="&amp;$B$4,Dienstplan!$N$5:$N$104,"Geplant")+SUMIFS(Dienstplan!$K$5:$K$104,Dienstplan!$D$5:$D$104,$A80,Dienstplan!$B$5:$B$104,"&gt;="&amp;$B$3,Dienstplan!$B$5:$B$104,"&lt;="&amp;$B$4,Dienstplan!$N$5:$N$104,"Bestätigt"))</f>
        <v/>
      </c>
      <c r="E80" s="53">
        <f>IF(OR($A80="",$C80=""),"",$D80-$C80)</f>
        <v/>
      </c>
      <c r="F80" s="24">
        <f>IF(OR($A80="",$C80=""),"",IFERROR($D80/$C80,""))</f>
        <v/>
      </c>
      <c r="G80" s="22">
        <f>IF($A80="","",IF($C80="","Ziel fehlt",IF($F80&gt;1+Parameter!$B$5,"Über Ziel",IF($F80&lt;1-Parameter!$B$6,"Unter Ziel","Im Rahmen"))))</f>
        <v/>
      </c>
    </row>
    <row r="81" ht="20" customHeight="1">
      <c r="A81" s="19">
        <f>IF(Parameter!$A$63="","",Parameter!$A$63)</f>
        <v/>
      </c>
      <c r="B81" s="19">
        <f>IF($A81="","",Parameter!$B$63)</f>
        <v/>
      </c>
      <c r="C81" s="52">
        <f>IF(OR($A81="",Parameter!$C$63=""),"",Parameter!$C$63)</f>
        <v/>
      </c>
      <c r="D81" s="52">
        <f>IF($A81="","",SUMIFS(Dienstplan!$K$5:$K$104,Dienstplan!$D$5:$D$104,$A81,Dienstplan!$B$5:$B$104,"&gt;="&amp;$B$3,Dienstplan!$B$5:$B$104,"&lt;="&amp;$B$4,Dienstplan!$N$5:$N$104,"Geplant")+SUMIFS(Dienstplan!$K$5:$K$104,Dienstplan!$D$5:$D$104,$A81,Dienstplan!$B$5:$B$104,"&gt;="&amp;$B$3,Dienstplan!$B$5:$B$104,"&lt;="&amp;$B$4,Dienstplan!$N$5:$N$104,"Bestätigt"))</f>
        <v/>
      </c>
      <c r="E81" s="52">
        <f>IF(OR($A81="",$C81=""),"",$D81-$C81)</f>
        <v/>
      </c>
      <c r="F81" s="21">
        <f>IF(OR($A81="",$C81=""),"",IFERROR($D81/$C81,""))</f>
        <v/>
      </c>
      <c r="G81" s="19">
        <f>IF($A81="","",IF($C81="","Ziel fehlt",IF($F81&gt;1+Parameter!$B$5,"Über Ziel",IF($F81&lt;1-Parameter!$B$6,"Unter Ziel","Im Rahmen"))))</f>
        <v/>
      </c>
    </row>
    <row r="82" ht="20" customHeight="1">
      <c r="A82" s="22">
        <f>IF(Parameter!$A$64="","",Parameter!$A$64)</f>
        <v/>
      </c>
      <c r="B82" s="22">
        <f>IF($A82="","",Parameter!$B$64)</f>
        <v/>
      </c>
      <c r="C82" s="53">
        <f>IF(OR($A82="",Parameter!$C$64=""),"",Parameter!$C$64)</f>
        <v/>
      </c>
      <c r="D82" s="53">
        <f>IF($A82="","",SUMIFS(Dienstplan!$K$5:$K$104,Dienstplan!$D$5:$D$104,$A82,Dienstplan!$B$5:$B$104,"&gt;="&amp;$B$3,Dienstplan!$B$5:$B$104,"&lt;="&amp;$B$4,Dienstplan!$N$5:$N$104,"Geplant")+SUMIFS(Dienstplan!$K$5:$K$104,Dienstplan!$D$5:$D$104,$A82,Dienstplan!$B$5:$B$104,"&gt;="&amp;$B$3,Dienstplan!$B$5:$B$104,"&lt;="&amp;$B$4,Dienstplan!$N$5:$N$104,"Bestätigt"))</f>
        <v/>
      </c>
      <c r="E82" s="53">
        <f>IF(OR($A82="",$C82=""),"",$D82-$C82)</f>
        <v/>
      </c>
      <c r="F82" s="24">
        <f>IF(OR($A82="",$C82=""),"",IFERROR($D82/$C82,""))</f>
        <v/>
      </c>
      <c r="G82" s="22">
        <f>IF($A82="","",IF($C82="","Ziel fehlt",IF($F82&gt;1+Parameter!$B$5,"Über Ziel",IF($F82&lt;1-Parameter!$B$6,"Unter Ziel","Im Rahmen"))))</f>
        <v/>
      </c>
    </row>
    <row r="83" ht="20" customHeight="1">
      <c r="A83" s="19">
        <f>IF(Parameter!$A$65="","",Parameter!$A$65)</f>
        <v/>
      </c>
      <c r="B83" s="19">
        <f>IF($A83="","",Parameter!$B$65)</f>
        <v/>
      </c>
      <c r="C83" s="52">
        <f>IF(OR($A83="",Parameter!$C$65=""),"",Parameter!$C$65)</f>
        <v/>
      </c>
      <c r="D83" s="52">
        <f>IF($A83="","",SUMIFS(Dienstplan!$K$5:$K$104,Dienstplan!$D$5:$D$104,$A83,Dienstplan!$B$5:$B$104,"&gt;="&amp;$B$3,Dienstplan!$B$5:$B$104,"&lt;="&amp;$B$4,Dienstplan!$N$5:$N$104,"Geplant")+SUMIFS(Dienstplan!$K$5:$K$104,Dienstplan!$D$5:$D$104,$A83,Dienstplan!$B$5:$B$104,"&gt;="&amp;$B$3,Dienstplan!$B$5:$B$104,"&lt;="&amp;$B$4,Dienstplan!$N$5:$N$104,"Bestätigt"))</f>
        <v/>
      </c>
      <c r="E83" s="52">
        <f>IF(OR($A83="",$C83=""),"",$D83-$C83)</f>
        <v/>
      </c>
      <c r="F83" s="21">
        <f>IF(OR($A83="",$C83=""),"",IFERROR($D83/$C83,""))</f>
        <v/>
      </c>
      <c r="G83" s="19">
        <f>IF($A83="","",IF($C83="","Ziel fehlt",IF($F83&gt;1+Parameter!$B$5,"Über Ziel",IF($F83&lt;1-Parameter!$B$6,"Unter Ziel","Im Rahmen"))))</f>
        <v/>
      </c>
    </row>
    <row r="84" ht="20" customHeight="1">
      <c r="A84" s="22">
        <f>IF(Parameter!$A$66="","",Parameter!$A$66)</f>
        <v/>
      </c>
      <c r="B84" s="22">
        <f>IF($A84="","",Parameter!$B$66)</f>
        <v/>
      </c>
      <c r="C84" s="53">
        <f>IF(OR($A84="",Parameter!$C$66=""),"",Parameter!$C$66)</f>
        <v/>
      </c>
      <c r="D84" s="53">
        <f>IF($A84="","",SUMIFS(Dienstplan!$K$5:$K$104,Dienstplan!$D$5:$D$104,$A84,Dienstplan!$B$5:$B$104,"&gt;="&amp;$B$3,Dienstplan!$B$5:$B$104,"&lt;="&amp;$B$4,Dienstplan!$N$5:$N$104,"Geplant")+SUMIFS(Dienstplan!$K$5:$K$104,Dienstplan!$D$5:$D$104,$A84,Dienstplan!$B$5:$B$104,"&gt;="&amp;$B$3,Dienstplan!$B$5:$B$104,"&lt;="&amp;$B$4,Dienstplan!$N$5:$N$104,"Bestätigt"))</f>
        <v/>
      </c>
      <c r="E84" s="53">
        <f>IF(OR($A84="",$C84=""),"",$D84-$C84)</f>
        <v/>
      </c>
      <c r="F84" s="24">
        <f>IF(OR($A84="",$C84=""),"",IFERROR($D84/$C84,""))</f>
        <v/>
      </c>
      <c r="G84" s="22">
        <f>IF($A84="","",IF($C84="","Ziel fehlt",IF($F84&gt;1+Parameter!$B$5,"Über Ziel",IF($F84&lt;1-Parameter!$B$6,"Unter Ziel","Im Rahmen"))))</f>
        <v/>
      </c>
    </row>
    <row r="85" ht="20" customHeight="1">
      <c r="A85" s="19">
        <f>IF(Parameter!$A$67="","",Parameter!$A$67)</f>
        <v/>
      </c>
      <c r="B85" s="19">
        <f>IF($A85="","",Parameter!$B$67)</f>
        <v/>
      </c>
      <c r="C85" s="52">
        <f>IF(OR($A85="",Parameter!$C$67=""),"",Parameter!$C$67)</f>
        <v/>
      </c>
      <c r="D85" s="52">
        <f>IF($A85="","",SUMIFS(Dienstplan!$K$5:$K$104,Dienstplan!$D$5:$D$104,$A85,Dienstplan!$B$5:$B$104,"&gt;="&amp;$B$3,Dienstplan!$B$5:$B$104,"&lt;="&amp;$B$4,Dienstplan!$N$5:$N$104,"Geplant")+SUMIFS(Dienstplan!$K$5:$K$104,Dienstplan!$D$5:$D$104,$A85,Dienstplan!$B$5:$B$104,"&gt;="&amp;$B$3,Dienstplan!$B$5:$B$104,"&lt;="&amp;$B$4,Dienstplan!$N$5:$N$104,"Bestätigt"))</f>
        <v/>
      </c>
      <c r="E85" s="52">
        <f>IF(OR($A85="",$C85=""),"",$D85-$C85)</f>
        <v/>
      </c>
      <c r="F85" s="21">
        <f>IF(OR($A85="",$C85=""),"",IFERROR($D85/$C85,""))</f>
        <v/>
      </c>
      <c r="G85" s="19">
        <f>IF($A85="","",IF($C85="","Ziel fehlt",IF($F85&gt;1+Parameter!$B$5,"Über Ziel",IF($F85&lt;1-Parameter!$B$6,"Unter Ziel","Im Rahmen"))))</f>
        <v/>
      </c>
    </row>
    <row r="86" ht="20" customHeight="1">
      <c r="A86" s="22">
        <f>IF(Parameter!$A$68="","",Parameter!$A$68)</f>
        <v/>
      </c>
      <c r="B86" s="22">
        <f>IF($A86="","",Parameter!$B$68)</f>
        <v/>
      </c>
      <c r="C86" s="53">
        <f>IF(OR($A86="",Parameter!$C$68=""),"",Parameter!$C$68)</f>
        <v/>
      </c>
      <c r="D86" s="53">
        <f>IF($A86="","",SUMIFS(Dienstplan!$K$5:$K$104,Dienstplan!$D$5:$D$104,$A86,Dienstplan!$B$5:$B$104,"&gt;="&amp;$B$3,Dienstplan!$B$5:$B$104,"&lt;="&amp;$B$4,Dienstplan!$N$5:$N$104,"Geplant")+SUMIFS(Dienstplan!$K$5:$K$104,Dienstplan!$D$5:$D$104,$A86,Dienstplan!$B$5:$B$104,"&gt;="&amp;$B$3,Dienstplan!$B$5:$B$104,"&lt;="&amp;$B$4,Dienstplan!$N$5:$N$104,"Bestätigt"))</f>
        <v/>
      </c>
      <c r="E86" s="53">
        <f>IF(OR($A86="",$C86=""),"",$D86-$C86)</f>
        <v/>
      </c>
      <c r="F86" s="24">
        <f>IF(OR($A86="",$C86=""),"",IFERROR($D86/$C86,""))</f>
        <v/>
      </c>
      <c r="G86" s="22">
        <f>IF($A86="","",IF($C86="","Ziel fehlt",IF($F86&gt;1+Parameter!$B$5,"Über Ziel",IF($F86&lt;1-Parameter!$B$6,"Unter Ziel","Im Rahmen"))))</f>
        <v/>
      </c>
    </row>
    <row r="87" ht="20" customHeight="1">
      <c r="A87" s="19">
        <f>IF(Parameter!$A$69="","",Parameter!$A$69)</f>
        <v/>
      </c>
      <c r="B87" s="19">
        <f>IF($A87="","",Parameter!$B$69)</f>
        <v/>
      </c>
      <c r="C87" s="52">
        <f>IF(OR($A87="",Parameter!$C$69=""),"",Parameter!$C$69)</f>
        <v/>
      </c>
      <c r="D87" s="52">
        <f>IF($A87="","",SUMIFS(Dienstplan!$K$5:$K$104,Dienstplan!$D$5:$D$104,$A87,Dienstplan!$B$5:$B$104,"&gt;="&amp;$B$3,Dienstplan!$B$5:$B$104,"&lt;="&amp;$B$4,Dienstplan!$N$5:$N$104,"Geplant")+SUMIFS(Dienstplan!$K$5:$K$104,Dienstplan!$D$5:$D$104,$A87,Dienstplan!$B$5:$B$104,"&gt;="&amp;$B$3,Dienstplan!$B$5:$B$104,"&lt;="&amp;$B$4,Dienstplan!$N$5:$N$104,"Bestätigt"))</f>
        <v/>
      </c>
      <c r="E87" s="52">
        <f>IF(OR($A87="",$C87=""),"",$D87-$C87)</f>
        <v/>
      </c>
      <c r="F87" s="21">
        <f>IF(OR($A87="",$C87=""),"",IFERROR($D87/$C87,""))</f>
        <v/>
      </c>
      <c r="G87" s="19">
        <f>IF($A87="","",IF($C87="","Ziel fehlt",IF($F87&gt;1+Parameter!$B$5,"Über Ziel",IF($F87&lt;1-Parameter!$B$6,"Unter Ziel","Im Rahmen"))))</f>
        <v/>
      </c>
    </row>
    <row r="88" ht="20" customHeight="1">
      <c r="A88" s="22">
        <f>IF(Parameter!$A$70="","",Parameter!$A$70)</f>
        <v/>
      </c>
      <c r="B88" s="22">
        <f>IF($A88="","",Parameter!$B$70)</f>
        <v/>
      </c>
      <c r="C88" s="53">
        <f>IF(OR($A88="",Parameter!$C$70=""),"",Parameter!$C$70)</f>
        <v/>
      </c>
      <c r="D88" s="53">
        <f>IF($A88="","",SUMIFS(Dienstplan!$K$5:$K$104,Dienstplan!$D$5:$D$104,$A88,Dienstplan!$B$5:$B$104,"&gt;="&amp;$B$3,Dienstplan!$B$5:$B$104,"&lt;="&amp;$B$4,Dienstplan!$N$5:$N$104,"Geplant")+SUMIFS(Dienstplan!$K$5:$K$104,Dienstplan!$D$5:$D$104,$A88,Dienstplan!$B$5:$B$104,"&gt;="&amp;$B$3,Dienstplan!$B$5:$B$104,"&lt;="&amp;$B$4,Dienstplan!$N$5:$N$104,"Bestätigt"))</f>
        <v/>
      </c>
      <c r="E88" s="53">
        <f>IF(OR($A88="",$C88=""),"",$D88-$C88)</f>
        <v/>
      </c>
      <c r="F88" s="24">
        <f>IF(OR($A88="",$C88=""),"",IFERROR($D88/$C88,""))</f>
        <v/>
      </c>
      <c r="G88" s="22">
        <f>IF($A88="","",IF($C88="","Ziel fehlt",IF($F88&gt;1+Parameter!$B$5,"Über Ziel",IF($F88&lt;1-Parameter!$B$6,"Unter Ziel","Im Rahmen"))))</f>
        <v/>
      </c>
    </row>
    <row r="89" ht="20" customHeight="1">
      <c r="A89" s="19">
        <f>IF(Parameter!$A$71="","",Parameter!$A$71)</f>
        <v/>
      </c>
      <c r="B89" s="19">
        <f>IF($A89="","",Parameter!$B$71)</f>
        <v/>
      </c>
      <c r="C89" s="52">
        <f>IF(OR($A89="",Parameter!$C$71=""),"",Parameter!$C$71)</f>
        <v/>
      </c>
      <c r="D89" s="52">
        <f>IF($A89="","",SUMIFS(Dienstplan!$K$5:$K$104,Dienstplan!$D$5:$D$104,$A89,Dienstplan!$B$5:$B$104,"&gt;="&amp;$B$3,Dienstplan!$B$5:$B$104,"&lt;="&amp;$B$4,Dienstplan!$N$5:$N$104,"Geplant")+SUMIFS(Dienstplan!$K$5:$K$104,Dienstplan!$D$5:$D$104,$A89,Dienstplan!$B$5:$B$104,"&gt;="&amp;$B$3,Dienstplan!$B$5:$B$104,"&lt;="&amp;$B$4,Dienstplan!$N$5:$N$104,"Bestätigt"))</f>
        <v/>
      </c>
      <c r="E89" s="52">
        <f>IF(OR($A89="",$C89=""),"",$D89-$C89)</f>
        <v/>
      </c>
      <c r="F89" s="21">
        <f>IF(OR($A89="",$C89=""),"",IFERROR($D89/$C89,""))</f>
        <v/>
      </c>
      <c r="G89" s="19">
        <f>IF($A89="","",IF($C89="","Ziel fehlt",IF($F89&gt;1+Parameter!$B$5,"Über Ziel",IF($F89&lt;1-Parameter!$B$6,"Unter Ziel","Im Rahmen"))))</f>
        <v/>
      </c>
    </row>
    <row r="90" ht="20" customHeight="1">
      <c r="A90" s="22">
        <f>IF(Parameter!$A$72="","",Parameter!$A$72)</f>
        <v/>
      </c>
      <c r="B90" s="22">
        <f>IF($A90="","",Parameter!$B$72)</f>
        <v/>
      </c>
      <c r="C90" s="53">
        <f>IF(OR($A90="",Parameter!$C$72=""),"",Parameter!$C$72)</f>
        <v/>
      </c>
      <c r="D90" s="53">
        <f>IF($A90="","",SUMIFS(Dienstplan!$K$5:$K$104,Dienstplan!$D$5:$D$104,$A90,Dienstplan!$B$5:$B$104,"&gt;="&amp;$B$3,Dienstplan!$B$5:$B$104,"&lt;="&amp;$B$4,Dienstplan!$N$5:$N$104,"Geplant")+SUMIFS(Dienstplan!$K$5:$K$104,Dienstplan!$D$5:$D$104,$A90,Dienstplan!$B$5:$B$104,"&gt;="&amp;$B$3,Dienstplan!$B$5:$B$104,"&lt;="&amp;$B$4,Dienstplan!$N$5:$N$104,"Bestätigt"))</f>
        <v/>
      </c>
      <c r="E90" s="53">
        <f>IF(OR($A90="",$C90=""),"",$D90-$C90)</f>
        <v/>
      </c>
      <c r="F90" s="24">
        <f>IF(OR($A90="",$C90=""),"",IFERROR($D90/$C90,""))</f>
        <v/>
      </c>
      <c r="G90" s="22">
        <f>IF($A90="","",IF($C90="","Ziel fehlt",IF($F90&gt;1+Parameter!$B$5,"Über Ziel",IF($F90&lt;1-Parameter!$B$6,"Unter Ziel","Im Rahmen"))))</f>
        <v/>
      </c>
    </row>
    <row r="91" ht="20" customHeight="1">
      <c r="A91" s="19">
        <f>IF(Parameter!$A$73="","",Parameter!$A$73)</f>
        <v/>
      </c>
      <c r="B91" s="19">
        <f>IF($A91="","",Parameter!$B$73)</f>
        <v/>
      </c>
      <c r="C91" s="52">
        <f>IF(OR($A91="",Parameter!$C$73=""),"",Parameter!$C$73)</f>
        <v/>
      </c>
      <c r="D91" s="52">
        <f>IF($A91="","",SUMIFS(Dienstplan!$K$5:$K$104,Dienstplan!$D$5:$D$104,$A91,Dienstplan!$B$5:$B$104,"&gt;="&amp;$B$3,Dienstplan!$B$5:$B$104,"&lt;="&amp;$B$4,Dienstplan!$N$5:$N$104,"Geplant")+SUMIFS(Dienstplan!$K$5:$K$104,Dienstplan!$D$5:$D$104,$A91,Dienstplan!$B$5:$B$104,"&gt;="&amp;$B$3,Dienstplan!$B$5:$B$104,"&lt;="&amp;$B$4,Dienstplan!$N$5:$N$104,"Bestätigt"))</f>
        <v/>
      </c>
      <c r="E91" s="52">
        <f>IF(OR($A91="",$C91=""),"",$D91-$C91)</f>
        <v/>
      </c>
      <c r="F91" s="21">
        <f>IF(OR($A91="",$C91=""),"",IFERROR($D91/$C91,""))</f>
        <v/>
      </c>
      <c r="G91" s="19">
        <f>IF($A91="","",IF($C91="","Ziel fehlt",IF($F91&gt;1+Parameter!$B$5,"Über Ziel",IF($F91&lt;1-Parameter!$B$6,"Unter Ziel","Im Rahmen"))))</f>
        <v/>
      </c>
    </row>
    <row r="92" ht="20" customHeight="1">
      <c r="A92" s="22">
        <f>IF(Parameter!$A$74="","",Parameter!$A$74)</f>
        <v/>
      </c>
      <c r="B92" s="22">
        <f>IF($A92="","",Parameter!$B$74)</f>
        <v/>
      </c>
      <c r="C92" s="53">
        <f>IF(OR($A92="",Parameter!$C$74=""),"",Parameter!$C$74)</f>
        <v/>
      </c>
      <c r="D92" s="53">
        <f>IF($A92="","",SUMIFS(Dienstplan!$K$5:$K$104,Dienstplan!$D$5:$D$104,$A92,Dienstplan!$B$5:$B$104,"&gt;="&amp;$B$3,Dienstplan!$B$5:$B$104,"&lt;="&amp;$B$4,Dienstplan!$N$5:$N$104,"Geplant")+SUMIFS(Dienstplan!$K$5:$K$104,Dienstplan!$D$5:$D$104,$A92,Dienstplan!$B$5:$B$104,"&gt;="&amp;$B$3,Dienstplan!$B$5:$B$104,"&lt;="&amp;$B$4,Dienstplan!$N$5:$N$104,"Bestätigt"))</f>
        <v/>
      </c>
      <c r="E92" s="53">
        <f>IF(OR($A92="",$C92=""),"",$D92-$C92)</f>
        <v/>
      </c>
      <c r="F92" s="24">
        <f>IF(OR($A92="",$C92=""),"",IFERROR($D92/$C92,""))</f>
        <v/>
      </c>
      <c r="G92" s="22">
        <f>IF($A92="","",IF($C92="","Ziel fehlt",IF($F92&gt;1+Parameter!$B$5,"Über Ziel",IF($F92&lt;1-Parameter!$B$6,"Unter Ziel","Im Rahmen"))))</f>
        <v/>
      </c>
    </row>
    <row r="93" ht="20" customHeight="1">
      <c r="A93" s="19">
        <f>IF(Parameter!$A$75="","",Parameter!$A$75)</f>
        <v/>
      </c>
      <c r="B93" s="19">
        <f>IF($A93="","",Parameter!$B$75)</f>
        <v/>
      </c>
      <c r="C93" s="52">
        <f>IF(OR($A93="",Parameter!$C$75=""),"",Parameter!$C$75)</f>
        <v/>
      </c>
      <c r="D93" s="52">
        <f>IF($A93="","",SUMIFS(Dienstplan!$K$5:$K$104,Dienstplan!$D$5:$D$104,$A93,Dienstplan!$B$5:$B$104,"&gt;="&amp;$B$3,Dienstplan!$B$5:$B$104,"&lt;="&amp;$B$4,Dienstplan!$N$5:$N$104,"Geplant")+SUMIFS(Dienstplan!$K$5:$K$104,Dienstplan!$D$5:$D$104,$A93,Dienstplan!$B$5:$B$104,"&gt;="&amp;$B$3,Dienstplan!$B$5:$B$104,"&lt;="&amp;$B$4,Dienstplan!$N$5:$N$104,"Bestätigt"))</f>
        <v/>
      </c>
      <c r="E93" s="52">
        <f>IF(OR($A93="",$C93=""),"",$D93-$C93)</f>
        <v/>
      </c>
      <c r="F93" s="21">
        <f>IF(OR($A93="",$C93=""),"",IFERROR($D93/$C93,""))</f>
        <v/>
      </c>
      <c r="G93" s="19">
        <f>IF($A93="","",IF($C93="","Ziel fehlt",IF($F93&gt;1+Parameter!$B$5,"Über Ziel",IF($F93&lt;1-Parameter!$B$6,"Unter Ziel","Im Rahmen"))))</f>
        <v/>
      </c>
    </row>
    <row r="94" ht="20" customHeight="1">
      <c r="A94" s="22">
        <f>IF(Parameter!$A$76="","",Parameter!$A$76)</f>
        <v/>
      </c>
      <c r="B94" s="22">
        <f>IF($A94="","",Parameter!$B$76)</f>
        <v/>
      </c>
      <c r="C94" s="53">
        <f>IF(OR($A94="",Parameter!$C$76=""),"",Parameter!$C$76)</f>
        <v/>
      </c>
      <c r="D94" s="53">
        <f>IF($A94="","",SUMIFS(Dienstplan!$K$5:$K$104,Dienstplan!$D$5:$D$104,$A94,Dienstplan!$B$5:$B$104,"&gt;="&amp;$B$3,Dienstplan!$B$5:$B$104,"&lt;="&amp;$B$4,Dienstplan!$N$5:$N$104,"Geplant")+SUMIFS(Dienstplan!$K$5:$K$104,Dienstplan!$D$5:$D$104,$A94,Dienstplan!$B$5:$B$104,"&gt;="&amp;$B$3,Dienstplan!$B$5:$B$104,"&lt;="&amp;$B$4,Dienstplan!$N$5:$N$104,"Bestätigt"))</f>
        <v/>
      </c>
      <c r="E94" s="53">
        <f>IF(OR($A94="",$C94=""),"",$D94-$C94)</f>
        <v/>
      </c>
      <c r="F94" s="24">
        <f>IF(OR($A94="",$C94=""),"",IFERROR($D94/$C94,""))</f>
        <v/>
      </c>
      <c r="G94" s="22">
        <f>IF($A94="","",IF($C94="","Ziel fehlt",IF($F94&gt;1+Parameter!$B$5,"Über Ziel",IF($F94&lt;1-Parameter!$B$6,"Unter Ziel","Im Rahmen"))))</f>
        <v/>
      </c>
    </row>
    <row r="95" ht="20" customHeight="1">
      <c r="A95" s="19">
        <f>IF(Parameter!$A$77="","",Parameter!$A$77)</f>
        <v/>
      </c>
      <c r="B95" s="19">
        <f>IF($A95="","",Parameter!$B$77)</f>
        <v/>
      </c>
      <c r="C95" s="52">
        <f>IF(OR($A95="",Parameter!$C$77=""),"",Parameter!$C$77)</f>
        <v/>
      </c>
      <c r="D95" s="52">
        <f>IF($A95="","",SUMIFS(Dienstplan!$K$5:$K$104,Dienstplan!$D$5:$D$104,$A95,Dienstplan!$B$5:$B$104,"&gt;="&amp;$B$3,Dienstplan!$B$5:$B$104,"&lt;="&amp;$B$4,Dienstplan!$N$5:$N$104,"Geplant")+SUMIFS(Dienstplan!$K$5:$K$104,Dienstplan!$D$5:$D$104,$A95,Dienstplan!$B$5:$B$104,"&gt;="&amp;$B$3,Dienstplan!$B$5:$B$104,"&lt;="&amp;$B$4,Dienstplan!$N$5:$N$104,"Bestätigt"))</f>
        <v/>
      </c>
      <c r="E95" s="52">
        <f>IF(OR($A95="",$C95=""),"",$D95-$C95)</f>
        <v/>
      </c>
      <c r="F95" s="21">
        <f>IF(OR($A95="",$C95=""),"",IFERROR($D95/$C95,""))</f>
        <v/>
      </c>
      <c r="G95" s="19">
        <f>IF($A95="","",IF($C95="","Ziel fehlt",IF($F95&gt;1+Parameter!$B$5,"Über Ziel",IF($F95&lt;1-Parameter!$B$6,"Unter Ziel","Im Rahmen"))))</f>
        <v/>
      </c>
    </row>
    <row r="96" ht="20" customHeight="1">
      <c r="A96" s="22">
        <f>IF(Parameter!$A$78="","",Parameter!$A$78)</f>
        <v/>
      </c>
      <c r="B96" s="22">
        <f>IF($A96="","",Parameter!$B$78)</f>
        <v/>
      </c>
      <c r="C96" s="53">
        <f>IF(OR($A96="",Parameter!$C$78=""),"",Parameter!$C$78)</f>
        <v/>
      </c>
      <c r="D96" s="53">
        <f>IF($A96="","",SUMIFS(Dienstplan!$K$5:$K$104,Dienstplan!$D$5:$D$104,$A96,Dienstplan!$B$5:$B$104,"&gt;="&amp;$B$3,Dienstplan!$B$5:$B$104,"&lt;="&amp;$B$4,Dienstplan!$N$5:$N$104,"Geplant")+SUMIFS(Dienstplan!$K$5:$K$104,Dienstplan!$D$5:$D$104,$A96,Dienstplan!$B$5:$B$104,"&gt;="&amp;$B$3,Dienstplan!$B$5:$B$104,"&lt;="&amp;$B$4,Dienstplan!$N$5:$N$104,"Bestätigt"))</f>
        <v/>
      </c>
      <c r="E96" s="53">
        <f>IF(OR($A96="",$C96=""),"",$D96-$C96)</f>
        <v/>
      </c>
      <c r="F96" s="24">
        <f>IF(OR($A96="",$C96=""),"",IFERROR($D96/$C96,""))</f>
        <v/>
      </c>
      <c r="G96" s="22">
        <f>IF($A96="","",IF($C96="","Ziel fehlt",IF($F96&gt;1+Parameter!$B$5,"Über Ziel",IF($F96&lt;1-Parameter!$B$6,"Unter Ziel","Im Rahmen"))))</f>
        <v/>
      </c>
    </row>
    <row r="97" ht="20" customHeight="1">
      <c r="A97" s="19">
        <f>IF(Parameter!$A$79="","",Parameter!$A$79)</f>
        <v/>
      </c>
      <c r="B97" s="19">
        <f>IF($A97="","",Parameter!$B$79)</f>
        <v/>
      </c>
      <c r="C97" s="52">
        <f>IF(OR($A97="",Parameter!$C$79=""),"",Parameter!$C$79)</f>
        <v/>
      </c>
      <c r="D97" s="52">
        <f>IF($A97="","",SUMIFS(Dienstplan!$K$5:$K$104,Dienstplan!$D$5:$D$104,$A97,Dienstplan!$B$5:$B$104,"&gt;="&amp;$B$3,Dienstplan!$B$5:$B$104,"&lt;="&amp;$B$4,Dienstplan!$N$5:$N$104,"Geplant")+SUMIFS(Dienstplan!$K$5:$K$104,Dienstplan!$D$5:$D$104,$A97,Dienstplan!$B$5:$B$104,"&gt;="&amp;$B$3,Dienstplan!$B$5:$B$104,"&lt;="&amp;$B$4,Dienstplan!$N$5:$N$104,"Bestätigt"))</f>
        <v/>
      </c>
      <c r="E97" s="52">
        <f>IF(OR($A97="",$C97=""),"",$D97-$C97)</f>
        <v/>
      </c>
      <c r="F97" s="21">
        <f>IF(OR($A97="",$C97=""),"",IFERROR($D97/$C97,""))</f>
        <v/>
      </c>
      <c r="G97" s="19">
        <f>IF($A97="","",IF($C97="","Ziel fehlt",IF($F97&gt;1+Parameter!$B$5,"Über Ziel",IF($F97&lt;1-Parameter!$B$6,"Unter Ziel","Im Rahmen"))))</f>
        <v/>
      </c>
    </row>
    <row r="98" ht="20" customHeight="1">
      <c r="A98" s="22">
        <f>IF(Parameter!$A$80="","",Parameter!$A$80)</f>
        <v/>
      </c>
      <c r="B98" s="22">
        <f>IF($A98="","",Parameter!$B$80)</f>
        <v/>
      </c>
      <c r="C98" s="53">
        <f>IF(OR($A98="",Parameter!$C$80=""),"",Parameter!$C$80)</f>
        <v/>
      </c>
      <c r="D98" s="53">
        <f>IF($A98="","",SUMIFS(Dienstplan!$K$5:$K$104,Dienstplan!$D$5:$D$104,$A98,Dienstplan!$B$5:$B$104,"&gt;="&amp;$B$3,Dienstplan!$B$5:$B$104,"&lt;="&amp;$B$4,Dienstplan!$N$5:$N$104,"Geplant")+SUMIFS(Dienstplan!$K$5:$K$104,Dienstplan!$D$5:$D$104,$A98,Dienstplan!$B$5:$B$104,"&gt;="&amp;$B$3,Dienstplan!$B$5:$B$104,"&lt;="&amp;$B$4,Dienstplan!$N$5:$N$104,"Bestätigt"))</f>
        <v/>
      </c>
      <c r="E98" s="53">
        <f>IF(OR($A98="",$C98=""),"",$D98-$C98)</f>
        <v/>
      </c>
      <c r="F98" s="24">
        <f>IF(OR($A98="",$C98=""),"",IFERROR($D98/$C98,""))</f>
        <v/>
      </c>
      <c r="G98" s="22">
        <f>IF($A98="","",IF($C98="","Ziel fehlt",IF($F98&gt;1+Parameter!$B$5,"Über Ziel",IF($F98&lt;1-Parameter!$B$6,"Unter Ziel","Im Rahmen"))))</f>
        <v/>
      </c>
    </row>
    <row r="99" ht="20" customHeight="1">
      <c r="A99" s="19">
        <f>IF(Parameter!$A$81="","",Parameter!$A$81)</f>
        <v/>
      </c>
      <c r="B99" s="19">
        <f>IF($A99="","",Parameter!$B$81)</f>
        <v/>
      </c>
      <c r="C99" s="52">
        <f>IF(OR($A99="",Parameter!$C$81=""),"",Parameter!$C$81)</f>
        <v/>
      </c>
      <c r="D99" s="52">
        <f>IF($A99="","",SUMIFS(Dienstplan!$K$5:$K$104,Dienstplan!$D$5:$D$104,$A99,Dienstplan!$B$5:$B$104,"&gt;="&amp;$B$3,Dienstplan!$B$5:$B$104,"&lt;="&amp;$B$4,Dienstplan!$N$5:$N$104,"Geplant")+SUMIFS(Dienstplan!$K$5:$K$104,Dienstplan!$D$5:$D$104,$A99,Dienstplan!$B$5:$B$104,"&gt;="&amp;$B$3,Dienstplan!$B$5:$B$104,"&lt;="&amp;$B$4,Dienstplan!$N$5:$N$104,"Bestätigt"))</f>
        <v/>
      </c>
      <c r="E99" s="52">
        <f>IF(OR($A99="",$C99=""),"",$D99-$C99)</f>
        <v/>
      </c>
      <c r="F99" s="21">
        <f>IF(OR($A99="",$C99=""),"",IFERROR($D99/$C99,""))</f>
        <v/>
      </c>
      <c r="G99" s="19">
        <f>IF($A99="","",IF($C99="","Ziel fehlt",IF($F99&gt;1+Parameter!$B$5,"Über Ziel",IF($F99&lt;1-Parameter!$B$6,"Unter Ziel","Im Rahmen"))))</f>
        <v/>
      </c>
    </row>
    <row r="100" ht="20" customHeight="1">
      <c r="A100" s="22">
        <f>IF(Parameter!$A$82="","",Parameter!$A$82)</f>
        <v/>
      </c>
      <c r="B100" s="22">
        <f>IF($A100="","",Parameter!$B$82)</f>
        <v/>
      </c>
      <c r="C100" s="53">
        <f>IF(OR($A100="",Parameter!$C$82=""),"",Parameter!$C$82)</f>
        <v/>
      </c>
      <c r="D100" s="53">
        <f>IF($A100="","",SUMIFS(Dienstplan!$K$5:$K$104,Dienstplan!$D$5:$D$104,$A100,Dienstplan!$B$5:$B$104,"&gt;="&amp;$B$3,Dienstplan!$B$5:$B$104,"&lt;="&amp;$B$4,Dienstplan!$N$5:$N$104,"Geplant")+SUMIFS(Dienstplan!$K$5:$K$104,Dienstplan!$D$5:$D$104,$A100,Dienstplan!$B$5:$B$104,"&gt;="&amp;$B$3,Dienstplan!$B$5:$B$104,"&lt;="&amp;$B$4,Dienstplan!$N$5:$N$104,"Bestätigt"))</f>
        <v/>
      </c>
      <c r="E100" s="53">
        <f>IF(OR($A100="",$C100=""),"",$D100-$C100)</f>
        <v/>
      </c>
      <c r="F100" s="24">
        <f>IF(OR($A100="",$C100=""),"",IFERROR($D100/$C100,""))</f>
        <v/>
      </c>
      <c r="G100" s="22">
        <f>IF($A100="","",IF($C100="","Ziel fehlt",IF($F100&gt;1+Parameter!$B$5,"Über Ziel",IF($F100&lt;1-Parameter!$B$6,"Unter Ziel","Im Rahmen"))))</f>
        <v/>
      </c>
    </row>
    <row r="101" ht="20" customHeight="1">
      <c r="A101" s="19">
        <f>IF(Parameter!$A$83="","",Parameter!$A$83)</f>
        <v/>
      </c>
      <c r="B101" s="19">
        <f>IF($A101="","",Parameter!$B$83)</f>
        <v/>
      </c>
      <c r="C101" s="52">
        <f>IF(OR($A101="",Parameter!$C$83=""),"",Parameter!$C$83)</f>
        <v/>
      </c>
      <c r="D101" s="52">
        <f>IF($A101="","",SUMIFS(Dienstplan!$K$5:$K$104,Dienstplan!$D$5:$D$104,$A101,Dienstplan!$B$5:$B$104,"&gt;="&amp;$B$3,Dienstplan!$B$5:$B$104,"&lt;="&amp;$B$4,Dienstplan!$N$5:$N$104,"Geplant")+SUMIFS(Dienstplan!$K$5:$K$104,Dienstplan!$D$5:$D$104,$A101,Dienstplan!$B$5:$B$104,"&gt;="&amp;$B$3,Dienstplan!$B$5:$B$104,"&lt;="&amp;$B$4,Dienstplan!$N$5:$N$104,"Bestätigt"))</f>
        <v/>
      </c>
      <c r="E101" s="52">
        <f>IF(OR($A101="",$C101=""),"",$D101-$C101)</f>
        <v/>
      </c>
      <c r="F101" s="21">
        <f>IF(OR($A101="",$C101=""),"",IFERROR($D101/$C101,""))</f>
        <v/>
      </c>
      <c r="G101" s="19">
        <f>IF($A101="","",IF($C101="","Ziel fehlt",IF($F101&gt;1+Parameter!$B$5,"Über Ziel",IF($F101&lt;1-Parameter!$B$6,"Unter Ziel","Im Rahmen"))))</f>
        <v/>
      </c>
    </row>
    <row r="102" ht="20" customHeight="1">
      <c r="A102" s="22">
        <f>IF(Parameter!$A$84="","",Parameter!$A$84)</f>
        <v/>
      </c>
      <c r="B102" s="22">
        <f>IF($A102="","",Parameter!$B$84)</f>
        <v/>
      </c>
      <c r="C102" s="53">
        <f>IF(OR($A102="",Parameter!$C$84=""),"",Parameter!$C$84)</f>
        <v/>
      </c>
      <c r="D102" s="53">
        <f>IF($A102="","",SUMIFS(Dienstplan!$K$5:$K$104,Dienstplan!$D$5:$D$104,$A102,Dienstplan!$B$5:$B$104,"&gt;="&amp;$B$3,Dienstplan!$B$5:$B$104,"&lt;="&amp;$B$4,Dienstplan!$N$5:$N$104,"Geplant")+SUMIFS(Dienstplan!$K$5:$K$104,Dienstplan!$D$5:$D$104,$A102,Dienstplan!$B$5:$B$104,"&gt;="&amp;$B$3,Dienstplan!$B$5:$B$104,"&lt;="&amp;$B$4,Dienstplan!$N$5:$N$104,"Bestätigt"))</f>
        <v/>
      </c>
      <c r="E102" s="53">
        <f>IF(OR($A102="",$C102=""),"",$D102-$C102)</f>
        <v/>
      </c>
      <c r="F102" s="24">
        <f>IF(OR($A102="",$C102=""),"",IFERROR($D102/$C102,""))</f>
        <v/>
      </c>
      <c r="G102" s="22">
        <f>IF($A102="","",IF($C102="","Ziel fehlt",IF($F102&gt;1+Parameter!$B$5,"Über Ziel",IF($F102&lt;1-Parameter!$B$6,"Unter Ziel","Im Rahmen"))))</f>
        <v/>
      </c>
    </row>
    <row r="103" ht="20" customHeight="1">
      <c r="A103" s="19">
        <f>IF(Parameter!$A$85="","",Parameter!$A$85)</f>
        <v/>
      </c>
      <c r="B103" s="19">
        <f>IF($A103="","",Parameter!$B$85)</f>
        <v/>
      </c>
      <c r="C103" s="52">
        <f>IF(OR($A103="",Parameter!$C$85=""),"",Parameter!$C$85)</f>
        <v/>
      </c>
      <c r="D103" s="52">
        <f>IF($A103="","",SUMIFS(Dienstplan!$K$5:$K$104,Dienstplan!$D$5:$D$104,$A103,Dienstplan!$B$5:$B$104,"&gt;="&amp;$B$3,Dienstplan!$B$5:$B$104,"&lt;="&amp;$B$4,Dienstplan!$N$5:$N$104,"Geplant")+SUMIFS(Dienstplan!$K$5:$K$104,Dienstplan!$D$5:$D$104,$A103,Dienstplan!$B$5:$B$104,"&gt;="&amp;$B$3,Dienstplan!$B$5:$B$104,"&lt;="&amp;$B$4,Dienstplan!$N$5:$N$104,"Bestätigt"))</f>
        <v/>
      </c>
      <c r="E103" s="52">
        <f>IF(OR($A103="",$C103=""),"",$D103-$C103)</f>
        <v/>
      </c>
      <c r="F103" s="21">
        <f>IF(OR($A103="",$C103=""),"",IFERROR($D103/$C103,""))</f>
        <v/>
      </c>
      <c r="G103" s="19">
        <f>IF($A103="","",IF($C103="","Ziel fehlt",IF($F103&gt;1+Parameter!$B$5,"Über Ziel",IF($F103&lt;1-Parameter!$B$6,"Unter Ziel","Im Rahmen"))))</f>
        <v/>
      </c>
    </row>
    <row r="104" ht="20" customHeight="1">
      <c r="A104" s="22">
        <f>IF(Parameter!$A$86="","",Parameter!$A$86)</f>
        <v/>
      </c>
      <c r="B104" s="22">
        <f>IF($A104="","",Parameter!$B$86)</f>
        <v/>
      </c>
      <c r="C104" s="53">
        <f>IF(OR($A104="",Parameter!$C$86=""),"",Parameter!$C$86)</f>
        <v/>
      </c>
      <c r="D104" s="53">
        <f>IF($A104="","",SUMIFS(Dienstplan!$K$5:$K$104,Dienstplan!$D$5:$D$104,$A104,Dienstplan!$B$5:$B$104,"&gt;="&amp;$B$3,Dienstplan!$B$5:$B$104,"&lt;="&amp;$B$4,Dienstplan!$N$5:$N$104,"Geplant")+SUMIFS(Dienstplan!$K$5:$K$104,Dienstplan!$D$5:$D$104,$A104,Dienstplan!$B$5:$B$104,"&gt;="&amp;$B$3,Dienstplan!$B$5:$B$104,"&lt;="&amp;$B$4,Dienstplan!$N$5:$N$104,"Bestätigt"))</f>
        <v/>
      </c>
      <c r="E104" s="53">
        <f>IF(OR($A104="",$C104=""),"",$D104-$C104)</f>
        <v/>
      </c>
      <c r="F104" s="24">
        <f>IF(OR($A104="",$C104=""),"",IFERROR($D104/$C104,""))</f>
        <v/>
      </c>
      <c r="G104" s="22">
        <f>IF($A104="","",IF($C104="","Ziel fehlt",IF($F104&gt;1+Parameter!$B$5,"Über Ziel",IF($F104&lt;1-Parameter!$B$6,"Unter Ziel","Im Rahmen"))))</f>
        <v/>
      </c>
    </row>
    <row r="105" ht="20" customHeight="1">
      <c r="A105" s="19">
        <f>IF(Parameter!$A$87="","",Parameter!$A$87)</f>
        <v/>
      </c>
      <c r="B105" s="19">
        <f>IF($A105="","",Parameter!$B$87)</f>
        <v/>
      </c>
      <c r="C105" s="52">
        <f>IF(OR($A105="",Parameter!$C$87=""),"",Parameter!$C$87)</f>
        <v/>
      </c>
      <c r="D105" s="52">
        <f>IF($A105="","",SUMIFS(Dienstplan!$K$5:$K$104,Dienstplan!$D$5:$D$104,$A105,Dienstplan!$B$5:$B$104,"&gt;="&amp;$B$3,Dienstplan!$B$5:$B$104,"&lt;="&amp;$B$4,Dienstplan!$N$5:$N$104,"Geplant")+SUMIFS(Dienstplan!$K$5:$K$104,Dienstplan!$D$5:$D$104,$A105,Dienstplan!$B$5:$B$104,"&gt;="&amp;$B$3,Dienstplan!$B$5:$B$104,"&lt;="&amp;$B$4,Dienstplan!$N$5:$N$104,"Bestätigt"))</f>
        <v/>
      </c>
      <c r="E105" s="52">
        <f>IF(OR($A105="",$C105=""),"",$D105-$C105)</f>
        <v/>
      </c>
      <c r="F105" s="21">
        <f>IF(OR($A105="",$C105=""),"",IFERROR($D105/$C105,""))</f>
        <v/>
      </c>
      <c r="G105" s="19">
        <f>IF($A105="","",IF($C105="","Ziel fehlt",IF($F105&gt;1+Parameter!$B$5,"Über Ziel",IF($F105&lt;1-Parameter!$B$6,"Unter Ziel","Im Rahmen"))))</f>
        <v/>
      </c>
    </row>
    <row r="106" ht="20" customHeight="1">
      <c r="A106" s="22">
        <f>IF(Parameter!$A$88="","",Parameter!$A$88)</f>
        <v/>
      </c>
      <c r="B106" s="22">
        <f>IF($A106="","",Parameter!$B$88)</f>
        <v/>
      </c>
      <c r="C106" s="53">
        <f>IF(OR($A106="",Parameter!$C$88=""),"",Parameter!$C$88)</f>
        <v/>
      </c>
      <c r="D106" s="53">
        <f>IF($A106="","",SUMIFS(Dienstplan!$K$5:$K$104,Dienstplan!$D$5:$D$104,$A106,Dienstplan!$B$5:$B$104,"&gt;="&amp;$B$3,Dienstplan!$B$5:$B$104,"&lt;="&amp;$B$4,Dienstplan!$N$5:$N$104,"Geplant")+SUMIFS(Dienstplan!$K$5:$K$104,Dienstplan!$D$5:$D$104,$A106,Dienstplan!$B$5:$B$104,"&gt;="&amp;$B$3,Dienstplan!$B$5:$B$104,"&lt;="&amp;$B$4,Dienstplan!$N$5:$N$104,"Bestätigt"))</f>
        <v/>
      </c>
      <c r="E106" s="53">
        <f>IF(OR($A106="",$C106=""),"",$D106-$C106)</f>
        <v/>
      </c>
      <c r="F106" s="24">
        <f>IF(OR($A106="",$C106=""),"",IFERROR($D106/$C106,""))</f>
        <v/>
      </c>
      <c r="G106" s="22">
        <f>IF($A106="","",IF($C106="","Ziel fehlt",IF($F106&gt;1+Parameter!$B$5,"Über Ziel",IF($F106&lt;1-Parameter!$B$6,"Unter Ziel","Im Rahmen"))))</f>
        <v/>
      </c>
    </row>
    <row r="107" ht="20" customHeight="1">
      <c r="A107" s="19">
        <f>IF(Parameter!$A$89="","",Parameter!$A$89)</f>
        <v/>
      </c>
      <c r="B107" s="19">
        <f>IF($A107="","",Parameter!$B$89)</f>
        <v/>
      </c>
      <c r="C107" s="52">
        <f>IF(OR($A107="",Parameter!$C$89=""),"",Parameter!$C$89)</f>
        <v/>
      </c>
      <c r="D107" s="52">
        <f>IF($A107="","",SUMIFS(Dienstplan!$K$5:$K$104,Dienstplan!$D$5:$D$104,$A107,Dienstplan!$B$5:$B$104,"&gt;="&amp;$B$3,Dienstplan!$B$5:$B$104,"&lt;="&amp;$B$4,Dienstplan!$N$5:$N$104,"Geplant")+SUMIFS(Dienstplan!$K$5:$K$104,Dienstplan!$D$5:$D$104,$A107,Dienstplan!$B$5:$B$104,"&gt;="&amp;$B$3,Dienstplan!$B$5:$B$104,"&lt;="&amp;$B$4,Dienstplan!$N$5:$N$104,"Bestätigt"))</f>
        <v/>
      </c>
      <c r="E107" s="52">
        <f>IF(OR($A107="",$C107=""),"",$D107-$C107)</f>
        <v/>
      </c>
      <c r="F107" s="21">
        <f>IF(OR($A107="",$C107=""),"",IFERROR($D107/$C107,""))</f>
        <v/>
      </c>
      <c r="G107" s="19">
        <f>IF($A107="","",IF($C107="","Ziel fehlt",IF($F107&gt;1+Parameter!$B$5,"Über Ziel",IF($F107&lt;1-Parameter!$B$6,"Unter Ziel","Im Rahmen"))))</f>
        <v/>
      </c>
    </row>
    <row r="108" ht="20" customHeight="1">
      <c r="A108" s="22">
        <f>IF(Parameter!$A$90="","",Parameter!$A$90)</f>
        <v/>
      </c>
      <c r="B108" s="22">
        <f>IF($A108="","",Parameter!$B$90)</f>
        <v/>
      </c>
      <c r="C108" s="53">
        <f>IF(OR($A108="",Parameter!$C$90=""),"",Parameter!$C$90)</f>
        <v/>
      </c>
      <c r="D108" s="53">
        <f>IF($A108="","",SUMIFS(Dienstplan!$K$5:$K$104,Dienstplan!$D$5:$D$104,$A108,Dienstplan!$B$5:$B$104,"&gt;="&amp;$B$3,Dienstplan!$B$5:$B$104,"&lt;="&amp;$B$4,Dienstplan!$N$5:$N$104,"Geplant")+SUMIFS(Dienstplan!$K$5:$K$104,Dienstplan!$D$5:$D$104,$A108,Dienstplan!$B$5:$B$104,"&gt;="&amp;$B$3,Dienstplan!$B$5:$B$104,"&lt;="&amp;$B$4,Dienstplan!$N$5:$N$104,"Bestätigt"))</f>
        <v/>
      </c>
      <c r="E108" s="53">
        <f>IF(OR($A108="",$C108=""),"",$D108-$C108)</f>
        <v/>
      </c>
      <c r="F108" s="24">
        <f>IF(OR($A108="",$C108=""),"",IFERROR($D108/$C108,""))</f>
        <v/>
      </c>
      <c r="G108" s="22">
        <f>IF($A108="","",IF($C108="","Ziel fehlt",IF($F108&gt;1+Parameter!$B$5,"Über Ziel",IF($F108&lt;1-Parameter!$B$6,"Unter Ziel","Im Rahmen"))))</f>
        <v/>
      </c>
    </row>
    <row r="109" ht="20" customHeight="1">
      <c r="A109" s="19">
        <f>IF(Parameter!$A$91="","",Parameter!$A$91)</f>
        <v/>
      </c>
      <c r="B109" s="19">
        <f>IF($A109="","",Parameter!$B$91)</f>
        <v/>
      </c>
      <c r="C109" s="52">
        <f>IF(OR($A109="",Parameter!$C$91=""),"",Parameter!$C$91)</f>
        <v/>
      </c>
      <c r="D109" s="52">
        <f>IF($A109="","",SUMIFS(Dienstplan!$K$5:$K$104,Dienstplan!$D$5:$D$104,$A109,Dienstplan!$B$5:$B$104,"&gt;="&amp;$B$3,Dienstplan!$B$5:$B$104,"&lt;="&amp;$B$4,Dienstplan!$N$5:$N$104,"Geplant")+SUMIFS(Dienstplan!$K$5:$K$104,Dienstplan!$D$5:$D$104,$A109,Dienstplan!$B$5:$B$104,"&gt;="&amp;$B$3,Dienstplan!$B$5:$B$104,"&lt;="&amp;$B$4,Dienstplan!$N$5:$N$104,"Bestätigt"))</f>
        <v/>
      </c>
      <c r="E109" s="52">
        <f>IF(OR($A109="",$C109=""),"",$D109-$C109)</f>
        <v/>
      </c>
      <c r="F109" s="21">
        <f>IF(OR($A109="",$C109=""),"",IFERROR($D109/$C109,""))</f>
        <v/>
      </c>
      <c r="G109" s="19">
        <f>IF($A109="","",IF($C109="","Ziel fehlt",IF($F109&gt;1+Parameter!$B$5,"Über Ziel",IF($F109&lt;1-Parameter!$B$6,"Unter Ziel","Im Rahmen"))))</f>
        <v/>
      </c>
    </row>
    <row r="110" ht="20" customHeight="1">
      <c r="A110" s="22">
        <f>IF(Parameter!$A$92="","",Parameter!$A$92)</f>
        <v/>
      </c>
      <c r="B110" s="22">
        <f>IF($A110="","",Parameter!$B$92)</f>
        <v/>
      </c>
      <c r="C110" s="53">
        <f>IF(OR($A110="",Parameter!$C$92=""),"",Parameter!$C$92)</f>
        <v/>
      </c>
      <c r="D110" s="53">
        <f>IF($A110="","",SUMIFS(Dienstplan!$K$5:$K$104,Dienstplan!$D$5:$D$104,$A110,Dienstplan!$B$5:$B$104,"&gt;="&amp;$B$3,Dienstplan!$B$5:$B$104,"&lt;="&amp;$B$4,Dienstplan!$N$5:$N$104,"Geplant")+SUMIFS(Dienstplan!$K$5:$K$104,Dienstplan!$D$5:$D$104,$A110,Dienstplan!$B$5:$B$104,"&gt;="&amp;$B$3,Dienstplan!$B$5:$B$104,"&lt;="&amp;$B$4,Dienstplan!$N$5:$N$104,"Bestätigt"))</f>
        <v/>
      </c>
      <c r="E110" s="53">
        <f>IF(OR($A110="",$C110=""),"",$D110-$C110)</f>
        <v/>
      </c>
      <c r="F110" s="24">
        <f>IF(OR($A110="",$C110=""),"",IFERROR($D110/$C110,""))</f>
        <v/>
      </c>
      <c r="G110" s="22">
        <f>IF($A110="","",IF($C110="","Ziel fehlt",IF($F110&gt;1+Parameter!$B$5,"Über Ziel",IF($F110&lt;1-Parameter!$B$6,"Unter Ziel","Im Rahmen"))))</f>
        <v/>
      </c>
    </row>
    <row r="111" ht="20" customHeight="1">
      <c r="A111" s="19">
        <f>IF(Parameter!$A$93="","",Parameter!$A$93)</f>
        <v/>
      </c>
      <c r="B111" s="19">
        <f>IF($A111="","",Parameter!$B$93)</f>
        <v/>
      </c>
      <c r="C111" s="52">
        <f>IF(OR($A111="",Parameter!$C$93=""),"",Parameter!$C$93)</f>
        <v/>
      </c>
      <c r="D111" s="52">
        <f>IF($A111="","",SUMIFS(Dienstplan!$K$5:$K$104,Dienstplan!$D$5:$D$104,$A111,Dienstplan!$B$5:$B$104,"&gt;="&amp;$B$3,Dienstplan!$B$5:$B$104,"&lt;="&amp;$B$4,Dienstplan!$N$5:$N$104,"Geplant")+SUMIFS(Dienstplan!$K$5:$K$104,Dienstplan!$D$5:$D$104,$A111,Dienstplan!$B$5:$B$104,"&gt;="&amp;$B$3,Dienstplan!$B$5:$B$104,"&lt;="&amp;$B$4,Dienstplan!$N$5:$N$104,"Bestätigt"))</f>
        <v/>
      </c>
      <c r="E111" s="52">
        <f>IF(OR($A111="",$C111=""),"",$D111-$C111)</f>
        <v/>
      </c>
      <c r="F111" s="21">
        <f>IF(OR($A111="",$C111=""),"",IFERROR($D111/$C111,""))</f>
        <v/>
      </c>
      <c r="G111" s="19">
        <f>IF($A111="","",IF($C111="","Ziel fehlt",IF($F111&gt;1+Parameter!$B$5,"Über Ziel",IF($F111&lt;1-Parameter!$B$6,"Unter Ziel","Im Rahmen"))))</f>
        <v/>
      </c>
    </row>
    <row r="112" ht="20" customHeight="1">
      <c r="A112" s="22">
        <f>IF(Parameter!$A$94="","",Parameter!$A$94)</f>
        <v/>
      </c>
      <c r="B112" s="22">
        <f>IF($A112="","",Parameter!$B$94)</f>
        <v/>
      </c>
      <c r="C112" s="53">
        <f>IF(OR($A112="",Parameter!$C$94=""),"",Parameter!$C$94)</f>
        <v/>
      </c>
      <c r="D112" s="53">
        <f>IF($A112="","",SUMIFS(Dienstplan!$K$5:$K$104,Dienstplan!$D$5:$D$104,$A112,Dienstplan!$B$5:$B$104,"&gt;="&amp;$B$3,Dienstplan!$B$5:$B$104,"&lt;="&amp;$B$4,Dienstplan!$N$5:$N$104,"Geplant")+SUMIFS(Dienstplan!$K$5:$K$104,Dienstplan!$D$5:$D$104,$A112,Dienstplan!$B$5:$B$104,"&gt;="&amp;$B$3,Dienstplan!$B$5:$B$104,"&lt;="&amp;$B$4,Dienstplan!$N$5:$N$104,"Bestätigt"))</f>
        <v/>
      </c>
      <c r="E112" s="53">
        <f>IF(OR($A112="",$C112=""),"",$D112-$C112)</f>
        <v/>
      </c>
      <c r="F112" s="24">
        <f>IF(OR($A112="",$C112=""),"",IFERROR($D112/$C112,""))</f>
        <v/>
      </c>
      <c r="G112" s="22">
        <f>IF($A112="","",IF($C112="","Ziel fehlt",IF($F112&gt;1+Parameter!$B$5,"Über Ziel",IF($F112&lt;1-Parameter!$B$6,"Unter Ziel","Im Rahmen"))))</f>
        <v/>
      </c>
    </row>
    <row r="113" ht="20" customHeight="1">
      <c r="A113" s="19">
        <f>IF(Parameter!$A$95="","",Parameter!$A$95)</f>
        <v/>
      </c>
      <c r="B113" s="19">
        <f>IF($A113="","",Parameter!$B$95)</f>
        <v/>
      </c>
      <c r="C113" s="52">
        <f>IF(OR($A113="",Parameter!$C$95=""),"",Parameter!$C$95)</f>
        <v/>
      </c>
      <c r="D113" s="52">
        <f>IF($A113="","",SUMIFS(Dienstplan!$K$5:$K$104,Dienstplan!$D$5:$D$104,$A113,Dienstplan!$B$5:$B$104,"&gt;="&amp;$B$3,Dienstplan!$B$5:$B$104,"&lt;="&amp;$B$4,Dienstplan!$N$5:$N$104,"Geplant")+SUMIFS(Dienstplan!$K$5:$K$104,Dienstplan!$D$5:$D$104,$A113,Dienstplan!$B$5:$B$104,"&gt;="&amp;$B$3,Dienstplan!$B$5:$B$104,"&lt;="&amp;$B$4,Dienstplan!$N$5:$N$104,"Bestätigt"))</f>
        <v/>
      </c>
      <c r="E113" s="52">
        <f>IF(OR($A113="",$C113=""),"",$D113-$C113)</f>
        <v/>
      </c>
      <c r="F113" s="21">
        <f>IF(OR($A113="",$C113=""),"",IFERROR($D113/$C113,""))</f>
        <v/>
      </c>
      <c r="G113" s="19">
        <f>IF($A113="","",IF($C113="","Ziel fehlt",IF($F113&gt;1+Parameter!$B$5,"Über Ziel",IF($F113&lt;1-Parameter!$B$6,"Unter Ziel","Im Rahmen"))))</f>
        <v/>
      </c>
    </row>
    <row r="114" ht="20" customHeight="1">
      <c r="A114" s="22">
        <f>IF(Parameter!$A$96="","",Parameter!$A$96)</f>
        <v/>
      </c>
      <c r="B114" s="22">
        <f>IF($A114="","",Parameter!$B$96)</f>
        <v/>
      </c>
      <c r="C114" s="53">
        <f>IF(OR($A114="",Parameter!$C$96=""),"",Parameter!$C$96)</f>
        <v/>
      </c>
      <c r="D114" s="53">
        <f>IF($A114="","",SUMIFS(Dienstplan!$K$5:$K$104,Dienstplan!$D$5:$D$104,$A114,Dienstplan!$B$5:$B$104,"&gt;="&amp;$B$3,Dienstplan!$B$5:$B$104,"&lt;="&amp;$B$4,Dienstplan!$N$5:$N$104,"Geplant")+SUMIFS(Dienstplan!$K$5:$K$104,Dienstplan!$D$5:$D$104,$A114,Dienstplan!$B$5:$B$104,"&gt;="&amp;$B$3,Dienstplan!$B$5:$B$104,"&lt;="&amp;$B$4,Dienstplan!$N$5:$N$104,"Bestätigt"))</f>
        <v/>
      </c>
      <c r="E114" s="53">
        <f>IF(OR($A114="",$C114=""),"",$D114-$C114)</f>
        <v/>
      </c>
      <c r="F114" s="24">
        <f>IF(OR($A114="",$C114=""),"",IFERROR($D114/$C114,""))</f>
        <v/>
      </c>
      <c r="G114" s="22">
        <f>IF($A114="","",IF($C114="","Ziel fehlt",IF($F114&gt;1+Parameter!$B$5,"Über Ziel",IF($F114&lt;1-Parameter!$B$6,"Unter Ziel","Im Rahmen"))))</f>
        <v/>
      </c>
    </row>
    <row r="115" ht="20" customHeight="1">
      <c r="A115" s="19">
        <f>IF(Parameter!$A$97="","",Parameter!$A$97)</f>
        <v/>
      </c>
      <c r="B115" s="19">
        <f>IF($A115="","",Parameter!$B$97)</f>
        <v/>
      </c>
      <c r="C115" s="52">
        <f>IF(OR($A115="",Parameter!$C$97=""),"",Parameter!$C$97)</f>
        <v/>
      </c>
      <c r="D115" s="52">
        <f>IF($A115="","",SUMIFS(Dienstplan!$K$5:$K$104,Dienstplan!$D$5:$D$104,$A115,Dienstplan!$B$5:$B$104,"&gt;="&amp;$B$3,Dienstplan!$B$5:$B$104,"&lt;="&amp;$B$4,Dienstplan!$N$5:$N$104,"Geplant")+SUMIFS(Dienstplan!$K$5:$K$104,Dienstplan!$D$5:$D$104,$A115,Dienstplan!$B$5:$B$104,"&gt;="&amp;$B$3,Dienstplan!$B$5:$B$104,"&lt;="&amp;$B$4,Dienstplan!$N$5:$N$104,"Bestätigt"))</f>
        <v/>
      </c>
      <c r="E115" s="52">
        <f>IF(OR($A115="",$C115=""),"",$D115-$C115)</f>
        <v/>
      </c>
      <c r="F115" s="21">
        <f>IF(OR($A115="",$C115=""),"",IFERROR($D115/$C115,""))</f>
        <v/>
      </c>
      <c r="G115" s="19">
        <f>IF($A115="","",IF($C115="","Ziel fehlt",IF($F115&gt;1+Parameter!$B$5,"Über Ziel",IF($F115&lt;1-Parameter!$B$6,"Unter Ziel","Im Rahmen"))))</f>
        <v/>
      </c>
    </row>
    <row r="116" ht="20" customHeight="1">
      <c r="A116" s="22">
        <f>IF(Parameter!$A$98="","",Parameter!$A$98)</f>
        <v/>
      </c>
      <c r="B116" s="22">
        <f>IF($A116="","",Parameter!$B$98)</f>
        <v/>
      </c>
      <c r="C116" s="53">
        <f>IF(OR($A116="",Parameter!$C$98=""),"",Parameter!$C$98)</f>
        <v/>
      </c>
      <c r="D116" s="53">
        <f>IF($A116="","",SUMIFS(Dienstplan!$K$5:$K$104,Dienstplan!$D$5:$D$104,$A116,Dienstplan!$B$5:$B$104,"&gt;="&amp;$B$3,Dienstplan!$B$5:$B$104,"&lt;="&amp;$B$4,Dienstplan!$N$5:$N$104,"Geplant")+SUMIFS(Dienstplan!$K$5:$K$104,Dienstplan!$D$5:$D$104,$A116,Dienstplan!$B$5:$B$104,"&gt;="&amp;$B$3,Dienstplan!$B$5:$B$104,"&lt;="&amp;$B$4,Dienstplan!$N$5:$N$104,"Bestätigt"))</f>
        <v/>
      </c>
      <c r="E116" s="53">
        <f>IF(OR($A116="",$C116=""),"",$D116-$C116)</f>
        <v/>
      </c>
      <c r="F116" s="24">
        <f>IF(OR($A116="",$C116=""),"",IFERROR($D116/$C116,""))</f>
        <v/>
      </c>
      <c r="G116" s="22">
        <f>IF($A116="","",IF($C116="","Ziel fehlt",IF($F116&gt;1+Parameter!$B$5,"Über Ziel",IF($F116&lt;1-Parameter!$B$6,"Unter Ziel","Im Rahmen"))))</f>
        <v/>
      </c>
    </row>
    <row r="117" ht="20" customHeight="1">
      <c r="A117" s="19">
        <f>IF(Parameter!$A$99="","",Parameter!$A$99)</f>
        <v/>
      </c>
      <c r="B117" s="19">
        <f>IF($A117="","",Parameter!$B$99)</f>
        <v/>
      </c>
      <c r="C117" s="52">
        <f>IF(OR($A117="",Parameter!$C$99=""),"",Parameter!$C$99)</f>
        <v/>
      </c>
      <c r="D117" s="52">
        <f>IF($A117="","",SUMIFS(Dienstplan!$K$5:$K$104,Dienstplan!$D$5:$D$104,$A117,Dienstplan!$B$5:$B$104,"&gt;="&amp;$B$3,Dienstplan!$B$5:$B$104,"&lt;="&amp;$B$4,Dienstplan!$N$5:$N$104,"Geplant")+SUMIFS(Dienstplan!$K$5:$K$104,Dienstplan!$D$5:$D$104,$A117,Dienstplan!$B$5:$B$104,"&gt;="&amp;$B$3,Dienstplan!$B$5:$B$104,"&lt;="&amp;$B$4,Dienstplan!$N$5:$N$104,"Bestätigt"))</f>
        <v/>
      </c>
      <c r="E117" s="52">
        <f>IF(OR($A117="",$C117=""),"",$D117-$C117)</f>
        <v/>
      </c>
      <c r="F117" s="21">
        <f>IF(OR($A117="",$C117=""),"",IFERROR($D117/$C117,""))</f>
        <v/>
      </c>
      <c r="G117" s="19">
        <f>IF($A117="","",IF($C117="","Ziel fehlt",IF($F117&gt;1+Parameter!$B$5,"Über Ziel",IF($F117&lt;1-Parameter!$B$6,"Unter Ziel","Im Rahmen"))))</f>
        <v/>
      </c>
    </row>
    <row r="118" ht="20" customHeight="1">
      <c r="A118" s="22">
        <f>IF(Parameter!$A$100="","",Parameter!$A$100)</f>
        <v/>
      </c>
      <c r="B118" s="22">
        <f>IF($A118="","",Parameter!$B$100)</f>
        <v/>
      </c>
      <c r="C118" s="53">
        <f>IF(OR($A118="",Parameter!$C$100=""),"",Parameter!$C$100)</f>
        <v/>
      </c>
      <c r="D118" s="53">
        <f>IF($A118="","",SUMIFS(Dienstplan!$K$5:$K$104,Dienstplan!$D$5:$D$104,$A118,Dienstplan!$B$5:$B$104,"&gt;="&amp;$B$3,Dienstplan!$B$5:$B$104,"&lt;="&amp;$B$4,Dienstplan!$N$5:$N$104,"Geplant")+SUMIFS(Dienstplan!$K$5:$K$104,Dienstplan!$D$5:$D$104,$A118,Dienstplan!$B$5:$B$104,"&gt;="&amp;$B$3,Dienstplan!$B$5:$B$104,"&lt;="&amp;$B$4,Dienstplan!$N$5:$N$104,"Bestätigt"))</f>
        <v/>
      </c>
      <c r="E118" s="53">
        <f>IF(OR($A118="",$C118=""),"",$D118-$C118)</f>
        <v/>
      </c>
      <c r="F118" s="24">
        <f>IF(OR($A118="",$C118=""),"",IFERROR($D118/$C118,""))</f>
        <v/>
      </c>
      <c r="G118" s="22">
        <f>IF($A118="","",IF($C118="","Ziel fehlt",IF($F118&gt;1+Parameter!$B$5,"Über Ziel",IF($F118&lt;1-Parameter!$B$6,"Unter Ziel","Im Rahmen"))))</f>
        <v/>
      </c>
    </row>
    <row r="119" ht="20" customHeight="1">
      <c r="A119" s="19">
        <f>IF(Parameter!$A$101="","",Parameter!$A$101)</f>
        <v/>
      </c>
      <c r="B119" s="19">
        <f>IF($A119="","",Parameter!$B$101)</f>
        <v/>
      </c>
      <c r="C119" s="52">
        <f>IF(OR($A119="",Parameter!$C$101=""),"",Parameter!$C$101)</f>
        <v/>
      </c>
      <c r="D119" s="52">
        <f>IF($A119="","",SUMIFS(Dienstplan!$K$5:$K$104,Dienstplan!$D$5:$D$104,$A119,Dienstplan!$B$5:$B$104,"&gt;="&amp;$B$3,Dienstplan!$B$5:$B$104,"&lt;="&amp;$B$4,Dienstplan!$N$5:$N$104,"Geplant")+SUMIFS(Dienstplan!$K$5:$K$104,Dienstplan!$D$5:$D$104,$A119,Dienstplan!$B$5:$B$104,"&gt;="&amp;$B$3,Dienstplan!$B$5:$B$104,"&lt;="&amp;$B$4,Dienstplan!$N$5:$N$104,"Bestätigt"))</f>
        <v/>
      </c>
      <c r="E119" s="52">
        <f>IF(OR($A119="",$C119=""),"",$D119-$C119)</f>
        <v/>
      </c>
      <c r="F119" s="21">
        <f>IF(OR($A119="",$C119=""),"",IFERROR($D119/$C119,""))</f>
        <v/>
      </c>
      <c r="G119" s="19">
        <f>IF($A119="","",IF($C119="","Ziel fehlt",IF($F119&gt;1+Parameter!$B$5,"Über Ziel",IF($F119&lt;1-Parameter!$B$6,"Unter Ziel","Im Rahmen"))))</f>
        <v/>
      </c>
    </row>
    <row r="120" ht="20" customHeight="1">
      <c r="A120" s="22">
        <f>IF(Parameter!$A$102="","",Parameter!$A$102)</f>
        <v/>
      </c>
      <c r="B120" s="22">
        <f>IF($A120="","",Parameter!$B$102)</f>
        <v/>
      </c>
      <c r="C120" s="53">
        <f>IF(OR($A120="",Parameter!$C$102=""),"",Parameter!$C$102)</f>
        <v/>
      </c>
      <c r="D120" s="53">
        <f>IF($A120="","",SUMIFS(Dienstplan!$K$5:$K$104,Dienstplan!$D$5:$D$104,$A120,Dienstplan!$B$5:$B$104,"&gt;="&amp;$B$3,Dienstplan!$B$5:$B$104,"&lt;="&amp;$B$4,Dienstplan!$N$5:$N$104,"Geplant")+SUMIFS(Dienstplan!$K$5:$K$104,Dienstplan!$D$5:$D$104,$A120,Dienstplan!$B$5:$B$104,"&gt;="&amp;$B$3,Dienstplan!$B$5:$B$104,"&lt;="&amp;$B$4,Dienstplan!$N$5:$N$104,"Bestätigt"))</f>
        <v/>
      </c>
      <c r="E120" s="53">
        <f>IF(OR($A120="",$C120=""),"",$D120-$C120)</f>
        <v/>
      </c>
      <c r="F120" s="24">
        <f>IF(OR($A120="",$C120=""),"",IFERROR($D120/$C120,""))</f>
        <v/>
      </c>
      <c r="G120" s="22">
        <f>IF($A120="","",IF($C120="","Ziel fehlt",IF($F120&gt;1+Parameter!$B$5,"Über Ziel",IF($F120&lt;1-Parameter!$B$6,"Unter Ziel","Im Rahmen"))))</f>
        <v/>
      </c>
    </row>
    <row r="121" ht="20" customHeight="1">
      <c r="A121" s="19">
        <f>IF(Parameter!$A$103="","",Parameter!$A$103)</f>
        <v/>
      </c>
      <c r="B121" s="19">
        <f>IF($A121="","",Parameter!$B$103)</f>
        <v/>
      </c>
      <c r="C121" s="52">
        <f>IF(OR($A121="",Parameter!$C$103=""),"",Parameter!$C$103)</f>
        <v/>
      </c>
      <c r="D121" s="52">
        <f>IF($A121="","",SUMIFS(Dienstplan!$K$5:$K$104,Dienstplan!$D$5:$D$104,$A121,Dienstplan!$B$5:$B$104,"&gt;="&amp;$B$3,Dienstplan!$B$5:$B$104,"&lt;="&amp;$B$4,Dienstplan!$N$5:$N$104,"Geplant")+SUMIFS(Dienstplan!$K$5:$K$104,Dienstplan!$D$5:$D$104,$A121,Dienstplan!$B$5:$B$104,"&gt;="&amp;$B$3,Dienstplan!$B$5:$B$104,"&lt;="&amp;$B$4,Dienstplan!$N$5:$N$104,"Bestätigt"))</f>
        <v/>
      </c>
      <c r="E121" s="52">
        <f>IF(OR($A121="",$C121=""),"",$D121-$C121)</f>
        <v/>
      </c>
      <c r="F121" s="21">
        <f>IF(OR($A121="",$C121=""),"",IFERROR($D121/$C121,""))</f>
        <v/>
      </c>
      <c r="G121" s="19">
        <f>IF($A121="","",IF($C121="","Ziel fehlt",IF($F121&gt;1+Parameter!$B$5,"Über Ziel",IF($F121&lt;1-Parameter!$B$6,"Unter Ziel","Im Rahmen"))))</f>
        <v/>
      </c>
    </row>
    <row r="122" ht="20" customHeight="1">
      <c r="A122" s="22">
        <f>IF(Parameter!$A$104="","",Parameter!$A$104)</f>
        <v/>
      </c>
      <c r="B122" s="22">
        <f>IF($A122="","",Parameter!$B$104)</f>
        <v/>
      </c>
      <c r="C122" s="53">
        <f>IF(OR($A122="",Parameter!$C$104=""),"",Parameter!$C$104)</f>
        <v/>
      </c>
      <c r="D122" s="53">
        <f>IF($A122="","",SUMIFS(Dienstplan!$K$5:$K$104,Dienstplan!$D$5:$D$104,$A122,Dienstplan!$B$5:$B$104,"&gt;="&amp;$B$3,Dienstplan!$B$5:$B$104,"&lt;="&amp;$B$4,Dienstplan!$N$5:$N$104,"Geplant")+SUMIFS(Dienstplan!$K$5:$K$104,Dienstplan!$D$5:$D$104,$A122,Dienstplan!$B$5:$B$104,"&gt;="&amp;$B$3,Dienstplan!$B$5:$B$104,"&lt;="&amp;$B$4,Dienstplan!$N$5:$N$104,"Bestätigt"))</f>
        <v/>
      </c>
      <c r="E122" s="53">
        <f>IF(OR($A122="",$C122=""),"",$D122-$C122)</f>
        <v/>
      </c>
      <c r="F122" s="24">
        <f>IF(OR($A122="",$C122=""),"",IFERROR($D122/$C122,""))</f>
        <v/>
      </c>
      <c r="G122" s="22">
        <f>IF($A122="","",IF($C122="","Ziel fehlt",IF($F122&gt;1+Parameter!$B$5,"Über Ziel",IF($F122&lt;1-Parameter!$B$6,"Unter Ziel","Im Rahmen"))))</f>
        <v/>
      </c>
    </row>
    <row r="123" ht="20" customHeight="1">
      <c r="A123" s="19">
        <f>IF(Parameter!$A$105="","",Parameter!$A$105)</f>
        <v/>
      </c>
      <c r="B123" s="19">
        <f>IF($A123="","",Parameter!$B$105)</f>
        <v/>
      </c>
      <c r="C123" s="52">
        <f>IF(OR($A123="",Parameter!$C$105=""),"",Parameter!$C$105)</f>
        <v/>
      </c>
      <c r="D123" s="52">
        <f>IF($A123="","",SUMIFS(Dienstplan!$K$5:$K$104,Dienstplan!$D$5:$D$104,$A123,Dienstplan!$B$5:$B$104,"&gt;="&amp;$B$3,Dienstplan!$B$5:$B$104,"&lt;="&amp;$B$4,Dienstplan!$N$5:$N$104,"Geplant")+SUMIFS(Dienstplan!$K$5:$K$104,Dienstplan!$D$5:$D$104,$A123,Dienstplan!$B$5:$B$104,"&gt;="&amp;$B$3,Dienstplan!$B$5:$B$104,"&lt;="&amp;$B$4,Dienstplan!$N$5:$N$104,"Bestätigt"))</f>
        <v/>
      </c>
      <c r="E123" s="52">
        <f>IF(OR($A123="",$C123=""),"",$D123-$C123)</f>
        <v/>
      </c>
      <c r="F123" s="21">
        <f>IF(OR($A123="",$C123=""),"",IFERROR($D123/$C123,""))</f>
        <v/>
      </c>
      <c r="G123" s="19">
        <f>IF($A123="","",IF($C123="","Ziel fehlt",IF($F123&gt;1+Parameter!$B$5,"Über Ziel",IF($F123&lt;1-Parameter!$B$6,"Unter Ziel","Im Rahmen"))))</f>
        <v/>
      </c>
    </row>
    <row r="124" ht="20" customHeight="1">
      <c r="A124" s="22">
        <f>IF(Parameter!$A$106="","",Parameter!$A$106)</f>
        <v/>
      </c>
      <c r="B124" s="22">
        <f>IF($A124="","",Parameter!$B$106)</f>
        <v/>
      </c>
      <c r="C124" s="53">
        <f>IF(OR($A124="",Parameter!$C$106=""),"",Parameter!$C$106)</f>
        <v/>
      </c>
      <c r="D124" s="53">
        <f>IF($A124="","",SUMIFS(Dienstplan!$K$5:$K$104,Dienstplan!$D$5:$D$104,$A124,Dienstplan!$B$5:$B$104,"&gt;="&amp;$B$3,Dienstplan!$B$5:$B$104,"&lt;="&amp;$B$4,Dienstplan!$N$5:$N$104,"Geplant")+SUMIFS(Dienstplan!$K$5:$K$104,Dienstplan!$D$5:$D$104,$A124,Dienstplan!$B$5:$B$104,"&gt;="&amp;$B$3,Dienstplan!$B$5:$B$104,"&lt;="&amp;$B$4,Dienstplan!$N$5:$N$104,"Bestätigt"))</f>
        <v/>
      </c>
      <c r="E124" s="53">
        <f>IF(OR($A124="",$C124=""),"",$D124-$C124)</f>
        <v/>
      </c>
      <c r="F124" s="24">
        <f>IF(OR($A124="",$C124=""),"",IFERROR($D124/$C124,""))</f>
        <v/>
      </c>
      <c r="G124" s="22">
        <f>IF($A124="","",IF($C124="","Ziel fehlt",IF($F124&gt;1+Parameter!$B$5,"Über Ziel",IF($F124&lt;1-Parameter!$B$6,"Unter Ziel","Im Rahmen"))))</f>
        <v/>
      </c>
    </row>
    <row r="125" ht="20" customHeight="1">
      <c r="A125" s="19">
        <f>IF(Parameter!$A$107="","",Parameter!$A$107)</f>
        <v/>
      </c>
      <c r="B125" s="19">
        <f>IF($A125="","",Parameter!$B$107)</f>
        <v/>
      </c>
      <c r="C125" s="52">
        <f>IF(OR($A125="",Parameter!$C$107=""),"",Parameter!$C$107)</f>
        <v/>
      </c>
      <c r="D125" s="52">
        <f>IF($A125="","",SUMIFS(Dienstplan!$K$5:$K$104,Dienstplan!$D$5:$D$104,$A125,Dienstplan!$B$5:$B$104,"&gt;="&amp;$B$3,Dienstplan!$B$5:$B$104,"&lt;="&amp;$B$4,Dienstplan!$N$5:$N$104,"Geplant")+SUMIFS(Dienstplan!$K$5:$K$104,Dienstplan!$D$5:$D$104,$A125,Dienstplan!$B$5:$B$104,"&gt;="&amp;$B$3,Dienstplan!$B$5:$B$104,"&lt;="&amp;$B$4,Dienstplan!$N$5:$N$104,"Bestätigt"))</f>
        <v/>
      </c>
      <c r="E125" s="52">
        <f>IF(OR($A125="",$C125=""),"",$D125-$C125)</f>
        <v/>
      </c>
      <c r="F125" s="21">
        <f>IF(OR($A125="",$C125=""),"",IFERROR($D125/$C125,""))</f>
        <v/>
      </c>
      <c r="G125" s="19">
        <f>IF($A125="","",IF($C125="","Ziel fehlt",IF($F125&gt;1+Parameter!$B$5,"Über Ziel",IF($F125&lt;1-Parameter!$B$6,"Unter Ziel","Im Rahmen"))))</f>
        <v/>
      </c>
    </row>
    <row r="126" ht="20" customHeight="1">
      <c r="A126" s="22">
        <f>IF(Parameter!$A$108="","",Parameter!$A$108)</f>
        <v/>
      </c>
      <c r="B126" s="22">
        <f>IF($A126="","",Parameter!$B$108)</f>
        <v/>
      </c>
      <c r="C126" s="53">
        <f>IF(OR($A126="",Parameter!$C$108=""),"",Parameter!$C$108)</f>
        <v/>
      </c>
      <c r="D126" s="53">
        <f>IF($A126="","",SUMIFS(Dienstplan!$K$5:$K$104,Dienstplan!$D$5:$D$104,$A126,Dienstplan!$B$5:$B$104,"&gt;="&amp;$B$3,Dienstplan!$B$5:$B$104,"&lt;="&amp;$B$4,Dienstplan!$N$5:$N$104,"Geplant")+SUMIFS(Dienstplan!$K$5:$K$104,Dienstplan!$D$5:$D$104,$A126,Dienstplan!$B$5:$B$104,"&gt;="&amp;$B$3,Dienstplan!$B$5:$B$104,"&lt;="&amp;$B$4,Dienstplan!$N$5:$N$104,"Bestätigt"))</f>
        <v/>
      </c>
      <c r="E126" s="53">
        <f>IF(OR($A126="",$C126=""),"",$D126-$C126)</f>
        <v/>
      </c>
      <c r="F126" s="24">
        <f>IF(OR($A126="",$C126=""),"",IFERROR($D126/$C126,""))</f>
        <v/>
      </c>
      <c r="G126" s="22">
        <f>IF($A126="","",IF($C126="","Ziel fehlt",IF($F126&gt;1+Parameter!$B$5,"Über Ziel",IF($F126&lt;1-Parameter!$B$6,"Unter Ziel","Im Rahmen"))))</f>
        <v/>
      </c>
    </row>
    <row r="127" ht="20" customHeight="1">
      <c r="A127" s="19">
        <f>IF(Parameter!$A$109="","",Parameter!$A$109)</f>
        <v/>
      </c>
      <c r="B127" s="19">
        <f>IF($A127="","",Parameter!$B$109)</f>
        <v/>
      </c>
      <c r="C127" s="52">
        <f>IF(OR($A127="",Parameter!$C$109=""),"",Parameter!$C$109)</f>
        <v/>
      </c>
      <c r="D127" s="52">
        <f>IF($A127="","",SUMIFS(Dienstplan!$K$5:$K$104,Dienstplan!$D$5:$D$104,$A127,Dienstplan!$B$5:$B$104,"&gt;="&amp;$B$3,Dienstplan!$B$5:$B$104,"&lt;="&amp;$B$4,Dienstplan!$N$5:$N$104,"Geplant")+SUMIFS(Dienstplan!$K$5:$K$104,Dienstplan!$D$5:$D$104,$A127,Dienstplan!$B$5:$B$104,"&gt;="&amp;$B$3,Dienstplan!$B$5:$B$104,"&lt;="&amp;$B$4,Dienstplan!$N$5:$N$104,"Bestätigt"))</f>
        <v/>
      </c>
      <c r="E127" s="52">
        <f>IF(OR($A127="",$C127=""),"",$D127-$C127)</f>
        <v/>
      </c>
      <c r="F127" s="21">
        <f>IF(OR($A127="",$C127=""),"",IFERROR($D127/$C127,""))</f>
        <v/>
      </c>
      <c r="G127" s="19">
        <f>IF($A127="","",IF($C127="","Ziel fehlt",IF($F127&gt;1+Parameter!$B$5,"Über Ziel",IF($F127&lt;1-Parameter!$B$6,"Unter Ziel","Im Rahmen"))))</f>
        <v/>
      </c>
    </row>
    <row r="128" ht="20" customHeight="1">
      <c r="A128" s="22">
        <f>IF(Parameter!$A$110="","",Parameter!$A$110)</f>
        <v/>
      </c>
      <c r="B128" s="22">
        <f>IF($A128="","",Parameter!$B$110)</f>
        <v/>
      </c>
      <c r="C128" s="53">
        <f>IF(OR($A128="",Parameter!$C$110=""),"",Parameter!$C$110)</f>
        <v/>
      </c>
      <c r="D128" s="53">
        <f>IF($A128="","",SUMIFS(Dienstplan!$K$5:$K$104,Dienstplan!$D$5:$D$104,$A128,Dienstplan!$B$5:$B$104,"&gt;="&amp;$B$3,Dienstplan!$B$5:$B$104,"&lt;="&amp;$B$4,Dienstplan!$N$5:$N$104,"Geplant")+SUMIFS(Dienstplan!$K$5:$K$104,Dienstplan!$D$5:$D$104,$A128,Dienstplan!$B$5:$B$104,"&gt;="&amp;$B$3,Dienstplan!$B$5:$B$104,"&lt;="&amp;$B$4,Dienstplan!$N$5:$N$104,"Bestätigt"))</f>
        <v/>
      </c>
      <c r="E128" s="53">
        <f>IF(OR($A128="",$C128=""),"",$D128-$C128)</f>
        <v/>
      </c>
      <c r="F128" s="24">
        <f>IF(OR($A128="",$C128=""),"",IFERROR($D128/$C128,""))</f>
        <v/>
      </c>
      <c r="G128" s="22">
        <f>IF($A128="","",IF($C128="","Ziel fehlt",IF($F128&gt;1+Parameter!$B$5,"Über Ziel",IF($F128&lt;1-Parameter!$B$6,"Unter Ziel","Im Rahmen"))))</f>
        <v/>
      </c>
    </row>
  </sheetData>
  <mergeCells count="1">
    <mergeCell ref="A1:F1"/>
  </mergeCells>
  <conditionalFormatting sqref="E3:E8">
    <cfRule type="expression" priority="1" dxfId="0">
      <formula>E3&gt;0</formula>
    </cfRule>
  </conditionalFormatting>
  <conditionalFormatting sqref="F18:F24">
    <cfRule type="expression" priority="2" dxfId="0">
      <formula>F18&gt;0</formula>
    </cfRule>
  </conditionalFormatting>
  <conditionalFormatting sqref="G29:G128">
    <cfRule type="expression" priority="3" dxfId="1">
      <formula>$G29="Im Rahmen"</formula>
    </cfRule>
    <cfRule type="expression" priority="4" dxfId="0">
      <formula>AND($G29&lt;&gt;"",$G29&lt;&gt;"Im Rahmen")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27" customWidth="1" min="4" max="4"/>
    <col width="17" customWidth="1" min="5" max="5"/>
    <col width="19" customWidth="1" min="6" max="6"/>
    <col width="13" customWidth="1" min="7" max="7"/>
    <col width="11" customWidth="1" min="8" max="8"/>
    <col width="11" customWidth="1" min="9" max="9"/>
    <col width="14" customWidth="1" min="10" max="10"/>
    <col width="15" customWidth="1" min="11" max="11"/>
    <col width="16" customWidth="1" min="12" max="12"/>
    <col width="16" customWidth="1" min="13" max="13"/>
    <col width="15" customWidth="1" min="14" max="14"/>
    <col width="25" customWidth="1" min="15" max="15"/>
  </cols>
  <sheetData>
    <row r="1" ht="30" customHeight="1">
      <c r="A1" s="1" t="inlineStr">
        <is>
          <t>Dienstplan Gastronomie – Schichtplanung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2" t="n"/>
    </row>
    <row r="2">
      <c r="A2" s="25" t="inlineStr">
        <is>
          <t>Gelbe Zellen sind Eingaben; berechnete Felder bleiben bei unvollständigen Zeilen leer.</t>
        </is>
      </c>
    </row>
    <row r="3">
      <c r="A3" s="26" t="inlineStr">
        <is>
          <t>Planungswoche</t>
        </is>
      </c>
      <c r="B3" s="54">
        <f>Parameter!$B$3</f>
        <v/>
      </c>
    </row>
    <row r="4" ht="28" customHeight="1">
      <c r="A4" s="8" t="inlineStr">
        <is>
          <t>Plan-ID</t>
        </is>
      </c>
      <c r="B4" s="8" t="inlineStr">
        <is>
          <t>Datum</t>
        </is>
      </c>
      <c r="C4" s="8" t="inlineStr">
        <is>
          <t>Wochentag</t>
        </is>
      </c>
      <c r="D4" s="8" t="inlineStr">
        <is>
          <t>Mitarbeitende</t>
        </is>
      </c>
      <c r="E4" s="8" t="inlineStr">
        <is>
          <t>Rolle</t>
        </is>
      </c>
      <c r="F4" s="8" t="inlineStr">
        <is>
          <t>Bereich</t>
        </is>
      </c>
      <c r="G4" s="8" t="inlineStr">
        <is>
          <t>Schicht</t>
        </is>
      </c>
      <c r="H4" s="8" t="inlineStr">
        <is>
          <t>Beginn</t>
        </is>
      </c>
      <c r="I4" s="8" t="inlineStr">
        <is>
          <t>Ende</t>
        </is>
      </c>
      <c r="J4" s="8" t="inlineStr">
        <is>
          <t>Pause (Min.)</t>
        </is>
      </c>
      <c r="K4" s="8" t="inlineStr">
        <is>
          <t>Planstunden</t>
        </is>
      </c>
      <c r="L4" s="8" t="inlineStr">
        <is>
          <t>Stundenlohn</t>
        </is>
      </c>
      <c r="M4" s="8" t="inlineStr">
        <is>
          <t>Plankosten</t>
        </is>
      </c>
      <c r="N4" s="8" t="inlineStr">
        <is>
          <t>Status</t>
        </is>
      </c>
      <c r="O4" s="8" t="inlineStr">
        <is>
          <t>Prüfhinweis</t>
        </is>
      </c>
    </row>
    <row r="5" ht="22" customHeight="1">
      <c r="A5" s="28" t="inlineStr">
        <is>
          <t>PLAN-001</t>
        </is>
      </c>
      <c r="B5" s="55" t="n">
        <v>46272</v>
      </c>
      <c r="C5" s="10">
        <f>IF(B5="","",CHOOSE(WEEKDAY(B5,2),"Mo","Di","Mi","Do","Fr","Sa","So"))</f>
        <v/>
      </c>
      <c r="D5" s="28" t="inlineStr">
        <is>
          <t>Kunstfigur Alva Nord</t>
        </is>
      </c>
      <c r="E5" s="10">
        <f>IF(D5="","",IFERROR(VLOOKUP(D5,Parameter!$A$11:$D$110,2,FALSE),"Nicht gefunden"))</f>
        <v/>
      </c>
      <c r="F5" s="28" t="inlineStr">
        <is>
          <t>Gastraum</t>
        </is>
      </c>
      <c r="G5" s="28" t="inlineStr">
        <is>
          <t>Früh</t>
        </is>
      </c>
      <c r="H5" s="56" t="n">
        <v>0.3333333333333333</v>
      </c>
      <c r="I5" s="56" t="n">
        <v>0.5833333333333334</v>
      </c>
      <c r="J5" s="31" t="n">
        <v>30</v>
      </c>
      <c r="K5" s="47">
        <f>IF(OR(H5="",I5=""),"",MAX(0,MOD(I5-H5,1)*24-IF(J5="",0,J5)/60))</f>
        <v/>
      </c>
      <c r="L5" s="48">
        <f>IF(D5="","",IFERROR(VLOOKUP(D5,Parameter!$A$11:$D$110,4,FALSE),""))</f>
        <v/>
      </c>
      <c r="M5" s="48">
        <f>IF(OR(K5="",L5=""),"",K5*L5)</f>
        <v/>
      </c>
      <c r="N5" s="28" t="inlineStr">
        <is>
          <t>Bestätigt</t>
        </is>
      </c>
      <c r="O5" s="32">
        <f>IF(COUNTA(A5,B5,D5,F5,G5,H5,I5,J5,N5)=0,"",IF(OR(A5="",B5="",D5="",F5="",G5="",H5="",I5="",J5="",N5=""),"Angaben fehlen",IF(E5="Nicht gefunden","Mitarbeitende prüfen",IF(OR(B5&lt;Parameter!$B$3,B5&gt;Parameter!$B$3+6),"Außerhalb Planwoche",IF(K5&gt;Parameter!$B$4,"Dauer prüfen",IF(AND(OR(N5="Geplant",N5="Bestätigt"),COUNTIFS($B$5:$B$104,B5,$D$5:$D$104,D5,$N$5:$N$104,"Geplant")+COUNTIFS($B$5:$B$104,B5,$D$5:$D$104,D5,$N$5:$N$104,"Bestätigt")&gt;1),"Mehrfachplanung prüfen","OK"))))))</f>
        <v/>
      </c>
    </row>
    <row r="6" ht="22" customHeight="1">
      <c r="A6" s="28" t="inlineStr">
        <is>
          <t>PLAN-002</t>
        </is>
      </c>
      <c r="B6" s="55" t="n">
        <v>46272</v>
      </c>
      <c r="C6" s="15">
        <f>IF(B6="","",CHOOSE(WEEKDAY(B6,2),"Mo","Di","Mi","Do","Fr","Sa","So"))</f>
        <v/>
      </c>
      <c r="D6" s="28" t="inlineStr">
        <is>
          <t>Testperson Bero Süd</t>
        </is>
      </c>
      <c r="E6" s="15">
        <f>IF(D6="","",IFERROR(VLOOKUP(D6,Parameter!$A$11:$D$110,2,FALSE),"Nicht gefunden"))</f>
        <v/>
      </c>
      <c r="F6" s="28" t="inlineStr">
        <is>
          <t>Küche warm</t>
        </is>
      </c>
      <c r="G6" s="28" t="inlineStr">
        <is>
          <t>Früh</t>
        </is>
      </c>
      <c r="H6" s="56" t="n">
        <v>0.2916666666666667</v>
      </c>
      <c r="I6" s="56" t="n">
        <v>0.6458333333333334</v>
      </c>
      <c r="J6" s="31" t="n">
        <v>30</v>
      </c>
      <c r="K6" s="50">
        <f>IF(OR(H6="",I6=""),"",MAX(0,MOD(I6-H6,1)*24-IF(J6="",0,J6)/60))</f>
        <v/>
      </c>
      <c r="L6" s="51">
        <f>IF(D6="","",IFERROR(VLOOKUP(D6,Parameter!$A$11:$D$110,4,FALSE),""))</f>
        <v/>
      </c>
      <c r="M6" s="51">
        <f>IF(OR(K6="",L6=""),"",K6*L6)</f>
        <v/>
      </c>
      <c r="N6" s="28" t="inlineStr">
        <is>
          <t>Bestätigt</t>
        </is>
      </c>
      <c r="O6" s="33">
        <f>IF(COUNTA(A6,B6,D6,F6,G6,H6,I6,J6,N6)=0,"",IF(OR(A6="",B6="",D6="",F6="",G6="",H6="",I6="",J6="",N6=""),"Angaben fehlen",IF(E6="Nicht gefunden","Mitarbeitende prüfen",IF(OR(B6&lt;Parameter!$B$3,B6&gt;Parameter!$B$3+6),"Außerhalb Planwoche",IF(K6&gt;Parameter!$B$4,"Dauer prüfen",IF(AND(OR(N6="Geplant",N6="Bestätigt"),COUNTIFS($B$5:$B$104,B6,$D$5:$D$104,D6,$N$5:$N$104,"Geplant")+COUNTIFS($B$5:$B$104,B6,$D$5:$D$104,D6,$N$5:$N$104,"Bestätigt")&gt;1),"Mehrfachplanung prüfen","OK"))))))</f>
        <v/>
      </c>
    </row>
    <row r="7" ht="22" customHeight="1">
      <c r="A7" s="28" t="inlineStr">
        <is>
          <t>PLAN-003</t>
        </is>
      </c>
      <c r="B7" s="55" t="n">
        <v>46273</v>
      </c>
      <c r="C7" s="10">
        <f>IF(B7="","",CHOOSE(WEEKDAY(B7,2),"Mo","Di","Mi","Do","Fr","Sa","So"))</f>
        <v/>
      </c>
      <c r="D7" s="28" t="inlineStr">
        <is>
          <t>Fantasiename Cora West</t>
        </is>
      </c>
      <c r="E7" s="10">
        <f>IF(D7="","",IFERROR(VLOOKUP(D7,Parameter!$A$11:$D$110,2,FALSE),"Nicht gefunden"))</f>
        <v/>
      </c>
      <c r="F7" s="28" t="inlineStr">
        <is>
          <t>Bar</t>
        </is>
      </c>
      <c r="G7" s="28" t="inlineStr">
        <is>
          <t>Spät</t>
        </is>
      </c>
      <c r="H7" s="56" t="n">
        <v>0.7083333333333334</v>
      </c>
      <c r="I7" s="56" t="n">
        <v>0.9583333333333334</v>
      </c>
      <c r="J7" s="31" t="n">
        <v>20</v>
      </c>
      <c r="K7" s="47">
        <f>IF(OR(H7="",I7=""),"",MAX(0,MOD(I7-H7,1)*24-IF(J7="",0,J7)/60))</f>
        <v/>
      </c>
      <c r="L7" s="48">
        <f>IF(D7="","",IFERROR(VLOOKUP(D7,Parameter!$A$11:$D$110,4,FALSE),""))</f>
        <v/>
      </c>
      <c r="M7" s="48">
        <f>IF(OR(K7="",L7=""),"",K7*L7)</f>
        <v/>
      </c>
      <c r="N7" s="28" t="inlineStr">
        <is>
          <t>Abgesagt</t>
        </is>
      </c>
      <c r="O7" s="32">
        <f>IF(COUNTA(A7,B7,D7,F7,G7,H7,I7,J7,N7)=0,"",IF(OR(A7="",B7="",D7="",F7="",G7="",H7="",I7="",J7="",N7=""),"Angaben fehlen",IF(E7="Nicht gefunden","Mitarbeitende prüfen",IF(OR(B7&lt;Parameter!$B$3,B7&gt;Parameter!$B$3+6),"Außerhalb Planwoche",IF(K7&gt;Parameter!$B$4,"Dauer prüfen",IF(AND(OR(N7="Geplant",N7="Bestätigt"),COUNTIFS($B$5:$B$104,B7,$D$5:$D$104,D7,$N$5:$N$104,"Geplant")+COUNTIFS($B$5:$B$104,B7,$D$5:$D$104,D7,$N$5:$N$104,"Bestätigt")&gt;1),"Mehrfachplanung prüfen","OK"))))))</f>
        <v/>
      </c>
    </row>
    <row r="8" ht="22" customHeight="1">
      <c r="A8" s="28" t="inlineStr">
        <is>
          <t>PLAN-004</t>
        </is>
      </c>
      <c r="B8" s="55" t="n">
        <v>46274</v>
      </c>
      <c r="C8" s="15">
        <f>IF(B8="","",CHOOSE(WEEKDAY(B8,2),"Mo","Di","Mi","Do","Fr","Sa","So"))</f>
        <v/>
      </c>
      <c r="D8" s="28" t="inlineStr">
        <is>
          <t>Demofigur Dario Ost</t>
        </is>
      </c>
      <c r="E8" s="15">
        <f>IF(D8="","",IFERROR(VLOOKUP(D8,Parameter!$A$11:$D$110,2,FALSE),"Nicht gefunden"))</f>
        <v/>
      </c>
      <c r="F8" s="28" t="inlineStr">
        <is>
          <t>Gastraum</t>
        </is>
      </c>
      <c r="G8" s="28" t="inlineStr">
        <is>
          <t>Mittel</t>
        </is>
      </c>
      <c r="H8" s="56" t="n">
        <v>0.4583333333333333</v>
      </c>
      <c r="I8" s="56" t="n">
        <v>0.7916666666666666</v>
      </c>
      <c r="J8" s="31" t="n">
        <v>30</v>
      </c>
      <c r="K8" s="50">
        <f>IF(OR(H8="",I8=""),"",MAX(0,MOD(I8-H8,1)*24-IF(J8="",0,J8)/60))</f>
        <v/>
      </c>
      <c r="L8" s="51">
        <f>IF(D8="","",IFERROR(VLOOKUP(D8,Parameter!$A$11:$D$110,4,FALSE),""))</f>
        <v/>
      </c>
      <c r="M8" s="51">
        <f>IF(OR(K8="",L8=""),"",K8*L8)</f>
        <v/>
      </c>
      <c r="N8" s="28" t="inlineStr">
        <is>
          <t>Bestätigt</t>
        </is>
      </c>
      <c r="O8" s="33">
        <f>IF(COUNTA(A8,B8,D8,F8,G8,H8,I8,J8,N8)=0,"",IF(OR(A8="",B8="",D8="",F8="",G8="",H8="",I8="",J8="",N8=""),"Angaben fehlen",IF(E8="Nicht gefunden","Mitarbeitende prüfen",IF(OR(B8&lt;Parameter!$B$3,B8&gt;Parameter!$B$3+6),"Außerhalb Planwoche",IF(K8&gt;Parameter!$B$4,"Dauer prüfen",IF(AND(OR(N8="Geplant",N8="Bestätigt"),COUNTIFS($B$5:$B$104,B8,$D$5:$D$104,D8,$N$5:$N$104,"Geplant")+COUNTIFS($B$5:$B$104,B8,$D$5:$D$104,D8,$N$5:$N$104,"Bestätigt")&gt;1),"Mehrfachplanung prüfen","OK"))))))</f>
        <v/>
      </c>
    </row>
    <row r="9" ht="22" customHeight="1">
      <c r="A9" s="28" t="inlineStr">
        <is>
          <t>PLAN-005</t>
        </is>
      </c>
      <c r="B9" s="55" t="n">
        <v>46275</v>
      </c>
      <c r="C9" s="10">
        <f>IF(B9="","",CHOOSE(WEEKDAY(B9,2),"Mo","Di","Mi","Do","Fr","Sa","So"))</f>
        <v/>
      </c>
      <c r="D9" s="28" t="inlineStr">
        <is>
          <t>Beispielwesen Elin Blau</t>
        </is>
      </c>
      <c r="E9" s="10">
        <f>IF(D9="","",IFERROR(VLOOKUP(D9,Parameter!$A$11:$D$110,2,FALSE),"Nicht gefunden"))</f>
        <v/>
      </c>
      <c r="F9" s="28" t="inlineStr">
        <is>
          <t>Küche kalt</t>
        </is>
      </c>
      <c r="G9" s="28" t="inlineStr">
        <is>
          <t>Mittel</t>
        </is>
      </c>
      <c r="H9" s="56" t="n">
        <v>0.4166666666666667</v>
      </c>
      <c r="I9" s="56" t="n">
        <v>0.6666666666666666</v>
      </c>
      <c r="J9" s="31" t="n">
        <v>20</v>
      </c>
      <c r="K9" s="47">
        <f>IF(OR(H9="",I9=""),"",MAX(0,MOD(I9-H9,1)*24-IF(J9="",0,J9)/60))</f>
        <v/>
      </c>
      <c r="L9" s="48">
        <f>IF(D9="","",IFERROR(VLOOKUP(D9,Parameter!$A$11:$D$110,4,FALSE),""))</f>
        <v/>
      </c>
      <c r="M9" s="48">
        <f>IF(OR(K9="",L9=""),"",K9*L9)</f>
        <v/>
      </c>
      <c r="N9" s="28" t="inlineStr">
        <is>
          <t>Geplant</t>
        </is>
      </c>
      <c r="O9" s="32">
        <f>IF(COUNTA(A9,B9,D9,F9,G9,H9,I9,J9,N9)=0,"",IF(OR(A9="",B9="",D9="",F9="",G9="",H9="",I9="",J9="",N9=""),"Angaben fehlen",IF(E9="Nicht gefunden","Mitarbeitende prüfen",IF(OR(B9&lt;Parameter!$B$3,B9&gt;Parameter!$B$3+6),"Außerhalb Planwoche",IF(K9&gt;Parameter!$B$4,"Dauer prüfen",IF(AND(OR(N9="Geplant",N9="Bestätigt"),COUNTIFS($B$5:$B$104,B9,$D$5:$D$104,D9,$N$5:$N$104,"Geplant")+COUNTIFS($B$5:$B$104,B9,$D$5:$D$104,D9,$N$5:$N$104,"Bestätigt")&gt;1),"Mehrfachplanung prüfen","OK"))))))</f>
        <v/>
      </c>
    </row>
    <row r="10" ht="22" customHeight="1">
      <c r="A10" s="28" t="inlineStr">
        <is>
          <t>PLAN-006</t>
        </is>
      </c>
      <c r="B10" s="55" t="n">
        <v>46276</v>
      </c>
      <c r="C10" s="15">
        <f>IF(B10="","",CHOOSE(WEEKDAY(B10,2),"Mo","Di","Mi","Do","Fr","Sa","So"))</f>
        <v/>
      </c>
      <c r="D10" s="28" t="inlineStr">
        <is>
          <t>Fiktivkraft Fero Grün</t>
        </is>
      </c>
      <c r="E10" s="15">
        <f>IF(D10="","",IFERROR(VLOOKUP(D10,Parameter!$A$11:$D$110,2,FALSE),"Nicht gefunden"))</f>
        <v/>
      </c>
      <c r="F10" s="28" t="inlineStr">
        <is>
          <t>Spüle</t>
        </is>
      </c>
      <c r="G10" s="28" t="inlineStr">
        <is>
          <t>Spät</t>
        </is>
      </c>
      <c r="H10" s="56" t="n">
        <v>0.6666666666666666</v>
      </c>
      <c r="I10" s="56" t="n">
        <v>0.04166666666666666</v>
      </c>
      <c r="J10" s="31" t="n">
        <v>30</v>
      </c>
      <c r="K10" s="50">
        <f>IF(OR(H10="",I10=""),"",MAX(0,MOD(I10-H10,1)*24-IF(J10="",0,J10)/60))</f>
        <v/>
      </c>
      <c r="L10" s="51">
        <f>IF(D10="","",IFERROR(VLOOKUP(D10,Parameter!$A$11:$D$110,4,FALSE),""))</f>
        <v/>
      </c>
      <c r="M10" s="51">
        <f>IF(OR(K10="",L10=""),"",K10*L10)</f>
        <v/>
      </c>
      <c r="N10" s="28" t="inlineStr">
        <is>
          <t>Bestätigt</t>
        </is>
      </c>
      <c r="O10" s="33">
        <f>IF(COUNTA(A10,B10,D10,F10,G10,H10,I10,J10,N10)=0,"",IF(OR(A10="",B10="",D10="",F10="",G10="",H10="",I10="",J10="",N10=""),"Angaben fehlen",IF(E10="Nicht gefunden","Mitarbeitende prüfen",IF(OR(B10&lt;Parameter!$B$3,B10&gt;Parameter!$B$3+6),"Außerhalb Planwoche",IF(K10&gt;Parameter!$B$4,"Dauer prüfen",IF(AND(OR(N10="Geplant",N10="Bestätigt"),COUNTIFS($B$5:$B$104,B10,$D$5:$D$104,D10,$N$5:$N$104,"Geplant")+COUNTIFS($B$5:$B$104,B10,$D$5:$D$104,D10,$N$5:$N$104,"Bestätigt")&gt;1),"Mehrfachplanung prüfen","OK"))))))</f>
        <v/>
      </c>
    </row>
    <row r="11" ht="22" customHeight="1">
      <c r="A11" s="28" t="inlineStr">
        <is>
          <t>PLAN-007</t>
        </is>
      </c>
      <c r="B11" s="55" t="n">
        <v>46277</v>
      </c>
      <c r="C11" s="10">
        <f>IF(B11="","",CHOOSE(WEEKDAY(B11,2),"Mo","Di","Mi","Do","Fr","Sa","So"))</f>
        <v/>
      </c>
      <c r="D11" s="28" t="inlineStr">
        <is>
          <t>Mustergestalt Gesa Rot</t>
        </is>
      </c>
      <c r="E11" s="10">
        <f>IF(D11="","",IFERROR(VLOOKUP(D11,Parameter!$A$11:$D$110,2,FALSE),"Nicht gefunden"))</f>
        <v/>
      </c>
      <c r="F11" s="28" t="inlineStr">
        <is>
          <t>Veranstaltung</t>
        </is>
      </c>
      <c r="G11" s="28" t="inlineStr">
        <is>
          <t>Event</t>
        </is>
      </c>
      <c r="H11" s="56" t="n">
        <v>0.5</v>
      </c>
      <c r="I11" s="56" t="n">
        <v>0.9791666666666666</v>
      </c>
      <c r="J11" s="31" t="n">
        <v>30</v>
      </c>
      <c r="K11" s="47">
        <f>IF(OR(H11="",I11=""),"",MAX(0,MOD(I11-H11,1)*24-IF(J11="",0,J11)/60))</f>
        <v/>
      </c>
      <c r="L11" s="48">
        <f>IF(D11="","",IFERROR(VLOOKUP(D11,Parameter!$A$11:$D$110,4,FALSE),""))</f>
        <v/>
      </c>
      <c r="M11" s="48">
        <f>IF(OR(K11="",L11=""),"",K11*L11)</f>
        <v/>
      </c>
      <c r="N11" s="28" t="inlineStr">
        <is>
          <t>Bestätigt</t>
        </is>
      </c>
      <c r="O11" s="32">
        <f>IF(COUNTA(A11,B11,D11,F11,G11,H11,I11,J11,N11)=0,"",IF(OR(A11="",B11="",D11="",F11="",G11="",H11="",I11="",J11="",N11=""),"Angaben fehlen",IF(E11="Nicht gefunden","Mitarbeitende prüfen",IF(OR(B11&lt;Parameter!$B$3,B11&gt;Parameter!$B$3+6),"Außerhalb Planwoche",IF(K11&gt;Parameter!$B$4,"Dauer prüfen",IF(AND(OR(N11="Geplant",N11="Bestätigt"),COUNTIFS($B$5:$B$104,B11,$D$5:$D$104,D11,$N$5:$N$104,"Geplant")+COUNTIFS($B$5:$B$104,B11,$D$5:$D$104,D11,$N$5:$N$104,"Bestätigt")&gt;1),"Mehrfachplanung prüfen","OK"))))))</f>
        <v/>
      </c>
    </row>
    <row r="12" ht="22" customHeight="1">
      <c r="A12" s="28" t="inlineStr">
        <is>
          <t>PLAN-008</t>
        </is>
      </c>
      <c r="B12" s="55" t="n">
        <v>46277</v>
      </c>
      <c r="C12" s="15">
        <f>IF(B12="","",CHOOSE(WEEKDAY(B12,2),"Mo","Di","Mi","Do","Fr","Sa","So"))</f>
        <v/>
      </c>
      <c r="D12" s="28" t="inlineStr">
        <is>
          <t>Kunstfigur Alva Nord</t>
        </is>
      </c>
      <c r="E12" s="15">
        <f>IF(D12="","",IFERROR(VLOOKUP(D12,Parameter!$A$11:$D$110,2,FALSE),"Nicht gefunden"))</f>
        <v/>
      </c>
      <c r="F12" s="28" t="inlineStr">
        <is>
          <t>Terrasse</t>
        </is>
      </c>
      <c r="G12" s="28" t="inlineStr">
        <is>
          <t>Spät</t>
        </is>
      </c>
      <c r="H12" s="56" t="n">
        <v>0.7083333333333334</v>
      </c>
      <c r="I12" s="56" t="n">
        <v>0.9583333333333334</v>
      </c>
      <c r="J12" s="31" t="n">
        <v>20</v>
      </c>
      <c r="K12" s="50">
        <f>IF(OR(H12="",I12=""),"",MAX(0,MOD(I12-H12,1)*24-IF(J12="",0,J12)/60))</f>
        <v/>
      </c>
      <c r="L12" s="51">
        <f>IF(D12="","",IFERROR(VLOOKUP(D12,Parameter!$A$11:$D$110,4,FALSE),""))</f>
        <v/>
      </c>
      <c r="M12" s="51">
        <f>IF(OR(K12="",L12=""),"",K12*L12)</f>
        <v/>
      </c>
      <c r="N12" s="28" t="inlineStr">
        <is>
          <t>Bestätigt</t>
        </is>
      </c>
      <c r="O12" s="33">
        <f>IF(COUNTA(A12,B12,D12,F12,G12,H12,I12,J12,N12)=0,"",IF(OR(A12="",B12="",D12="",F12="",G12="",H12="",I12="",J12="",N12=""),"Angaben fehlen",IF(E12="Nicht gefunden","Mitarbeitende prüfen",IF(OR(B12&lt;Parameter!$B$3,B12&gt;Parameter!$B$3+6),"Außerhalb Planwoche",IF(K12&gt;Parameter!$B$4,"Dauer prüfen",IF(AND(OR(N12="Geplant",N12="Bestätigt"),COUNTIFS($B$5:$B$104,B12,$D$5:$D$104,D12,$N$5:$N$104,"Geplant")+COUNTIFS($B$5:$B$104,B12,$D$5:$D$104,D12,$N$5:$N$104,"Bestätigt")&gt;1),"Mehrfachplanung prüfen","OK"))))))</f>
        <v/>
      </c>
    </row>
    <row r="13" ht="22" customHeight="1">
      <c r="A13" s="28" t="inlineStr">
        <is>
          <t>PLAN-009</t>
        </is>
      </c>
      <c r="B13" s="55" t="n">
        <v>46278</v>
      </c>
      <c r="C13" s="10">
        <f>IF(B13="","",CHOOSE(WEEKDAY(B13,2),"Mo","Di","Mi","Do","Fr","Sa","So"))</f>
        <v/>
      </c>
      <c r="D13" s="28" t="inlineStr">
        <is>
          <t>Probekraft Hanno Gold</t>
        </is>
      </c>
      <c r="E13" s="10">
        <f>IF(D13="","",IFERROR(VLOOKUP(D13,Parameter!$A$11:$D$110,2,FALSE),"Nicht gefunden"))</f>
        <v/>
      </c>
      <c r="F13" s="28" t="inlineStr">
        <is>
          <t>Veranstaltung</t>
        </is>
      </c>
      <c r="G13" s="28" t="inlineStr">
        <is>
          <t>Event</t>
        </is>
      </c>
      <c r="H13" s="56" t="n">
        <v>0.4166666666666667</v>
      </c>
      <c r="I13" s="56" t="n">
        <v>0.75</v>
      </c>
      <c r="J13" s="31" t="n">
        <v>30</v>
      </c>
      <c r="K13" s="47">
        <f>IF(OR(H13="",I13=""),"",MAX(0,MOD(I13-H13,1)*24-IF(J13="",0,J13)/60))</f>
        <v/>
      </c>
      <c r="L13" s="48">
        <f>IF(D13="","",IFERROR(VLOOKUP(D13,Parameter!$A$11:$D$110,4,FALSE),""))</f>
        <v/>
      </c>
      <c r="M13" s="48">
        <f>IF(OR(K13="",L13=""),"",K13*L13)</f>
        <v/>
      </c>
      <c r="N13" s="28" t="inlineStr">
        <is>
          <t>Geplant</t>
        </is>
      </c>
      <c r="O13" s="32">
        <f>IF(COUNTA(A13,B13,D13,F13,G13,H13,I13,J13,N13)=0,"",IF(OR(A13="",B13="",D13="",F13="",G13="",H13="",I13="",J13="",N13=""),"Angaben fehlen",IF(E13="Nicht gefunden","Mitarbeitende prüfen",IF(OR(B13&lt;Parameter!$B$3,B13&gt;Parameter!$B$3+6),"Außerhalb Planwoche",IF(K13&gt;Parameter!$B$4,"Dauer prüfen",IF(AND(OR(N13="Geplant",N13="Bestätigt"),COUNTIFS($B$5:$B$104,B13,$D$5:$D$104,D13,$N$5:$N$104,"Geplant")+COUNTIFS($B$5:$B$104,B13,$D$5:$D$104,D13,$N$5:$N$104,"Bestätigt")&gt;1),"Mehrfachplanung prüfen","OK"))))))</f>
        <v/>
      </c>
    </row>
    <row r="14" ht="22" customHeight="1">
      <c r="A14" s="28" t="inlineStr">
        <is>
          <t>PLAN-010</t>
        </is>
      </c>
      <c r="B14" s="55" t="n">
        <v>46277</v>
      </c>
      <c r="C14" s="15">
        <f>IF(B14="","",CHOOSE(WEEKDAY(B14,2),"Mo","Di","Mi","Do","Fr","Sa","So"))</f>
        <v/>
      </c>
      <c r="D14" s="28" t="inlineStr">
        <is>
          <t>Kunstfigur Alva Nord</t>
        </is>
      </c>
      <c r="E14" s="15">
        <f>IF(D14="","",IFERROR(VLOOKUP(D14,Parameter!$A$11:$D$110,2,FALSE),"Nicht gefunden"))</f>
        <v/>
      </c>
      <c r="F14" s="28" t="n"/>
      <c r="G14" s="28" t="inlineStr">
        <is>
          <t>Spät</t>
        </is>
      </c>
      <c r="H14" s="56" t="n">
        <v>0.875</v>
      </c>
      <c r="I14" s="56" t="n">
        <v>0.9791666666666666</v>
      </c>
      <c r="J14" s="31" t="n">
        <v>0</v>
      </c>
      <c r="K14" s="50">
        <f>IF(OR(H14="",I14=""),"",MAX(0,MOD(I14-H14,1)*24-IF(J14="",0,J14)/60))</f>
        <v/>
      </c>
      <c r="L14" s="51">
        <f>IF(D14="","",IFERROR(VLOOKUP(D14,Parameter!$A$11:$D$110,4,FALSE),""))</f>
        <v/>
      </c>
      <c r="M14" s="51">
        <f>IF(OR(K14="",L14=""),"",K14*L14)</f>
        <v/>
      </c>
      <c r="N14" s="28" t="inlineStr">
        <is>
          <t>Geplant</t>
        </is>
      </c>
      <c r="O14" s="33">
        <f>IF(COUNTA(A14,B14,D14,F14,G14,H14,I14,J14,N14)=0,"",IF(OR(A14="",B14="",D14="",F14="",G14="",H14="",I14="",J14="",N14=""),"Angaben fehlen",IF(E14="Nicht gefunden","Mitarbeitende prüfen",IF(OR(B14&lt;Parameter!$B$3,B14&gt;Parameter!$B$3+6),"Außerhalb Planwoche",IF(K14&gt;Parameter!$B$4,"Dauer prüfen",IF(AND(OR(N14="Geplant",N14="Bestätigt"),COUNTIFS($B$5:$B$104,B14,$D$5:$D$104,D14,$N$5:$N$104,"Geplant")+COUNTIFS($B$5:$B$104,B14,$D$5:$D$104,D14,$N$5:$N$104,"Bestätigt")&gt;1),"Mehrfachplanung prüfen","OK"))))))</f>
        <v/>
      </c>
    </row>
    <row r="15" ht="22" customHeight="1">
      <c r="A15" s="28" t="n"/>
      <c r="B15" s="55" t="n"/>
      <c r="C15" s="10">
        <f>IF(B15="","",CHOOSE(WEEKDAY(B15,2),"Mo","Di","Mi","Do","Fr","Sa","So"))</f>
        <v/>
      </c>
      <c r="D15" s="28" t="n"/>
      <c r="E15" s="10">
        <f>IF(D15="","",IFERROR(VLOOKUP(D15,Parameter!$A$11:$D$110,2,FALSE),"Nicht gefunden"))</f>
        <v/>
      </c>
      <c r="F15" s="28" t="n"/>
      <c r="G15" s="28" t="n"/>
      <c r="H15" s="56" t="n"/>
      <c r="I15" s="56" t="n"/>
      <c r="J15" s="31" t="n"/>
      <c r="K15" s="47">
        <f>IF(OR(H15="",I15=""),"",MAX(0,MOD(I15-H15,1)*24-IF(J15="",0,J15)/60))</f>
        <v/>
      </c>
      <c r="L15" s="48">
        <f>IF(D15="","",IFERROR(VLOOKUP(D15,Parameter!$A$11:$D$110,4,FALSE),""))</f>
        <v/>
      </c>
      <c r="M15" s="48">
        <f>IF(OR(K15="",L15=""),"",K15*L15)</f>
        <v/>
      </c>
      <c r="N15" s="28" t="n"/>
      <c r="O15" s="32">
        <f>IF(COUNTA(A15,B15,D15,F15,G15,H15,I15,J15,N15)=0,"",IF(OR(A15="",B15="",D15="",F15="",G15="",H15="",I15="",J15="",N15=""),"Angaben fehlen",IF(E15="Nicht gefunden","Mitarbeitende prüfen",IF(OR(B15&lt;Parameter!$B$3,B15&gt;Parameter!$B$3+6),"Außerhalb Planwoche",IF(K15&gt;Parameter!$B$4,"Dauer prüfen",IF(AND(OR(N15="Geplant",N15="Bestätigt"),COUNTIFS($B$5:$B$104,B15,$D$5:$D$104,D15,$N$5:$N$104,"Geplant")+COUNTIFS($B$5:$B$104,B15,$D$5:$D$104,D15,$N$5:$N$104,"Bestätigt")&gt;1),"Mehrfachplanung prüfen","OK"))))))</f>
        <v/>
      </c>
    </row>
    <row r="16" ht="22" customHeight="1">
      <c r="A16" s="28" t="n"/>
      <c r="B16" s="55" t="n"/>
      <c r="C16" s="15">
        <f>IF(B16="","",CHOOSE(WEEKDAY(B16,2),"Mo","Di","Mi","Do","Fr","Sa","So"))</f>
        <v/>
      </c>
      <c r="D16" s="28" t="n"/>
      <c r="E16" s="15">
        <f>IF(D16="","",IFERROR(VLOOKUP(D16,Parameter!$A$11:$D$110,2,FALSE),"Nicht gefunden"))</f>
        <v/>
      </c>
      <c r="F16" s="28" t="n"/>
      <c r="G16" s="28" t="n"/>
      <c r="H16" s="56" t="n"/>
      <c r="I16" s="56" t="n"/>
      <c r="J16" s="31" t="n"/>
      <c r="K16" s="50">
        <f>IF(OR(H16="",I16=""),"",MAX(0,MOD(I16-H16,1)*24-IF(J16="",0,J16)/60))</f>
        <v/>
      </c>
      <c r="L16" s="51">
        <f>IF(D16="","",IFERROR(VLOOKUP(D16,Parameter!$A$11:$D$110,4,FALSE),""))</f>
        <v/>
      </c>
      <c r="M16" s="51">
        <f>IF(OR(K16="",L16=""),"",K16*L16)</f>
        <v/>
      </c>
      <c r="N16" s="28" t="n"/>
      <c r="O16" s="33">
        <f>IF(COUNTA(A16,B16,D16,F16,G16,H16,I16,J16,N16)=0,"",IF(OR(A16="",B16="",D16="",F16="",G16="",H16="",I16="",J16="",N16=""),"Angaben fehlen",IF(E16="Nicht gefunden","Mitarbeitende prüfen",IF(OR(B16&lt;Parameter!$B$3,B16&gt;Parameter!$B$3+6),"Außerhalb Planwoche",IF(K16&gt;Parameter!$B$4,"Dauer prüfen",IF(AND(OR(N16="Geplant",N16="Bestätigt"),COUNTIFS($B$5:$B$104,B16,$D$5:$D$104,D16,$N$5:$N$104,"Geplant")+COUNTIFS($B$5:$B$104,B16,$D$5:$D$104,D16,$N$5:$N$104,"Bestätigt")&gt;1),"Mehrfachplanung prüfen","OK"))))))</f>
        <v/>
      </c>
    </row>
    <row r="17" ht="22" customHeight="1">
      <c r="A17" s="28" t="n"/>
      <c r="B17" s="55" t="n"/>
      <c r="C17" s="10">
        <f>IF(B17="","",CHOOSE(WEEKDAY(B17,2),"Mo","Di","Mi","Do","Fr","Sa","So"))</f>
        <v/>
      </c>
      <c r="D17" s="28" t="n"/>
      <c r="E17" s="10">
        <f>IF(D17="","",IFERROR(VLOOKUP(D17,Parameter!$A$11:$D$110,2,FALSE),"Nicht gefunden"))</f>
        <v/>
      </c>
      <c r="F17" s="28" t="n"/>
      <c r="G17" s="28" t="n"/>
      <c r="H17" s="56" t="n"/>
      <c r="I17" s="56" t="n"/>
      <c r="J17" s="31" t="n"/>
      <c r="K17" s="47">
        <f>IF(OR(H17="",I17=""),"",MAX(0,MOD(I17-H17,1)*24-IF(J17="",0,J17)/60))</f>
        <v/>
      </c>
      <c r="L17" s="48">
        <f>IF(D17="","",IFERROR(VLOOKUP(D17,Parameter!$A$11:$D$110,4,FALSE),""))</f>
        <v/>
      </c>
      <c r="M17" s="48">
        <f>IF(OR(K17="",L17=""),"",K17*L17)</f>
        <v/>
      </c>
      <c r="N17" s="28" t="n"/>
      <c r="O17" s="32">
        <f>IF(COUNTA(A17,B17,D17,F17,G17,H17,I17,J17,N17)=0,"",IF(OR(A17="",B17="",D17="",F17="",G17="",H17="",I17="",J17="",N17=""),"Angaben fehlen",IF(E17="Nicht gefunden","Mitarbeitende prüfen",IF(OR(B17&lt;Parameter!$B$3,B17&gt;Parameter!$B$3+6),"Außerhalb Planwoche",IF(K17&gt;Parameter!$B$4,"Dauer prüfen",IF(AND(OR(N17="Geplant",N17="Bestätigt"),COUNTIFS($B$5:$B$104,B17,$D$5:$D$104,D17,$N$5:$N$104,"Geplant")+COUNTIFS($B$5:$B$104,B17,$D$5:$D$104,D17,$N$5:$N$104,"Bestätigt")&gt;1),"Mehrfachplanung prüfen","OK"))))))</f>
        <v/>
      </c>
    </row>
    <row r="18" ht="22" customHeight="1">
      <c r="A18" s="28" t="n"/>
      <c r="B18" s="55" t="n"/>
      <c r="C18" s="15">
        <f>IF(B18="","",CHOOSE(WEEKDAY(B18,2),"Mo","Di","Mi","Do","Fr","Sa","So"))</f>
        <v/>
      </c>
      <c r="D18" s="28" t="n"/>
      <c r="E18" s="15">
        <f>IF(D18="","",IFERROR(VLOOKUP(D18,Parameter!$A$11:$D$110,2,FALSE),"Nicht gefunden"))</f>
        <v/>
      </c>
      <c r="F18" s="28" t="n"/>
      <c r="G18" s="28" t="n"/>
      <c r="H18" s="56" t="n"/>
      <c r="I18" s="56" t="n"/>
      <c r="J18" s="31" t="n"/>
      <c r="K18" s="50">
        <f>IF(OR(H18="",I18=""),"",MAX(0,MOD(I18-H18,1)*24-IF(J18="",0,J18)/60))</f>
        <v/>
      </c>
      <c r="L18" s="51">
        <f>IF(D18="","",IFERROR(VLOOKUP(D18,Parameter!$A$11:$D$110,4,FALSE),""))</f>
        <v/>
      </c>
      <c r="M18" s="51">
        <f>IF(OR(K18="",L18=""),"",K18*L18)</f>
        <v/>
      </c>
      <c r="N18" s="28" t="n"/>
      <c r="O18" s="33">
        <f>IF(COUNTA(A18,B18,D18,F18,G18,H18,I18,J18,N18)=0,"",IF(OR(A18="",B18="",D18="",F18="",G18="",H18="",I18="",J18="",N18=""),"Angaben fehlen",IF(E18="Nicht gefunden","Mitarbeitende prüfen",IF(OR(B18&lt;Parameter!$B$3,B18&gt;Parameter!$B$3+6),"Außerhalb Planwoche",IF(K18&gt;Parameter!$B$4,"Dauer prüfen",IF(AND(OR(N18="Geplant",N18="Bestätigt"),COUNTIFS($B$5:$B$104,B18,$D$5:$D$104,D18,$N$5:$N$104,"Geplant")+COUNTIFS($B$5:$B$104,B18,$D$5:$D$104,D18,$N$5:$N$104,"Bestätigt")&gt;1),"Mehrfachplanung prüfen","OK"))))))</f>
        <v/>
      </c>
    </row>
    <row r="19" ht="22" customHeight="1">
      <c r="A19" s="28" t="n"/>
      <c r="B19" s="55" t="n"/>
      <c r="C19" s="10">
        <f>IF(B19="","",CHOOSE(WEEKDAY(B19,2),"Mo","Di","Mi","Do","Fr","Sa","So"))</f>
        <v/>
      </c>
      <c r="D19" s="28" t="n"/>
      <c r="E19" s="10">
        <f>IF(D19="","",IFERROR(VLOOKUP(D19,Parameter!$A$11:$D$110,2,FALSE),"Nicht gefunden"))</f>
        <v/>
      </c>
      <c r="F19" s="28" t="n"/>
      <c r="G19" s="28" t="n"/>
      <c r="H19" s="56" t="n"/>
      <c r="I19" s="56" t="n"/>
      <c r="J19" s="31" t="n"/>
      <c r="K19" s="47">
        <f>IF(OR(H19="",I19=""),"",MAX(0,MOD(I19-H19,1)*24-IF(J19="",0,J19)/60))</f>
        <v/>
      </c>
      <c r="L19" s="48">
        <f>IF(D19="","",IFERROR(VLOOKUP(D19,Parameter!$A$11:$D$110,4,FALSE),""))</f>
        <v/>
      </c>
      <c r="M19" s="48">
        <f>IF(OR(K19="",L19=""),"",K19*L19)</f>
        <v/>
      </c>
      <c r="N19" s="28" t="n"/>
      <c r="O19" s="32">
        <f>IF(COUNTA(A19,B19,D19,F19,G19,H19,I19,J19,N19)=0,"",IF(OR(A19="",B19="",D19="",F19="",G19="",H19="",I19="",J19="",N19=""),"Angaben fehlen",IF(E19="Nicht gefunden","Mitarbeitende prüfen",IF(OR(B19&lt;Parameter!$B$3,B19&gt;Parameter!$B$3+6),"Außerhalb Planwoche",IF(K19&gt;Parameter!$B$4,"Dauer prüfen",IF(AND(OR(N19="Geplant",N19="Bestätigt"),COUNTIFS($B$5:$B$104,B19,$D$5:$D$104,D19,$N$5:$N$104,"Geplant")+COUNTIFS($B$5:$B$104,B19,$D$5:$D$104,D19,$N$5:$N$104,"Bestätigt")&gt;1),"Mehrfachplanung prüfen","OK"))))))</f>
        <v/>
      </c>
    </row>
    <row r="20" ht="22" customHeight="1">
      <c r="A20" s="28" t="n"/>
      <c r="B20" s="55" t="n"/>
      <c r="C20" s="15">
        <f>IF(B20="","",CHOOSE(WEEKDAY(B20,2),"Mo","Di","Mi","Do","Fr","Sa","So"))</f>
        <v/>
      </c>
      <c r="D20" s="28" t="n"/>
      <c r="E20" s="15">
        <f>IF(D20="","",IFERROR(VLOOKUP(D20,Parameter!$A$11:$D$110,2,FALSE),"Nicht gefunden"))</f>
        <v/>
      </c>
      <c r="F20" s="28" t="n"/>
      <c r="G20" s="28" t="n"/>
      <c r="H20" s="56" t="n"/>
      <c r="I20" s="56" t="n"/>
      <c r="J20" s="31" t="n"/>
      <c r="K20" s="50">
        <f>IF(OR(H20="",I20=""),"",MAX(0,MOD(I20-H20,1)*24-IF(J20="",0,J20)/60))</f>
        <v/>
      </c>
      <c r="L20" s="51">
        <f>IF(D20="","",IFERROR(VLOOKUP(D20,Parameter!$A$11:$D$110,4,FALSE),""))</f>
        <v/>
      </c>
      <c r="M20" s="51">
        <f>IF(OR(K20="",L20=""),"",K20*L20)</f>
        <v/>
      </c>
      <c r="N20" s="28" t="n"/>
      <c r="O20" s="33">
        <f>IF(COUNTA(A20,B20,D20,F20,G20,H20,I20,J20,N20)=0,"",IF(OR(A20="",B20="",D20="",F20="",G20="",H20="",I20="",J20="",N20=""),"Angaben fehlen",IF(E20="Nicht gefunden","Mitarbeitende prüfen",IF(OR(B20&lt;Parameter!$B$3,B20&gt;Parameter!$B$3+6),"Außerhalb Planwoche",IF(K20&gt;Parameter!$B$4,"Dauer prüfen",IF(AND(OR(N20="Geplant",N20="Bestätigt"),COUNTIFS($B$5:$B$104,B20,$D$5:$D$104,D20,$N$5:$N$104,"Geplant")+COUNTIFS($B$5:$B$104,B20,$D$5:$D$104,D20,$N$5:$N$104,"Bestätigt")&gt;1),"Mehrfachplanung prüfen","OK"))))))</f>
        <v/>
      </c>
    </row>
    <row r="21" ht="22" customHeight="1">
      <c r="A21" s="28" t="n"/>
      <c r="B21" s="55" t="n"/>
      <c r="C21" s="10">
        <f>IF(B21="","",CHOOSE(WEEKDAY(B21,2),"Mo","Di","Mi","Do","Fr","Sa","So"))</f>
        <v/>
      </c>
      <c r="D21" s="28" t="n"/>
      <c r="E21" s="10">
        <f>IF(D21="","",IFERROR(VLOOKUP(D21,Parameter!$A$11:$D$110,2,FALSE),"Nicht gefunden"))</f>
        <v/>
      </c>
      <c r="F21" s="28" t="n"/>
      <c r="G21" s="28" t="n"/>
      <c r="H21" s="56" t="n"/>
      <c r="I21" s="56" t="n"/>
      <c r="J21" s="31" t="n"/>
      <c r="K21" s="47">
        <f>IF(OR(H21="",I21=""),"",MAX(0,MOD(I21-H21,1)*24-IF(J21="",0,J21)/60))</f>
        <v/>
      </c>
      <c r="L21" s="48">
        <f>IF(D21="","",IFERROR(VLOOKUP(D21,Parameter!$A$11:$D$110,4,FALSE),""))</f>
        <v/>
      </c>
      <c r="M21" s="48">
        <f>IF(OR(K21="",L21=""),"",K21*L21)</f>
        <v/>
      </c>
      <c r="N21" s="28" t="n"/>
      <c r="O21" s="32">
        <f>IF(COUNTA(A21,B21,D21,F21,G21,H21,I21,J21,N21)=0,"",IF(OR(A21="",B21="",D21="",F21="",G21="",H21="",I21="",J21="",N21=""),"Angaben fehlen",IF(E21="Nicht gefunden","Mitarbeitende prüfen",IF(OR(B21&lt;Parameter!$B$3,B21&gt;Parameter!$B$3+6),"Außerhalb Planwoche",IF(K21&gt;Parameter!$B$4,"Dauer prüfen",IF(AND(OR(N21="Geplant",N21="Bestätigt"),COUNTIFS($B$5:$B$104,B21,$D$5:$D$104,D21,$N$5:$N$104,"Geplant")+COUNTIFS($B$5:$B$104,B21,$D$5:$D$104,D21,$N$5:$N$104,"Bestätigt")&gt;1),"Mehrfachplanung prüfen","OK"))))))</f>
        <v/>
      </c>
    </row>
    <row r="22" ht="22" customHeight="1">
      <c r="A22" s="28" t="n"/>
      <c r="B22" s="55" t="n"/>
      <c r="C22" s="15">
        <f>IF(B22="","",CHOOSE(WEEKDAY(B22,2),"Mo","Di","Mi","Do","Fr","Sa","So"))</f>
        <v/>
      </c>
      <c r="D22" s="28" t="n"/>
      <c r="E22" s="15">
        <f>IF(D22="","",IFERROR(VLOOKUP(D22,Parameter!$A$11:$D$110,2,FALSE),"Nicht gefunden"))</f>
        <v/>
      </c>
      <c r="F22" s="28" t="n"/>
      <c r="G22" s="28" t="n"/>
      <c r="H22" s="56" t="n"/>
      <c r="I22" s="56" t="n"/>
      <c r="J22" s="31" t="n"/>
      <c r="K22" s="50">
        <f>IF(OR(H22="",I22=""),"",MAX(0,MOD(I22-H22,1)*24-IF(J22="",0,J22)/60))</f>
        <v/>
      </c>
      <c r="L22" s="51">
        <f>IF(D22="","",IFERROR(VLOOKUP(D22,Parameter!$A$11:$D$110,4,FALSE),""))</f>
        <v/>
      </c>
      <c r="M22" s="51">
        <f>IF(OR(K22="",L22=""),"",K22*L22)</f>
        <v/>
      </c>
      <c r="N22" s="28" t="n"/>
      <c r="O22" s="33">
        <f>IF(COUNTA(A22,B22,D22,F22,G22,H22,I22,J22,N22)=0,"",IF(OR(A22="",B22="",D22="",F22="",G22="",H22="",I22="",J22="",N22=""),"Angaben fehlen",IF(E22="Nicht gefunden","Mitarbeitende prüfen",IF(OR(B22&lt;Parameter!$B$3,B22&gt;Parameter!$B$3+6),"Außerhalb Planwoche",IF(K22&gt;Parameter!$B$4,"Dauer prüfen",IF(AND(OR(N22="Geplant",N22="Bestätigt"),COUNTIFS($B$5:$B$104,B22,$D$5:$D$104,D22,$N$5:$N$104,"Geplant")+COUNTIFS($B$5:$B$104,B22,$D$5:$D$104,D22,$N$5:$N$104,"Bestätigt")&gt;1),"Mehrfachplanung prüfen","OK"))))))</f>
        <v/>
      </c>
    </row>
    <row r="23" ht="22" customHeight="1">
      <c r="A23" s="28" t="n"/>
      <c r="B23" s="55" t="n"/>
      <c r="C23" s="10">
        <f>IF(B23="","",CHOOSE(WEEKDAY(B23,2),"Mo","Di","Mi","Do","Fr","Sa","So"))</f>
        <v/>
      </c>
      <c r="D23" s="28" t="n"/>
      <c r="E23" s="10">
        <f>IF(D23="","",IFERROR(VLOOKUP(D23,Parameter!$A$11:$D$110,2,FALSE),"Nicht gefunden"))</f>
        <v/>
      </c>
      <c r="F23" s="28" t="n"/>
      <c r="G23" s="28" t="n"/>
      <c r="H23" s="56" t="n"/>
      <c r="I23" s="56" t="n"/>
      <c r="J23" s="31" t="n"/>
      <c r="K23" s="47">
        <f>IF(OR(H23="",I23=""),"",MAX(0,MOD(I23-H23,1)*24-IF(J23="",0,J23)/60))</f>
        <v/>
      </c>
      <c r="L23" s="48">
        <f>IF(D23="","",IFERROR(VLOOKUP(D23,Parameter!$A$11:$D$110,4,FALSE),""))</f>
        <v/>
      </c>
      <c r="M23" s="48">
        <f>IF(OR(K23="",L23=""),"",K23*L23)</f>
        <v/>
      </c>
      <c r="N23" s="28" t="n"/>
      <c r="O23" s="32">
        <f>IF(COUNTA(A23,B23,D23,F23,G23,H23,I23,J23,N23)=0,"",IF(OR(A23="",B23="",D23="",F23="",G23="",H23="",I23="",J23="",N23=""),"Angaben fehlen",IF(E23="Nicht gefunden","Mitarbeitende prüfen",IF(OR(B23&lt;Parameter!$B$3,B23&gt;Parameter!$B$3+6),"Außerhalb Planwoche",IF(K23&gt;Parameter!$B$4,"Dauer prüfen",IF(AND(OR(N23="Geplant",N23="Bestätigt"),COUNTIFS($B$5:$B$104,B23,$D$5:$D$104,D23,$N$5:$N$104,"Geplant")+COUNTIFS($B$5:$B$104,B23,$D$5:$D$104,D23,$N$5:$N$104,"Bestätigt")&gt;1),"Mehrfachplanung prüfen","OK"))))))</f>
        <v/>
      </c>
    </row>
    <row r="24" ht="22" customHeight="1">
      <c r="A24" s="28" t="n"/>
      <c r="B24" s="55" t="n"/>
      <c r="C24" s="15">
        <f>IF(B24="","",CHOOSE(WEEKDAY(B24,2),"Mo","Di","Mi","Do","Fr","Sa","So"))</f>
        <v/>
      </c>
      <c r="D24" s="28" t="n"/>
      <c r="E24" s="15">
        <f>IF(D24="","",IFERROR(VLOOKUP(D24,Parameter!$A$11:$D$110,2,FALSE),"Nicht gefunden"))</f>
        <v/>
      </c>
      <c r="F24" s="28" t="n"/>
      <c r="G24" s="28" t="n"/>
      <c r="H24" s="56" t="n"/>
      <c r="I24" s="56" t="n"/>
      <c r="J24" s="31" t="n"/>
      <c r="K24" s="50">
        <f>IF(OR(H24="",I24=""),"",MAX(0,MOD(I24-H24,1)*24-IF(J24="",0,J24)/60))</f>
        <v/>
      </c>
      <c r="L24" s="51">
        <f>IF(D24="","",IFERROR(VLOOKUP(D24,Parameter!$A$11:$D$110,4,FALSE),""))</f>
        <v/>
      </c>
      <c r="M24" s="51">
        <f>IF(OR(K24="",L24=""),"",K24*L24)</f>
        <v/>
      </c>
      <c r="N24" s="28" t="n"/>
      <c r="O24" s="33">
        <f>IF(COUNTA(A24,B24,D24,F24,G24,H24,I24,J24,N24)=0,"",IF(OR(A24="",B24="",D24="",F24="",G24="",H24="",I24="",J24="",N24=""),"Angaben fehlen",IF(E24="Nicht gefunden","Mitarbeitende prüfen",IF(OR(B24&lt;Parameter!$B$3,B24&gt;Parameter!$B$3+6),"Außerhalb Planwoche",IF(K24&gt;Parameter!$B$4,"Dauer prüfen",IF(AND(OR(N24="Geplant",N24="Bestätigt"),COUNTIFS($B$5:$B$104,B24,$D$5:$D$104,D24,$N$5:$N$104,"Geplant")+COUNTIFS($B$5:$B$104,B24,$D$5:$D$104,D24,$N$5:$N$104,"Bestätigt")&gt;1),"Mehrfachplanung prüfen","OK"))))))</f>
        <v/>
      </c>
    </row>
    <row r="25" ht="22" customHeight="1">
      <c r="A25" s="28" t="n"/>
      <c r="B25" s="55" t="n"/>
      <c r="C25" s="10">
        <f>IF(B25="","",CHOOSE(WEEKDAY(B25,2),"Mo","Di","Mi","Do","Fr","Sa","So"))</f>
        <v/>
      </c>
      <c r="D25" s="28" t="n"/>
      <c r="E25" s="10">
        <f>IF(D25="","",IFERROR(VLOOKUP(D25,Parameter!$A$11:$D$110,2,FALSE),"Nicht gefunden"))</f>
        <v/>
      </c>
      <c r="F25" s="28" t="n"/>
      <c r="G25" s="28" t="n"/>
      <c r="H25" s="56" t="n"/>
      <c r="I25" s="56" t="n"/>
      <c r="J25" s="31" t="n"/>
      <c r="K25" s="47">
        <f>IF(OR(H25="",I25=""),"",MAX(0,MOD(I25-H25,1)*24-IF(J25="",0,J25)/60))</f>
        <v/>
      </c>
      <c r="L25" s="48">
        <f>IF(D25="","",IFERROR(VLOOKUP(D25,Parameter!$A$11:$D$110,4,FALSE),""))</f>
        <v/>
      </c>
      <c r="M25" s="48">
        <f>IF(OR(K25="",L25=""),"",K25*L25)</f>
        <v/>
      </c>
      <c r="N25" s="28" t="n"/>
      <c r="O25" s="32">
        <f>IF(COUNTA(A25,B25,D25,F25,G25,H25,I25,J25,N25)=0,"",IF(OR(A25="",B25="",D25="",F25="",G25="",H25="",I25="",J25="",N25=""),"Angaben fehlen",IF(E25="Nicht gefunden","Mitarbeitende prüfen",IF(OR(B25&lt;Parameter!$B$3,B25&gt;Parameter!$B$3+6),"Außerhalb Planwoche",IF(K25&gt;Parameter!$B$4,"Dauer prüfen",IF(AND(OR(N25="Geplant",N25="Bestätigt"),COUNTIFS($B$5:$B$104,B25,$D$5:$D$104,D25,$N$5:$N$104,"Geplant")+COUNTIFS($B$5:$B$104,B25,$D$5:$D$104,D25,$N$5:$N$104,"Bestätigt")&gt;1),"Mehrfachplanung prüfen","OK"))))))</f>
        <v/>
      </c>
    </row>
    <row r="26" ht="22" customHeight="1">
      <c r="A26" s="28" t="n"/>
      <c r="B26" s="55" t="n"/>
      <c r="C26" s="15">
        <f>IF(B26="","",CHOOSE(WEEKDAY(B26,2),"Mo","Di","Mi","Do","Fr","Sa","So"))</f>
        <v/>
      </c>
      <c r="D26" s="28" t="n"/>
      <c r="E26" s="15">
        <f>IF(D26="","",IFERROR(VLOOKUP(D26,Parameter!$A$11:$D$110,2,FALSE),"Nicht gefunden"))</f>
        <v/>
      </c>
      <c r="F26" s="28" t="n"/>
      <c r="G26" s="28" t="n"/>
      <c r="H26" s="56" t="n"/>
      <c r="I26" s="56" t="n"/>
      <c r="J26" s="31" t="n"/>
      <c r="K26" s="50">
        <f>IF(OR(H26="",I26=""),"",MAX(0,MOD(I26-H26,1)*24-IF(J26="",0,J26)/60))</f>
        <v/>
      </c>
      <c r="L26" s="51">
        <f>IF(D26="","",IFERROR(VLOOKUP(D26,Parameter!$A$11:$D$110,4,FALSE),""))</f>
        <v/>
      </c>
      <c r="M26" s="51">
        <f>IF(OR(K26="",L26=""),"",K26*L26)</f>
        <v/>
      </c>
      <c r="N26" s="28" t="n"/>
      <c r="O26" s="33">
        <f>IF(COUNTA(A26,B26,D26,F26,G26,H26,I26,J26,N26)=0,"",IF(OR(A26="",B26="",D26="",F26="",G26="",H26="",I26="",J26="",N26=""),"Angaben fehlen",IF(E26="Nicht gefunden","Mitarbeitende prüfen",IF(OR(B26&lt;Parameter!$B$3,B26&gt;Parameter!$B$3+6),"Außerhalb Planwoche",IF(K26&gt;Parameter!$B$4,"Dauer prüfen",IF(AND(OR(N26="Geplant",N26="Bestätigt"),COUNTIFS($B$5:$B$104,B26,$D$5:$D$104,D26,$N$5:$N$104,"Geplant")+COUNTIFS($B$5:$B$104,B26,$D$5:$D$104,D26,$N$5:$N$104,"Bestätigt")&gt;1),"Mehrfachplanung prüfen","OK"))))))</f>
        <v/>
      </c>
    </row>
    <row r="27" ht="22" customHeight="1">
      <c r="A27" s="28" t="n"/>
      <c r="B27" s="55" t="n"/>
      <c r="C27" s="10">
        <f>IF(B27="","",CHOOSE(WEEKDAY(B27,2),"Mo","Di","Mi","Do","Fr","Sa","So"))</f>
        <v/>
      </c>
      <c r="D27" s="28" t="n"/>
      <c r="E27" s="10">
        <f>IF(D27="","",IFERROR(VLOOKUP(D27,Parameter!$A$11:$D$110,2,FALSE),"Nicht gefunden"))</f>
        <v/>
      </c>
      <c r="F27" s="28" t="n"/>
      <c r="G27" s="28" t="n"/>
      <c r="H27" s="56" t="n"/>
      <c r="I27" s="56" t="n"/>
      <c r="J27" s="31" t="n"/>
      <c r="K27" s="47">
        <f>IF(OR(H27="",I27=""),"",MAX(0,MOD(I27-H27,1)*24-IF(J27="",0,J27)/60))</f>
        <v/>
      </c>
      <c r="L27" s="48">
        <f>IF(D27="","",IFERROR(VLOOKUP(D27,Parameter!$A$11:$D$110,4,FALSE),""))</f>
        <v/>
      </c>
      <c r="M27" s="48">
        <f>IF(OR(K27="",L27=""),"",K27*L27)</f>
        <v/>
      </c>
      <c r="N27" s="28" t="n"/>
      <c r="O27" s="32">
        <f>IF(COUNTA(A27,B27,D27,F27,G27,H27,I27,J27,N27)=0,"",IF(OR(A27="",B27="",D27="",F27="",G27="",H27="",I27="",J27="",N27=""),"Angaben fehlen",IF(E27="Nicht gefunden","Mitarbeitende prüfen",IF(OR(B27&lt;Parameter!$B$3,B27&gt;Parameter!$B$3+6),"Außerhalb Planwoche",IF(K27&gt;Parameter!$B$4,"Dauer prüfen",IF(AND(OR(N27="Geplant",N27="Bestätigt"),COUNTIFS($B$5:$B$104,B27,$D$5:$D$104,D27,$N$5:$N$104,"Geplant")+COUNTIFS($B$5:$B$104,B27,$D$5:$D$104,D27,$N$5:$N$104,"Bestätigt")&gt;1),"Mehrfachplanung prüfen","OK"))))))</f>
        <v/>
      </c>
    </row>
    <row r="28" ht="22" customHeight="1">
      <c r="A28" s="28" t="n"/>
      <c r="B28" s="55" t="n"/>
      <c r="C28" s="15">
        <f>IF(B28="","",CHOOSE(WEEKDAY(B28,2),"Mo","Di","Mi","Do","Fr","Sa","So"))</f>
        <v/>
      </c>
      <c r="D28" s="28" t="n"/>
      <c r="E28" s="15">
        <f>IF(D28="","",IFERROR(VLOOKUP(D28,Parameter!$A$11:$D$110,2,FALSE),"Nicht gefunden"))</f>
        <v/>
      </c>
      <c r="F28" s="28" t="n"/>
      <c r="G28" s="28" t="n"/>
      <c r="H28" s="56" t="n"/>
      <c r="I28" s="56" t="n"/>
      <c r="J28" s="31" t="n"/>
      <c r="K28" s="50">
        <f>IF(OR(H28="",I28=""),"",MAX(0,MOD(I28-H28,1)*24-IF(J28="",0,J28)/60))</f>
        <v/>
      </c>
      <c r="L28" s="51">
        <f>IF(D28="","",IFERROR(VLOOKUP(D28,Parameter!$A$11:$D$110,4,FALSE),""))</f>
        <v/>
      </c>
      <c r="M28" s="51">
        <f>IF(OR(K28="",L28=""),"",K28*L28)</f>
        <v/>
      </c>
      <c r="N28" s="28" t="n"/>
      <c r="O28" s="33">
        <f>IF(COUNTA(A28,B28,D28,F28,G28,H28,I28,J28,N28)=0,"",IF(OR(A28="",B28="",D28="",F28="",G28="",H28="",I28="",J28="",N28=""),"Angaben fehlen",IF(E28="Nicht gefunden","Mitarbeitende prüfen",IF(OR(B28&lt;Parameter!$B$3,B28&gt;Parameter!$B$3+6),"Außerhalb Planwoche",IF(K28&gt;Parameter!$B$4,"Dauer prüfen",IF(AND(OR(N28="Geplant",N28="Bestätigt"),COUNTIFS($B$5:$B$104,B28,$D$5:$D$104,D28,$N$5:$N$104,"Geplant")+COUNTIFS($B$5:$B$104,B28,$D$5:$D$104,D28,$N$5:$N$104,"Bestätigt")&gt;1),"Mehrfachplanung prüfen","OK"))))))</f>
        <v/>
      </c>
    </row>
    <row r="29" ht="22" customHeight="1">
      <c r="A29" s="28" t="n"/>
      <c r="B29" s="55" t="n"/>
      <c r="C29" s="10">
        <f>IF(B29="","",CHOOSE(WEEKDAY(B29,2),"Mo","Di","Mi","Do","Fr","Sa","So"))</f>
        <v/>
      </c>
      <c r="D29" s="28" t="n"/>
      <c r="E29" s="10">
        <f>IF(D29="","",IFERROR(VLOOKUP(D29,Parameter!$A$11:$D$110,2,FALSE),"Nicht gefunden"))</f>
        <v/>
      </c>
      <c r="F29" s="28" t="n"/>
      <c r="G29" s="28" t="n"/>
      <c r="H29" s="56" t="n"/>
      <c r="I29" s="56" t="n"/>
      <c r="J29" s="31" t="n"/>
      <c r="K29" s="47">
        <f>IF(OR(H29="",I29=""),"",MAX(0,MOD(I29-H29,1)*24-IF(J29="",0,J29)/60))</f>
        <v/>
      </c>
      <c r="L29" s="48">
        <f>IF(D29="","",IFERROR(VLOOKUP(D29,Parameter!$A$11:$D$110,4,FALSE),""))</f>
        <v/>
      </c>
      <c r="M29" s="48">
        <f>IF(OR(K29="",L29=""),"",K29*L29)</f>
        <v/>
      </c>
      <c r="N29" s="28" t="n"/>
      <c r="O29" s="32">
        <f>IF(COUNTA(A29,B29,D29,F29,G29,H29,I29,J29,N29)=0,"",IF(OR(A29="",B29="",D29="",F29="",G29="",H29="",I29="",J29="",N29=""),"Angaben fehlen",IF(E29="Nicht gefunden","Mitarbeitende prüfen",IF(OR(B29&lt;Parameter!$B$3,B29&gt;Parameter!$B$3+6),"Außerhalb Planwoche",IF(K29&gt;Parameter!$B$4,"Dauer prüfen",IF(AND(OR(N29="Geplant",N29="Bestätigt"),COUNTIFS($B$5:$B$104,B29,$D$5:$D$104,D29,$N$5:$N$104,"Geplant")+COUNTIFS($B$5:$B$104,B29,$D$5:$D$104,D29,$N$5:$N$104,"Bestätigt")&gt;1),"Mehrfachplanung prüfen","OK"))))))</f>
        <v/>
      </c>
    </row>
    <row r="30" ht="22" customHeight="1">
      <c r="A30" s="28" t="n"/>
      <c r="B30" s="55" t="n"/>
      <c r="C30" s="15">
        <f>IF(B30="","",CHOOSE(WEEKDAY(B30,2),"Mo","Di","Mi","Do","Fr","Sa","So"))</f>
        <v/>
      </c>
      <c r="D30" s="28" t="n"/>
      <c r="E30" s="15">
        <f>IF(D30="","",IFERROR(VLOOKUP(D30,Parameter!$A$11:$D$110,2,FALSE),"Nicht gefunden"))</f>
        <v/>
      </c>
      <c r="F30" s="28" t="n"/>
      <c r="G30" s="28" t="n"/>
      <c r="H30" s="56" t="n"/>
      <c r="I30" s="56" t="n"/>
      <c r="J30" s="31" t="n"/>
      <c r="K30" s="50">
        <f>IF(OR(H30="",I30=""),"",MAX(0,MOD(I30-H30,1)*24-IF(J30="",0,J30)/60))</f>
        <v/>
      </c>
      <c r="L30" s="51">
        <f>IF(D30="","",IFERROR(VLOOKUP(D30,Parameter!$A$11:$D$110,4,FALSE),""))</f>
        <v/>
      </c>
      <c r="M30" s="51">
        <f>IF(OR(K30="",L30=""),"",K30*L30)</f>
        <v/>
      </c>
      <c r="N30" s="28" t="n"/>
      <c r="O30" s="33">
        <f>IF(COUNTA(A30,B30,D30,F30,G30,H30,I30,J30,N30)=0,"",IF(OR(A30="",B30="",D30="",F30="",G30="",H30="",I30="",J30="",N30=""),"Angaben fehlen",IF(E30="Nicht gefunden","Mitarbeitende prüfen",IF(OR(B30&lt;Parameter!$B$3,B30&gt;Parameter!$B$3+6),"Außerhalb Planwoche",IF(K30&gt;Parameter!$B$4,"Dauer prüfen",IF(AND(OR(N30="Geplant",N30="Bestätigt"),COUNTIFS($B$5:$B$104,B30,$D$5:$D$104,D30,$N$5:$N$104,"Geplant")+COUNTIFS($B$5:$B$104,B30,$D$5:$D$104,D30,$N$5:$N$104,"Bestätigt")&gt;1),"Mehrfachplanung prüfen","OK"))))))</f>
        <v/>
      </c>
    </row>
    <row r="31" ht="22" customHeight="1">
      <c r="A31" s="28" t="n"/>
      <c r="B31" s="55" t="n"/>
      <c r="C31" s="10">
        <f>IF(B31="","",CHOOSE(WEEKDAY(B31,2),"Mo","Di","Mi","Do","Fr","Sa","So"))</f>
        <v/>
      </c>
      <c r="D31" s="28" t="n"/>
      <c r="E31" s="10">
        <f>IF(D31="","",IFERROR(VLOOKUP(D31,Parameter!$A$11:$D$110,2,FALSE),"Nicht gefunden"))</f>
        <v/>
      </c>
      <c r="F31" s="28" t="n"/>
      <c r="G31" s="28" t="n"/>
      <c r="H31" s="56" t="n"/>
      <c r="I31" s="56" t="n"/>
      <c r="J31" s="31" t="n"/>
      <c r="K31" s="47">
        <f>IF(OR(H31="",I31=""),"",MAX(0,MOD(I31-H31,1)*24-IF(J31="",0,J31)/60))</f>
        <v/>
      </c>
      <c r="L31" s="48">
        <f>IF(D31="","",IFERROR(VLOOKUP(D31,Parameter!$A$11:$D$110,4,FALSE),""))</f>
        <v/>
      </c>
      <c r="M31" s="48">
        <f>IF(OR(K31="",L31=""),"",K31*L31)</f>
        <v/>
      </c>
      <c r="N31" s="28" t="n"/>
      <c r="O31" s="32">
        <f>IF(COUNTA(A31,B31,D31,F31,G31,H31,I31,J31,N31)=0,"",IF(OR(A31="",B31="",D31="",F31="",G31="",H31="",I31="",J31="",N31=""),"Angaben fehlen",IF(E31="Nicht gefunden","Mitarbeitende prüfen",IF(OR(B31&lt;Parameter!$B$3,B31&gt;Parameter!$B$3+6),"Außerhalb Planwoche",IF(K31&gt;Parameter!$B$4,"Dauer prüfen",IF(AND(OR(N31="Geplant",N31="Bestätigt"),COUNTIFS($B$5:$B$104,B31,$D$5:$D$104,D31,$N$5:$N$104,"Geplant")+COUNTIFS($B$5:$B$104,B31,$D$5:$D$104,D31,$N$5:$N$104,"Bestätigt")&gt;1),"Mehrfachplanung prüfen","OK"))))))</f>
        <v/>
      </c>
    </row>
    <row r="32" ht="22" customHeight="1">
      <c r="A32" s="28" t="n"/>
      <c r="B32" s="55" t="n"/>
      <c r="C32" s="15">
        <f>IF(B32="","",CHOOSE(WEEKDAY(B32,2),"Mo","Di","Mi","Do","Fr","Sa","So"))</f>
        <v/>
      </c>
      <c r="D32" s="28" t="n"/>
      <c r="E32" s="15">
        <f>IF(D32="","",IFERROR(VLOOKUP(D32,Parameter!$A$11:$D$110,2,FALSE),"Nicht gefunden"))</f>
        <v/>
      </c>
      <c r="F32" s="28" t="n"/>
      <c r="G32" s="28" t="n"/>
      <c r="H32" s="56" t="n"/>
      <c r="I32" s="56" t="n"/>
      <c r="J32" s="31" t="n"/>
      <c r="K32" s="50">
        <f>IF(OR(H32="",I32=""),"",MAX(0,MOD(I32-H32,1)*24-IF(J32="",0,J32)/60))</f>
        <v/>
      </c>
      <c r="L32" s="51">
        <f>IF(D32="","",IFERROR(VLOOKUP(D32,Parameter!$A$11:$D$110,4,FALSE),""))</f>
        <v/>
      </c>
      <c r="M32" s="51">
        <f>IF(OR(K32="",L32=""),"",K32*L32)</f>
        <v/>
      </c>
      <c r="N32" s="28" t="n"/>
      <c r="O32" s="33">
        <f>IF(COUNTA(A32,B32,D32,F32,G32,H32,I32,J32,N32)=0,"",IF(OR(A32="",B32="",D32="",F32="",G32="",H32="",I32="",J32="",N32=""),"Angaben fehlen",IF(E32="Nicht gefunden","Mitarbeitende prüfen",IF(OR(B32&lt;Parameter!$B$3,B32&gt;Parameter!$B$3+6),"Außerhalb Planwoche",IF(K32&gt;Parameter!$B$4,"Dauer prüfen",IF(AND(OR(N32="Geplant",N32="Bestätigt"),COUNTIFS($B$5:$B$104,B32,$D$5:$D$104,D32,$N$5:$N$104,"Geplant")+COUNTIFS($B$5:$B$104,B32,$D$5:$D$104,D32,$N$5:$N$104,"Bestätigt")&gt;1),"Mehrfachplanung prüfen","OK"))))))</f>
        <v/>
      </c>
    </row>
    <row r="33" ht="22" customHeight="1">
      <c r="A33" s="28" t="n"/>
      <c r="B33" s="55" t="n"/>
      <c r="C33" s="10">
        <f>IF(B33="","",CHOOSE(WEEKDAY(B33,2),"Mo","Di","Mi","Do","Fr","Sa","So"))</f>
        <v/>
      </c>
      <c r="D33" s="28" t="n"/>
      <c r="E33" s="10">
        <f>IF(D33="","",IFERROR(VLOOKUP(D33,Parameter!$A$11:$D$110,2,FALSE),"Nicht gefunden"))</f>
        <v/>
      </c>
      <c r="F33" s="28" t="n"/>
      <c r="G33" s="28" t="n"/>
      <c r="H33" s="56" t="n"/>
      <c r="I33" s="56" t="n"/>
      <c r="J33" s="31" t="n"/>
      <c r="K33" s="47">
        <f>IF(OR(H33="",I33=""),"",MAX(0,MOD(I33-H33,1)*24-IF(J33="",0,J33)/60))</f>
        <v/>
      </c>
      <c r="L33" s="48">
        <f>IF(D33="","",IFERROR(VLOOKUP(D33,Parameter!$A$11:$D$110,4,FALSE),""))</f>
        <v/>
      </c>
      <c r="M33" s="48">
        <f>IF(OR(K33="",L33=""),"",K33*L33)</f>
        <v/>
      </c>
      <c r="N33" s="28" t="n"/>
      <c r="O33" s="32">
        <f>IF(COUNTA(A33,B33,D33,F33,G33,H33,I33,J33,N33)=0,"",IF(OR(A33="",B33="",D33="",F33="",G33="",H33="",I33="",J33="",N33=""),"Angaben fehlen",IF(E33="Nicht gefunden","Mitarbeitende prüfen",IF(OR(B33&lt;Parameter!$B$3,B33&gt;Parameter!$B$3+6),"Außerhalb Planwoche",IF(K33&gt;Parameter!$B$4,"Dauer prüfen",IF(AND(OR(N33="Geplant",N33="Bestätigt"),COUNTIFS($B$5:$B$104,B33,$D$5:$D$104,D33,$N$5:$N$104,"Geplant")+COUNTIFS($B$5:$B$104,B33,$D$5:$D$104,D33,$N$5:$N$104,"Bestätigt")&gt;1),"Mehrfachplanung prüfen","OK"))))))</f>
        <v/>
      </c>
    </row>
    <row r="34" ht="22" customHeight="1">
      <c r="A34" s="28" t="n"/>
      <c r="B34" s="55" t="n"/>
      <c r="C34" s="15">
        <f>IF(B34="","",CHOOSE(WEEKDAY(B34,2),"Mo","Di","Mi","Do","Fr","Sa","So"))</f>
        <v/>
      </c>
      <c r="D34" s="28" t="n"/>
      <c r="E34" s="15">
        <f>IF(D34="","",IFERROR(VLOOKUP(D34,Parameter!$A$11:$D$110,2,FALSE),"Nicht gefunden"))</f>
        <v/>
      </c>
      <c r="F34" s="28" t="n"/>
      <c r="G34" s="28" t="n"/>
      <c r="H34" s="56" t="n"/>
      <c r="I34" s="56" t="n"/>
      <c r="J34" s="31" t="n"/>
      <c r="K34" s="50">
        <f>IF(OR(H34="",I34=""),"",MAX(0,MOD(I34-H34,1)*24-IF(J34="",0,J34)/60))</f>
        <v/>
      </c>
      <c r="L34" s="51">
        <f>IF(D34="","",IFERROR(VLOOKUP(D34,Parameter!$A$11:$D$110,4,FALSE),""))</f>
        <v/>
      </c>
      <c r="M34" s="51">
        <f>IF(OR(K34="",L34=""),"",K34*L34)</f>
        <v/>
      </c>
      <c r="N34" s="28" t="n"/>
      <c r="O34" s="33">
        <f>IF(COUNTA(A34,B34,D34,F34,G34,H34,I34,J34,N34)=0,"",IF(OR(A34="",B34="",D34="",F34="",G34="",H34="",I34="",J34="",N34=""),"Angaben fehlen",IF(E34="Nicht gefunden","Mitarbeitende prüfen",IF(OR(B34&lt;Parameter!$B$3,B34&gt;Parameter!$B$3+6),"Außerhalb Planwoche",IF(K34&gt;Parameter!$B$4,"Dauer prüfen",IF(AND(OR(N34="Geplant",N34="Bestätigt"),COUNTIFS($B$5:$B$104,B34,$D$5:$D$104,D34,$N$5:$N$104,"Geplant")+COUNTIFS($B$5:$B$104,B34,$D$5:$D$104,D34,$N$5:$N$104,"Bestätigt")&gt;1),"Mehrfachplanung prüfen","OK"))))))</f>
        <v/>
      </c>
    </row>
    <row r="35" ht="22" customHeight="1">
      <c r="A35" s="28" t="n"/>
      <c r="B35" s="55" t="n"/>
      <c r="C35" s="10">
        <f>IF(B35="","",CHOOSE(WEEKDAY(B35,2),"Mo","Di","Mi","Do","Fr","Sa","So"))</f>
        <v/>
      </c>
      <c r="D35" s="28" t="n"/>
      <c r="E35" s="10">
        <f>IF(D35="","",IFERROR(VLOOKUP(D35,Parameter!$A$11:$D$110,2,FALSE),"Nicht gefunden"))</f>
        <v/>
      </c>
      <c r="F35" s="28" t="n"/>
      <c r="G35" s="28" t="n"/>
      <c r="H35" s="56" t="n"/>
      <c r="I35" s="56" t="n"/>
      <c r="J35" s="31" t="n"/>
      <c r="K35" s="47">
        <f>IF(OR(H35="",I35=""),"",MAX(0,MOD(I35-H35,1)*24-IF(J35="",0,J35)/60))</f>
        <v/>
      </c>
      <c r="L35" s="48">
        <f>IF(D35="","",IFERROR(VLOOKUP(D35,Parameter!$A$11:$D$110,4,FALSE),""))</f>
        <v/>
      </c>
      <c r="M35" s="48">
        <f>IF(OR(K35="",L35=""),"",K35*L35)</f>
        <v/>
      </c>
      <c r="N35" s="28" t="n"/>
      <c r="O35" s="32">
        <f>IF(COUNTA(A35,B35,D35,F35,G35,H35,I35,J35,N35)=0,"",IF(OR(A35="",B35="",D35="",F35="",G35="",H35="",I35="",J35="",N35=""),"Angaben fehlen",IF(E35="Nicht gefunden","Mitarbeitende prüfen",IF(OR(B35&lt;Parameter!$B$3,B35&gt;Parameter!$B$3+6),"Außerhalb Planwoche",IF(K35&gt;Parameter!$B$4,"Dauer prüfen",IF(AND(OR(N35="Geplant",N35="Bestätigt"),COUNTIFS($B$5:$B$104,B35,$D$5:$D$104,D35,$N$5:$N$104,"Geplant")+COUNTIFS($B$5:$B$104,B35,$D$5:$D$104,D35,$N$5:$N$104,"Bestätigt")&gt;1),"Mehrfachplanung prüfen","OK"))))))</f>
        <v/>
      </c>
    </row>
    <row r="36" ht="22" customHeight="1">
      <c r="A36" s="28" t="n"/>
      <c r="B36" s="55" t="n"/>
      <c r="C36" s="15">
        <f>IF(B36="","",CHOOSE(WEEKDAY(B36,2),"Mo","Di","Mi","Do","Fr","Sa","So"))</f>
        <v/>
      </c>
      <c r="D36" s="28" t="n"/>
      <c r="E36" s="15">
        <f>IF(D36="","",IFERROR(VLOOKUP(D36,Parameter!$A$11:$D$110,2,FALSE),"Nicht gefunden"))</f>
        <v/>
      </c>
      <c r="F36" s="28" t="n"/>
      <c r="G36" s="28" t="n"/>
      <c r="H36" s="56" t="n"/>
      <c r="I36" s="56" t="n"/>
      <c r="J36" s="31" t="n"/>
      <c r="K36" s="50">
        <f>IF(OR(H36="",I36=""),"",MAX(0,MOD(I36-H36,1)*24-IF(J36="",0,J36)/60))</f>
        <v/>
      </c>
      <c r="L36" s="51">
        <f>IF(D36="","",IFERROR(VLOOKUP(D36,Parameter!$A$11:$D$110,4,FALSE),""))</f>
        <v/>
      </c>
      <c r="M36" s="51">
        <f>IF(OR(K36="",L36=""),"",K36*L36)</f>
        <v/>
      </c>
      <c r="N36" s="28" t="n"/>
      <c r="O36" s="33">
        <f>IF(COUNTA(A36,B36,D36,F36,G36,H36,I36,J36,N36)=0,"",IF(OR(A36="",B36="",D36="",F36="",G36="",H36="",I36="",J36="",N36=""),"Angaben fehlen",IF(E36="Nicht gefunden","Mitarbeitende prüfen",IF(OR(B36&lt;Parameter!$B$3,B36&gt;Parameter!$B$3+6),"Außerhalb Planwoche",IF(K36&gt;Parameter!$B$4,"Dauer prüfen",IF(AND(OR(N36="Geplant",N36="Bestätigt"),COUNTIFS($B$5:$B$104,B36,$D$5:$D$104,D36,$N$5:$N$104,"Geplant")+COUNTIFS($B$5:$B$104,B36,$D$5:$D$104,D36,$N$5:$N$104,"Bestätigt")&gt;1),"Mehrfachplanung prüfen","OK"))))))</f>
        <v/>
      </c>
    </row>
    <row r="37" ht="22" customHeight="1">
      <c r="A37" s="28" t="n"/>
      <c r="B37" s="55" t="n"/>
      <c r="C37" s="10">
        <f>IF(B37="","",CHOOSE(WEEKDAY(B37,2),"Mo","Di","Mi","Do","Fr","Sa","So"))</f>
        <v/>
      </c>
      <c r="D37" s="28" t="n"/>
      <c r="E37" s="10">
        <f>IF(D37="","",IFERROR(VLOOKUP(D37,Parameter!$A$11:$D$110,2,FALSE),"Nicht gefunden"))</f>
        <v/>
      </c>
      <c r="F37" s="28" t="n"/>
      <c r="G37" s="28" t="n"/>
      <c r="H37" s="56" t="n"/>
      <c r="I37" s="56" t="n"/>
      <c r="J37" s="31" t="n"/>
      <c r="K37" s="47">
        <f>IF(OR(H37="",I37=""),"",MAX(0,MOD(I37-H37,1)*24-IF(J37="",0,J37)/60))</f>
        <v/>
      </c>
      <c r="L37" s="48">
        <f>IF(D37="","",IFERROR(VLOOKUP(D37,Parameter!$A$11:$D$110,4,FALSE),""))</f>
        <v/>
      </c>
      <c r="M37" s="48">
        <f>IF(OR(K37="",L37=""),"",K37*L37)</f>
        <v/>
      </c>
      <c r="N37" s="28" t="n"/>
      <c r="O37" s="32">
        <f>IF(COUNTA(A37,B37,D37,F37,G37,H37,I37,J37,N37)=0,"",IF(OR(A37="",B37="",D37="",F37="",G37="",H37="",I37="",J37="",N37=""),"Angaben fehlen",IF(E37="Nicht gefunden","Mitarbeitende prüfen",IF(OR(B37&lt;Parameter!$B$3,B37&gt;Parameter!$B$3+6),"Außerhalb Planwoche",IF(K37&gt;Parameter!$B$4,"Dauer prüfen",IF(AND(OR(N37="Geplant",N37="Bestätigt"),COUNTIFS($B$5:$B$104,B37,$D$5:$D$104,D37,$N$5:$N$104,"Geplant")+COUNTIFS($B$5:$B$104,B37,$D$5:$D$104,D37,$N$5:$N$104,"Bestätigt")&gt;1),"Mehrfachplanung prüfen","OK"))))))</f>
        <v/>
      </c>
    </row>
    <row r="38" ht="22" customHeight="1">
      <c r="A38" s="28" t="n"/>
      <c r="B38" s="55" t="n"/>
      <c r="C38" s="15">
        <f>IF(B38="","",CHOOSE(WEEKDAY(B38,2),"Mo","Di","Mi","Do","Fr","Sa","So"))</f>
        <v/>
      </c>
      <c r="D38" s="28" t="n"/>
      <c r="E38" s="15">
        <f>IF(D38="","",IFERROR(VLOOKUP(D38,Parameter!$A$11:$D$110,2,FALSE),"Nicht gefunden"))</f>
        <v/>
      </c>
      <c r="F38" s="28" t="n"/>
      <c r="G38" s="28" t="n"/>
      <c r="H38" s="56" t="n"/>
      <c r="I38" s="56" t="n"/>
      <c r="J38" s="31" t="n"/>
      <c r="K38" s="50">
        <f>IF(OR(H38="",I38=""),"",MAX(0,MOD(I38-H38,1)*24-IF(J38="",0,J38)/60))</f>
        <v/>
      </c>
      <c r="L38" s="51">
        <f>IF(D38="","",IFERROR(VLOOKUP(D38,Parameter!$A$11:$D$110,4,FALSE),""))</f>
        <v/>
      </c>
      <c r="M38" s="51">
        <f>IF(OR(K38="",L38=""),"",K38*L38)</f>
        <v/>
      </c>
      <c r="N38" s="28" t="n"/>
      <c r="O38" s="33">
        <f>IF(COUNTA(A38,B38,D38,F38,G38,H38,I38,J38,N38)=0,"",IF(OR(A38="",B38="",D38="",F38="",G38="",H38="",I38="",J38="",N38=""),"Angaben fehlen",IF(E38="Nicht gefunden","Mitarbeitende prüfen",IF(OR(B38&lt;Parameter!$B$3,B38&gt;Parameter!$B$3+6),"Außerhalb Planwoche",IF(K38&gt;Parameter!$B$4,"Dauer prüfen",IF(AND(OR(N38="Geplant",N38="Bestätigt"),COUNTIFS($B$5:$B$104,B38,$D$5:$D$104,D38,$N$5:$N$104,"Geplant")+COUNTIFS($B$5:$B$104,B38,$D$5:$D$104,D38,$N$5:$N$104,"Bestätigt")&gt;1),"Mehrfachplanung prüfen","OK"))))))</f>
        <v/>
      </c>
    </row>
    <row r="39" ht="22" customHeight="1">
      <c r="A39" s="28" t="n"/>
      <c r="B39" s="55" t="n"/>
      <c r="C39" s="10">
        <f>IF(B39="","",CHOOSE(WEEKDAY(B39,2),"Mo","Di","Mi","Do","Fr","Sa","So"))</f>
        <v/>
      </c>
      <c r="D39" s="28" t="n"/>
      <c r="E39" s="10">
        <f>IF(D39="","",IFERROR(VLOOKUP(D39,Parameter!$A$11:$D$110,2,FALSE),"Nicht gefunden"))</f>
        <v/>
      </c>
      <c r="F39" s="28" t="n"/>
      <c r="G39" s="28" t="n"/>
      <c r="H39" s="56" t="n"/>
      <c r="I39" s="56" t="n"/>
      <c r="J39" s="31" t="n"/>
      <c r="K39" s="47">
        <f>IF(OR(H39="",I39=""),"",MAX(0,MOD(I39-H39,1)*24-IF(J39="",0,J39)/60))</f>
        <v/>
      </c>
      <c r="L39" s="48">
        <f>IF(D39="","",IFERROR(VLOOKUP(D39,Parameter!$A$11:$D$110,4,FALSE),""))</f>
        <v/>
      </c>
      <c r="M39" s="48">
        <f>IF(OR(K39="",L39=""),"",K39*L39)</f>
        <v/>
      </c>
      <c r="N39" s="28" t="n"/>
      <c r="O39" s="32">
        <f>IF(COUNTA(A39,B39,D39,F39,G39,H39,I39,J39,N39)=0,"",IF(OR(A39="",B39="",D39="",F39="",G39="",H39="",I39="",J39="",N39=""),"Angaben fehlen",IF(E39="Nicht gefunden","Mitarbeitende prüfen",IF(OR(B39&lt;Parameter!$B$3,B39&gt;Parameter!$B$3+6),"Außerhalb Planwoche",IF(K39&gt;Parameter!$B$4,"Dauer prüfen",IF(AND(OR(N39="Geplant",N39="Bestätigt"),COUNTIFS($B$5:$B$104,B39,$D$5:$D$104,D39,$N$5:$N$104,"Geplant")+COUNTIFS($B$5:$B$104,B39,$D$5:$D$104,D39,$N$5:$N$104,"Bestätigt")&gt;1),"Mehrfachplanung prüfen","OK"))))))</f>
        <v/>
      </c>
    </row>
    <row r="40" ht="22" customHeight="1">
      <c r="A40" s="28" t="n"/>
      <c r="B40" s="55" t="n"/>
      <c r="C40" s="15">
        <f>IF(B40="","",CHOOSE(WEEKDAY(B40,2),"Mo","Di","Mi","Do","Fr","Sa","So"))</f>
        <v/>
      </c>
      <c r="D40" s="28" t="n"/>
      <c r="E40" s="15">
        <f>IF(D40="","",IFERROR(VLOOKUP(D40,Parameter!$A$11:$D$110,2,FALSE),"Nicht gefunden"))</f>
        <v/>
      </c>
      <c r="F40" s="28" t="n"/>
      <c r="G40" s="28" t="n"/>
      <c r="H40" s="56" t="n"/>
      <c r="I40" s="56" t="n"/>
      <c r="J40" s="31" t="n"/>
      <c r="K40" s="50">
        <f>IF(OR(H40="",I40=""),"",MAX(0,MOD(I40-H40,1)*24-IF(J40="",0,J40)/60))</f>
        <v/>
      </c>
      <c r="L40" s="51">
        <f>IF(D40="","",IFERROR(VLOOKUP(D40,Parameter!$A$11:$D$110,4,FALSE),""))</f>
        <v/>
      </c>
      <c r="M40" s="51">
        <f>IF(OR(K40="",L40=""),"",K40*L40)</f>
        <v/>
      </c>
      <c r="N40" s="28" t="n"/>
      <c r="O40" s="33">
        <f>IF(COUNTA(A40,B40,D40,F40,G40,H40,I40,J40,N40)=0,"",IF(OR(A40="",B40="",D40="",F40="",G40="",H40="",I40="",J40="",N40=""),"Angaben fehlen",IF(E40="Nicht gefunden","Mitarbeitende prüfen",IF(OR(B40&lt;Parameter!$B$3,B40&gt;Parameter!$B$3+6),"Außerhalb Planwoche",IF(K40&gt;Parameter!$B$4,"Dauer prüfen",IF(AND(OR(N40="Geplant",N40="Bestätigt"),COUNTIFS($B$5:$B$104,B40,$D$5:$D$104,D40,$N$5:$N$104,"Geplant")+COUNTIFS($B$5:$B$104,B40,$D$5:$D$104,D40,$N$5:$N$104,"Bestätigt")&gt;1),"Mehrfachplanung prüfen","OK"))))))</f>
        <v/>
      </c>
    </row>
    <row r="41" ht="22" customHeight="1">
      <c r="A41" s="28" t="n"/>
      <c r="B41" s="55" t="n"/>
      <c r="C41" s="10">
        <f>IF(B41="","",CHOOSE(WEEKDAY(B41,2),"Mo","Di","Mi","Do","Fr","Sa","So"))</f>
        <v/>
      </c>
      <c r="D41" s="28" t="n"/>
      <c r="E41" s="10">
        <f>IF(D41="","",IFERROR(VLOOKUP(D41,Parameter!$A$11:$D$110,2,FALSE),"Nicht gefunden"))</f>
        <v/>
      </c>
      <c r="F41" s="28" t="n"/>
      <c r="G41" s="28" t="n"/>
      <c r="H41" s="56" t="n"/>
      <c r="I41" s="56" t="n"/>
      <c r="J41" s="31" t="n"/>
      <c r="K41" s="47">
        <f>IF(OR(H41="",I41=""),"",MAX(0,MOD(I41-H41,1)*24-IF(J41="",0,J41)/60))</f>
        <v/>
      </c>
      <c r="L41" s="48">
        <f>IF(D41="","",IFERROR(VLOOKUP(D41,Parameter!$A$11:$D$110,4,FALSE),""))</f>
        <v/>
      </c>
      <c r="M41" s="48">
        <f>IF(OR(K41="",L41=""),"",K41*L41)</f>
        <v/>
      </c>
      <c r="N41" s="28" t="n"/>
      <c r="O41" s="32">
        <f>IF(COUNTA(A41,B41,D41,F41,G41,H41,I41,J41,N41)=0,"",IF(OR(A41="",B41="",D41="",F41="",G41="",H41="",I41="",J41="",N41=""),"Angaben fehlen",IF(E41="Nicht gefunden","Mitarbeitende prüfen",IF(OR(B41&lt;Parameter!$B$3,B41&gt;Parameter!$B$3+6),"Außerhalb Planwoche",IF(K41&gt;Parameter!$B$4,"Dauer prüfen",IF(AND(OR(N41="Geplant",N41="Bestätigt"),COUNTIFS($B$5:$B$104,B41,$D$5:$D$104,D41,$N$5:$N$104,"Geplant")+COUNTIFS($B$5:$B$104,B41,$D$5:$D$104,D41,$N$5:$N$104,"Bestätigt")&gt;1),"Mehrfachplanung prüfen","OK"))))))</f>
        <v/>
      </c>
    </row>
    <row r="42" ht="22" customHeight="1">
      <c r="A42" s="28" t="n"/>
      <c r="B42" s="55" t="n"/>
      <c r="C42" s="15">
        <f>IF(B42="","",CHOOSE(WEEKDAY(B42,2),"Mo","Di","Mi","Do","Fr","Sa","So"))</f>
        <v/>
      </c>
      <c r="D42" s="28" t="n"/>
      <c r="E42" s="15">
        <f>IF(D42="","",IFERROR(VLOOKUP(D42,Parameter!$A$11:$D$110,2,FALSE),"Nicht gefunden"))</f>
        <v/>
      </c>
      <c r="F42" s="28" t="n"/>
      <c r="G42" s="28" t="n"/>
      <c r="H42" s="56" t="n"/>
      <c r="I42" s="56" t="n"/>
      <c r="J42" s="31" t="n"/>
      <c r="K42" s="50">
        <f>IF(OR(H42="",I42=""),"",MAX(0,MOD(I42-H42,1)*24-IF(J42="",0,J42)/60))</f>
        <v/>
      </c>
      <c r="L42" s="51">
        <f>IF(D42="","",IFERROR(VLOOKUP(D42,Parameter!$A$11:$D$110,4,FALSE),""))</f>
        <v/>
      </c>
      <c r="M42" s="51">
        <f>IF(OR(K42="",L42=""),"",K42*L42)</f>
        <v/>
      </c>
      <c r="N42" s="28" t="n"/>
      <c r="O42" s="33">
        <f>IF(COUNTA(A42,B42,D42,F42,G42,H42,I42,J42,N42)=0,"",IF(OR(A42="",B42="",D42="",F42="",G42="",H42="",I42="",J42="",N42=""),"Angaben fehlen",IF(E42="Nicht gefunden","Mitarbeitende prüfen",IF(OR(B42&lt;Parameter!$B$3,B42&gt;Parameter!$B$3+6),"Außerhalb Planwoche",IF(K42&gt;Parameter!$B$4,"Dauer prüfen",IF(AND(OR(N42="Geplant",N42="Bestätigt"),COUNTIFS($B$5:$B$104,B42,$D$5:$D$104,D42,$N$5:$N$104,"Geplant")+COUNTIFS($B$5:$B$104,B42,$D$5:$D$104,D42,$N$5:$N$104,"Bestätigt")&gt;1),"Mehrfachplanung prüfen","OK"))))))</f>
        <v/>
      </c>
    </row>
    <row r="43" ht="22" customHeight="1">
      <c r="A43" s="28" t="n"/>
      <c r="B43" s="55" t="n"/>
      <c r="C43" s="10">
        <f>IF(B43="","",CHOOSE(WEEKDAY(B43,2),"Mo","Di","Mi","Do","Fr","Sa","So"))</f>
        <v/>
      </c>
      <c r="D43" s="28" t="n"/>
      <c r="E43" s="10">
        <f>IF(D43="","",IFERROR(VLOOKUP(D43,Parameter!$A$11:$D$110,2,FALSE),"Nicht gefunden"))</f>
        <v/>
      </c>
      <c r="F43" s="28" t="n"/>
      <c r="G43" s="28" t="n"/>
      <c r="H43" s="56" t="n"/>
      <c r="I43" s="56" t="n"/>
      <c r="J43" s="31" t="n"/>
      <c r="K43" s="47">
        <f>IF(OR(H43="",I43=""),"",MAX(0,MOD(I43-H43,1)*24-IF(J43="",0,J43)/60))</f>
        <v/>
      </c>
      <c r="L43" s="48">
        <f>IF(D43="","",IFERROR(VLOOKUP(D43,Parameter!$A$11:$D$110,4,FALSE),""))</f>
        <v/>
      </c>
      <c r="M43" s="48">
        <f>IF(OR(K43="",L43=""),"",K43*L43)</f>
        <v/>
      </c>
      <c r="N43" s="28" t="n"/>
      <c r="O43" s="32">
        <f>IF(COUNTA(A43,B43,D43,F43,G43,H43,I43,J43,N43)=0,"",IF(OR(A43="",B43="",D43="",F43="",G43="",H43="",I43="",J43="",N43=""),"Angaben fehlen",IF(E43="Nicht gefunden","Mitarbeitende prüfen",IF(OR(B43&lt;Parameter!$B$3,B43&gt;Parameter!$B$3+6),"Außerhalb Planwoche",IF(K43&gt;Parameter!$B$4,"Dauer prüfen",IF(AND(OR(N43="Geplant",N43="Bestätigt"),COUNTIFS($B$5:$B$104,B43,$D$5:$D$104,D43,$N$5:$N$104,"Geplant")+COUNTIFS($B$5:$B$104,B43,$D$5:$D$104,D43,$N$5:$N$104,"Bestätigt")&gt;1),"Mehrfachplanung prüfen","OK"))))))</f>
        <v/>
      </c>
    </row>
    <row r="44" ht="22" customHeight="1">
      <c r="A44" s="28" t="n"/>
      <c r="B44" s="55" t="n"/>
      <c r="C44" s="15">
        <f>IF(B44="","",CHOOSE(WEEKDAY(B44,2),"Mo","Di","Mi","Do","Fr","Sa","So"))</f>
        <v/>
      </c>
      <c r="D44" s="28" t="n"/>
      <c r="E44" s="15">
        <f>IF(D44="","",IFERROR(VLOOKUP(D44,Parameter!$A$11:$D$110,2,FALSE),"Nicht gefunden"))</f>
        <v/>
      </c>
      <c r="F44" s="28" t="n"/>
      <c r="G44" s="28" t="n"/>
      <c r="H44" s="56" t="n"/>
      <c r="I44" s="56" t="n"/>
      <c r="J44" s="31" t="n"/>
      <c r="K44" s="50">
        <f>IF(OR(H44="",I44=""),"",MAX(0,MOD(I44-H44,1)*24-IF(J44="",0,J44)/60))</f>
        <v/>
      </c>
      <c r="L44" s="51">
        <f>IF(D44="","",IFERROR(VLOOKUP(D44,Parameter!$A$11:$D$110,4,FALSE),""))</f>
        <v/>
      </c>
      <c r="M44" s="51">
        <f>IF(OR(K44="",L44=""),"",K44*L44)</f>
        <v/>
      </c>
      <c r="N44" s="28" t="n"/>
      <c r="O44" s="33">
        <f>IF(COUNTA(A44,B44,D44,F44,G44,H44,I44,J44,N44)=0,"",IF(OR(A44="",B44="",D44="",F44="",G44="",H44="",I44="",J44="",N44=""),"Angaben fehlen",IF(E44="Nicht gefunden","Mitarbeitende prüfen",IF(OR(B44&lt;Parameter!$B$3,B44&gt;Parameter!$B$3+6),"Außerhalb Planwoche",IF(K44&gt;Parameter!$B$4,"Dauer prüfen",IF(AND(OR(N44="Geplant",N44="Bestätigt"),COUNTIFS($B$5:$B$104,B44,$D$5:$D$104,D44,$N$5:$N$104,"Geplant")+COUNTIFS($B$5:$B$104,B44,$D$5:$D$104,D44,$N$5:$N$104,"Bestätigt")&gt;1),"Mehrfachplanung prüfen","OK"))))))</f>
        <v/>
      </c>
    </row>
    <row r="45" ht="22" customHeight="1">
      <c r="A45" s="28" t="n"/>
      <c r="B45" s="55" t="n"/>
      <c r="C45" s="10">
        <f>IF(B45="","",CHOOSE(WEEKDAY(B45,2),"Mo","Di","Mi","Do","Fr","Sa","So"))</f>
        <v/>
      </c>
      <c r="D45" s="28" t="n"/>
      <c r="E45" s="10">
        <f>IF(D45="","",IFERROR(VLOOKUP(D45,Parameter!$A$11:$D$110,2,FALSE),"Nicht gefunden"))</f>
        <v/>
      </c>
      <c r="F45" s="28" t="n"/>
      <c r="G45" s="28" t="n"/>
      <c r="H45" s="56" t="n"/>
      <c r="I45" s="56" t="n"/>
      <c r="J45" s="31" t="n"/>
      <c r="K45" s="47">
        <f>IF(OR(H45="",I45=""),"",MAX(0,MOD(I45-H45,1)*24-IF(J45="",0,J45)/60))</f>
        <v/>
      </c>
      <c r="L45" s="48">
        <f>IF(D45="","",IFERROR(VLOOKUP(D45,Parameter!$A$11:$D$110,4,FALSE),""))</f>
        <v/>
      </c>
      <c r="M45" s="48">
        <f>IF(OR(K45="",L45=""),"",K45*L45)</f>
        <v/>
      </c>
      <c r="N45" s="28" t="n"/>
      <c r="O45" s="32">
        <f>IF(COUNTA(A45,B45,D45,F45,G45,H45,I45,J45,N45)=0,"",IF(OR(A45="",B45="",D45="",F45="",G45="",H45="",I45="",J45="",N45=""),"Angaben fehlen",IF(E45="Nicht gefunden","Mitarbeitende prüfen",IF(OR(B45&lt;Parameter!$B$3,B45&gt;Parameter!$B$3+6),"Außerhalb Planwoche",IF(K45&gt;Parameter!$B$4,"Dauer prüfen",IF(AND(OR(N45="Geplant",N45="Bestätigt"),COUNTIFS($B$5:$B$104,B45,$D$5:$D$104,D45,$N$5:$N$104,"Geplant")+COUNTIFS($B$5:$B$104,B45,$D$5:$D$104,D45,$N$5:$N$104,"Bestätigt")&gt;1),"Mehrfachplanung prüfen","OK"))))))</f>
        <v/>
      </c>
    </row>
    <row r="46" ht="22" customHeight="1">
      <c r="A46" s="28" t="n"/>
      <c r="B46" s="55" t="n"/>
      <c r="C46" s="15">
        <f>IF(B46="","",CHOOSE(WEEKDAY(B46,2),"Mo","Di","Mi","Do","Fr","Sa","So"))</f>
        <v/>
      </c>
      <c r="D46" s="28" t="n"/>
      <c r="E46" s="15">
        <f>IF(D46="","",IFERROR(VLOOKUP(D46,Parameter!$A$11:$D$110,2,FALSE),"Nicht gefunden"))</f>
        <v/>
      </c>
      <c r="F46" s="28" t="n"/>
      <c r="G46" s="28" t="n"/>
      <c r="H46" s="56" t="n"/>
      <c r="I46" s="56" t="n"/>
      <c r="J46" s="31" t="n"/>
      <c r="K46" s="50">
        <f>IF(OR(H46="",I46=""),"",MAX(0,MOD(I46-H46,1)*24-IF(J46="",0,J46)/60))</f>
        <v/>
      </c>
      <c r="L46" s="51">
        <f>IF(D46="","",IFERROR(VLOOKUP(D46,Parameter!$A$11:$D$110,4,FALSE),""))</f>
        <v/>
      </c>
      <c r="M46" s="51">
        <f>IF(OR(K46="",L46=""),"",K46*L46)</f>
        <v/>
      </c>
      <c r="N46" s="28" t="n"/>
      <c r="O46" s="33">
        <f>IF(COUNTA(A46,B46,D46,F46,G46,H46,I46,J46,N46)=0,"",IF(OR(A46="",B46="",D46="",F46="",G46="",H46="",I46="",J46="",N46=""),"Angaben fehlen",IF(E46="Nicht gefunden","Mitarbeitende prüfen",IF(OR(B46&lt;Parameter!$B$3,B46&gt;Parameter!$B$3+6),"Außerhalb Planwoche",IF(K46&gt;Parameter!$B$4,"Dauer prüfen",IF(AND(OR(N46="Geplant",N46="Bestätigt"),COUNTIFS($B$5:$B$104,B46,$D$5:$D$104,D46,$N$5:$N$104,"Geplant")+COUNTIFS($B$5:$B$104,B46,$D$5:$D$104,D46,$N$5:$N$104,"Bestätigt")&gt;1),"Mehrfachplanung prüfen","OK"))))))</f>
        <v/>
      </c>
    </row>
    <row r="47" ht="22" customHeight="1">
      <c r="A47" s="28" t="n"/>
      <c r="B47" s="55" t="n"/>
      <c r="C47" s="10">
        <f>IF(B47="","",CHOOSE(WEEKDAY(B47,2),"Mo","Di","Mi","Do","Fr","Sa","So"))</f>
        <v/>
      </c>
      <c r="D47" s="28" t="n"/>
      <c r="E47" s="10">
        <f>IF(D47="","",IFERROR(VLOOKUP(D47,Parameter!$A$11:$D$110,2,FALSE),"Nicht gefunden"))</f>
        <v/>
      </c>
      <c r="F47" s="28" t="n"/>
      <c r="G47" s="28" t="n"/>
      <c r="H47" s="56" t="n"/>
      <c r="I47" s="56" t="n"/>
      <c r="J47" s="31" t="n"/>
      <c r="K47" s="47">
        <f>IF(OR(H47="",I47=""),"",MAX(0,MOD(I47-H47,1)*24-IF(J47="",0,J47)/60))</f>
        <v/>
      </c>
      <c r="L47" s="48">
        <f>IF(D47="","",IFERROR(VLOOKUP(D47,Parameter!$A$11:$D$110,4,FALSE),""))</f>
        <v/>
      </c>
      <c r="M47" s="48">
        <f>IF(OR(K47="",L47=""),"",K47*L47)</f>
        <v/>
      </c>
      <c r="N47" s="28" t="n"/>
      <c r="O47" s="32">
        <f>IF(COUNTA(A47,B47,D47,F47,G47,H47,I47,J47,N47)=0,"",IF(OR(A47="",B47="",D47="",F47="",G47="",H47="",I47="",J47="",N47=""),"Angaben fehlen",IF(E47="Nicht gefunden","Mitarbeitende prüfen",IF(OR(B47&lt;Parameter!$B$3,B47&gt;Parameter!$B$3+6),"Außerhalb Planwoche",IF(K47&gt;Parameter!$B$4,"Dauer prüfen",IF(AND(OR(N47="Geplant",N47="Bestätigt"),COUNTIFS($B$5:$B$104,B47,$D$5:$D$104,D47,$N$5:$N$104,"Geplant")+COUNTIFS($B$5:$B$104,B47,$D$5:$D$104,D47,$N$5:$N$104,"Bestätigt")&gt;1),"Mehrfachplanung prüfen","OK"))))))</f>
        <v/>
      </c>
    </row>
    <row r="48" ht="22" customHeight="1">
      <c r="A48" s="28" t="n"/>
      <c r="B48" s="55" t="n"/>
      <c r="C48" s="15">
        <f>IF(B48="","",CHOOSE(WEEKDAY(B48,2),"Mo","Di","Mi","Do","Fr","Sa","So"))</f>
        <v/>
      </c>
      <c r="D48" s="28" t="n"/>
      <c r="E48" s="15">
        <f>IF(D48="","",IFERROR(VLOOKUP(D48,Parameter!$A$11:$D$110,2,FALSE),"Nicht gefunden"))</f>
        <v/>
      </c>
      <c r="F48" s="28" t="n"/>
      <c r="G48" s="28" t="n"/>
      <c r="H48" s="56" t="n"/>
      <c r="I48" s="56" t="n"/>
      <c r="J48" s="31" t="n"/>
      <c r="K48" s="50">
        <f>IF(OR(H48="",I48=""),"",MAX(0,MOD(I48-H48,1)*24-IF(J48="",0,J48)/60))</f>
        <v/>
      </c>
      <c r="L48" s="51">
        <f>IF(D48="","",IFERROR(VLOOKUP(D48,Parameter!$A$11:$D$110,4,FALSE),""))</f>
        <v/>
      </c>
      <c r="M48" s="51">
        <f>IF(OR(K48="",L48=""),"",K48*L48)</f>
        <v/>
      </c>
      <c r="N48" s="28" t="n"/>
      <c r="O48" s="33">
        <f>IF(COUNTA(A48,B48,D48,F48,G48,H48,I48,J48,N48)=0,"",IF(OR(A48="",B48="",D48="",F48="",G48="",H48="",I48="",J48="",N48=""),"Angaben fehlen",IF(E48="Nicht gefunden","Mitarbeitende prüfen",IF(OR(B48&lt;Parameter!$B$3,B48&gt;Parameter!$B$3+6),"Außerhalb Planwoche",IF(K48&gt;Parameter!$B$4,"Dauer prüfen",IF(AND(OR(N48="Geplant",N48="Bestätigt"),COUNTIFS($B$5:$B$104,B48,$D$5:$D$104,D48,$N$5:$N$104,"Geplant")+COUNTIFS($B$5:$B$104,B48,$D$5:$D$104,D48,$N$5:$N$104,"Bestätigt")&gt;1),"Mehrfachplanung prüfen","OK"))))))</f>
        <v/>
      </c>
    </row>
    <row r="49" ht="22" customHeight="1">
      <c r="A49" s="28" t="n"/>
      <c r="B49" s="55" t="n"/>
      <c r="C49" s="10">
        <f>IF(B49="","",CHOOSE(WEEKDAY(B49,2),"Mo","Di","Mi","Do","Fr","Sa","So"))</f>
        <v/>
      </c>
      <c r="D49" s="28" t="n"/>
      <c r="E49" s="10">
        <f>IF(D49="","",IFERROR(VLOOKUP(D49,Parameter!$A$11:$D$110,2,FALSE),"Nicht gefunden"))</f>
        <v/>
      </c>
      <c r="F49" s="28" t="n"/>
      <c r="G49" s="28" t="n"/>
      <c r="H49" s="56" t="n"/>
      <c r="I49" s="56" t="n"/>
      <c r="J49" s="31" t="n"/>
      <c r="K49" s="47">
        <f>IF(OR(H49="",I49=""),"",MAX(0,MOD(I49-H49,1)*24-IF(J49="",0,J49)/60))</f>
        <v/>
      </c>
      <c r="L49" s="48">
        <f>IF(D49="","",IFERROR(VLOOKUP(D49,Parameter!$A$11:$D$110,4,FALSE),""))</f>
        <v/>
      </c>
      <c r="M49" s="48">
        <f>IF(OR(K49="",L49=""),"",K49*L49)</f>
        <v/>
      </c>
      <c r="N49" s="28" t="n"/>
      <c r="O49" s="32">
        <f>IF(COUNTA(A49,B49,D49,F49,G49,H49,I49,J49,N49)=0,"",IF(OR(A49="",B49="",D49="",F49="",G49="",H49="",I49="",J49="",N49=""),"Angaben fehlen",IF(E49="Nicht gefunden","Mitarbeitende prüfen",IF(OR(B49&lt;Parameter!$B$3,B49&gt;Parameter!$B$3+6),"Außerhalb Planwoche",IF(K49&gt;Parameter!$B$4,"Dauer prüfen",IF(AND(OR(N49="Geplant",N49="Bestätigt"),COUNTIFS($B$5:$B$104,B49,$D$5:$D$104,D49,$N$5:$N$104,"Geplant")+COUNTIFS($B$5:$B$104,B49,$D$5:$D$104,D49,$N$5:$N$104,"Bestätigt")&gt;1),"Mehrfachplanung prüfen","OK"))))))</f>
        <v/>
      </c>
    </row>
    <row r="50" ht="22" customHeight="1">
      <c r="A50" s="28" t="n"/>
      <c r="B50" s="55" t="n"/>
      <c r="C50" s="15">
        <f>IF(B50="","",CHOOSE(WEEKDAY(B50,2),"Mo","Di","Mi","Do","Fr","Sa","So"))</f>
        <v/>
      </c>
      <c r="D50" s="28" t="n"/>
      <c r="E50" s="15">
        <f>IF(D50="","",IFERROR(VLOOKUP(D50,Parameter!$A$11:$D$110,2,FALSE),"Nicht gefunden"))</f>
        <v/>
      </c>
      <c r="F50" s="28" t="n"/>
      <c r="G50" s="28" t="n"/>
      <c r="H50" s="56" t="n"/>
      <c r="I50" s="56" t="n"/>
      <c r="J50" s="31" t="n"/>
      <c r="K50" s="50">
        <f>IF(OR(H50="",I50=""),"",MAX(0,MOD(I50-H50,1)*24-IF(J50="",0,J50)/60))</f>
        <v/>
      </c>
      <c r="L50" s="51">
        <f>IF(D50="","",IFERROR(VLOOKUP(D50,Parameter!$A$11:$D$110,4,FALSE),""))</f>
        <v/>
      </c>
      <c r="M50" s="51">
        <f>IF(OR(K50="",L50=""),"",K50*L50)</f>
        <v/>
      </c>
      <c r="N50" s="28" t="n"/>
      <c r="O50" s="33">
        <f>IF(COUNTA(A50,B50,D50,F50,G50,H50,I50,J50,N50)=0,"",IF(OR(A50="",B50="",D50="",F50="",G50="",H50="",I50="",J50="",N50=""),"Angaben fehlen",IF(E50="Nicht gefunden","Mitarbeitende prüfen",IF(OR(B50&lt;Parameter!$B$3,B50&gt;Parameter!$B$3+6),"Außerhalb Planwoche",IF(K50&gt;Parameter!$B$4,"Dauer prüfen",IF(AND(OR(N50="Geplant",N50="Bestätigt"),COUNTIFS($B$5:$B$104,B50,$D$5:$D$104,D50,$N$5:$N$104,"Geplant")+COUNTIFS($B$5:$B$104,B50,$D$5:$D$104,D50,$N$5:$N$104,"Bestätigt")&gt;1),"Mehrfachplanung prüfen","OK"))))))</f>
        <v/>
      </c>
    </row>
    <row r="51" ht="22" customHeight="1">
      <c r="A51" s="28" t="n"/>
      <c r="B51" s="55" t="n"/>
      <c r="C51" s="10">
        <f>IF(B51="","",CHOOSE(WEEKDAY(B51,2),"Mo","Di","Mi","Do","Fr","Sa","So"))</f>
        <v/>
      </c>
      <c r="D51" s="28" t="n"/>
      <c r="E51" s="10">
        <f>IF(D51="","",IFERROR(VLOOKUP(D51,Parameter!$A$11:$D$110,2,FALSE),"Nicht gefunden"))</f>
        <v/>
      </c>
      <c r="F51" s="28" t="n"/>
      <c r="G51" s="28" t="n"/>
      <c r="H51" s="56" t="n"/>
      <c r="I51" s="56" t="n"/>
      <c r="J51" s="31" t="n"/>
      <c r="K51" s="47">
        <f>IF(OR(H51="",I51=""),"",MAX(0,MOD(I51-H51,1)*24-IF(J51="",0,J51)/60))</f>
        <v/>
      </c>
      <c r="L51" s="48">
        <f>IF(D51="","",IFERROR(VLOOKUP(D51,Parameter!$A$11:$D$110,4,FALSE),""))</f>
        <v/>
      </c>
      <c r="M51" s="48">
        <f>IF(OR(K51="",L51=""),"",K51*L51)</f>
        <v/>
      </c>
      <c r="N51" s="28" t="n"/>
      <c r="O51" s="32">
        <f>IF(COUNTA(A51,B51,D51,F51,G51,H51,I51,J51,N51)=0,"",IF(OR(A51="",B51="",D51="",F51="",G51="",H51="",I51="",J51="",N51=""),"Angaben fehlen",IF(E51="Nicht gefunden","Mitarbeitende prüfen",IF(OR(B51&lt;Parameter!$B$3,B51&gt;Parameter!$B$3+6),"Außerhalb Planwoche",IF(K51&gt;Parameter!$B$4,"Dauer prüfen",IF(AND(OR(N51="Geplant",N51="Bestätigt"),COUNTIFS($B$5:$B$104,B51,$D$5:$D$104,D51,$N$5:$N$104,"Geplant")+COUNTIFS($B$5:$B$104,B51,$D$5:$D$104,D51,$N$5:$N$104,"Bestätigt")&gt;1),"Mehrfachplanung prüfen","OK"))))))</f>
        <v/>
      </c>
    </row>
    <row r="52" ht="22" customHeight="1">
      <c r="A52" s="28" t="n"/>
      <c r="B52" s="55" t="n"/>
      <c r="C52" s="15">
        <f>IF(B52="","",CHOOSE(WEEKDAY(B52,2),"Mo","Di","Mi","Do","Fr","Sa","So"))</f>
        <v/>
      </c>
      <c r="D52" s="28" t="n"/>
      <c r="E52" s="15">
        <f>IF(D52="","",IFERROR(VLOOKUP(D52,Parameter!$A$11:$D$110,2,FALSE),"Nicht gefunden"))</f>
        <v/>
      </c>
      <c r="F52" s="28" t="n"/>
      <c r="G52" s="28" t="n"/>
      <c r="H52" s="56" t="n"/>
      <c r="I52" s="56" t="n"/>
      <c r="J52" s="31" t="n"/>
      <c r="K52" s="50">
        <f>IF(OR(H52="",I52=""),"",MAX(0,MOD(I52-H52,1)*24-IF(J52="",0,J52)/60))</f>
        <v/>
      </c>
      <c r="L52" s="51">
        <f>IF(D52="","",IFERROR(VLOOKUP(D52,Parameter!$A$11:$D$110,4,FALSE),""))</f>
        <v/>
      </c>
      <c r="M52" s="51">
        <f>IF(OR(K52="",L52=""),"",K52*L52)</f>
        <v/>
      </c>
      <c r="N52" s="28" t="n"/>
      <c r="O52" s="33">
        <f>IF(COUNTA(A52,B52,D52,F52,G52,H52,I52,J52,N52)=0,"",IF(OR(A52="",B52="",D52="",F52="",G52="",H52="",I52="",J52="",N52=""),"Angaben fehlen",IF(E52="Nicht gefunden","Mitarbeitende prüfen",IF(OR(B52&lt;Parameter!$B$3,B52&gt;Parameter!$B$3+6),"Außerhalb Planwoche",IF(K52&gt;Parameter!$B$4,"Dauer prüfen",IF(AND(OR(N52="Geplant",N52="Bestätigt"),COUNTIFS($B$5:$B$104,B52,$D$5:$D$104,D52,$N$5:$N$104,"Geplant")+COUNTIFS($B$5:$B$104,B52,$D$5:$D$104,D52,$N$5:$N$104,"Bestätigt")&gt;1),"Mehrfachplanung prüfen","OK"))))))</f>
        <v/>
      </c>
    </row>
    <row r="53" ht="22" customHeight="1">
      <c r="A53" s="28" t="n"/>
      <c r="B53" s="55" t="n"/>
      <c r="C53" s="10">
        <f>IF(B53="","",CHOOSE(WEEKDAY(B53,2),"Mo","Di","Mi","Do","Fr","Sa","So"))</f>
        <v/>
      </c>
      <c r="D53" s="28" t="n"/>
      <c r="E53" s="10">
        <f>IF(D53="","",IFERROR(VLOOKUP(D53,Parameter!$A$11:$D$110,2,FALSE),"Nicht gefunden"))</f>
        <v/>
      </c>
      <c r="F53" s="28" t="n"/>
      <c r="G53" s="28" t="n"/>
      <c r="H53" s="56" t="n"/>
      <c r="I53" s="56" t="n"/>
      <c r="J53" s="31" t="n"/>
      <c r="K53" s="47">
        <f>IF(OR(H53="",I53=""),"",MAX(0,MOD(I53-H53,1)*24-IF(J53="",0,J53)/60))</f>
        <v/>
      </c>
      <c r="L53" s="48">
        <f>IF(D53="","",IFERROR(VLOOKUP(D53,Parameter!$A$11:$D$110,4,FALSE),""))</f>
        <v/>
      </c>
      <c r="M53" s="48">
        <f>IF(OR(K53="",L53=""),"",K53*L53)</f>
        <v/>
      </c>
      <c r="N53" s="28" t="n"/>
      <c r="O53" s="32">
        <f>IF(COUNTA(A53,B53,D53,F53,G53,H53,I53,J53,N53)=0,"",IF(OR(A53="",B53="",D53="",F53="",G53="",H53="",I53="",J53="",N53=""),"Angaben fehlen",IF(E53="Nicht gefunden","Mitarbeitende prüfen",IF(OR(B53&lt;Parameter!$B$3,B53&gt;Parameter!$B$3+6),"Außerhalb Planwoche",IF(K53&gt;Parameter!$B$4,"Dauer prüfen",IF(AND(OR(N53="Geplant",N53="Bestätigt"),COUNTIFS($B$5:$B$104,B53,$D$5:$D$104,D53,$N$5:$N$104,"Geplant")+COUNTIFS($B$5:$B$104,B53,$D$5:$D$104,D53,$N$5:$N$104,"Bestätigt")&gt;1),"Mehrfachplanung prüfen","OK"))))))</f>
        <v/>
      </c>
    </row>
    <row r="54" ht="22" customHeight="1">
      <c r="A54" s="28" t="n"/>
      <c r="B54" s="55" t="n"/>
      <c r="C54" s="15">
        <f>IF(B54="","",CHOOSE(WEEKDAY(B54,2),"Mo","Di","Mi","Do","Fr","Sa","So"))</f>
        <v/>
      </c>
      <c r="D54" s="28" t="n"/>
      <c r="E54" s="15">
        <f>IF(D54="","",IFERROR(VLOOKUP(D54,Parameter!$A$11:$D$110,2,FALSE),"Nicht gefunden"))</f>
        <v/>
      </c>
      <c r="F54" s="28" t="n"/>
      <c r="G54" s="28" t="n"/>
      <c r="H54" s="56" t="n"/>
      <c r="I54" s="56" t="n"/>
      <c r="J54" s="31" t="n"/>
      <c r="K54" s="50">
        <f>IF(OR(H54="",I54=""),"",MAX(0,MOD(I54-H54,1)*24-IF(J54="",0,J54)/60))</f>
        <v/>
      </c>
      <c r="L54" s="51">
        <f>IF(D54="","",IFERROR(VLOOKUP(D54,Parameter!$A$11:$D$110,4,FALSE),""))</f>
        <v/>
      </c>
      <c r="M54" s="51">
        <f>IF(OR(K54="",L54=""),"",K54*L54)</f>
        <v/>
      </c>
      <c r="N54" s="28" t="n"/>
      <c r="O54" s="33">
        <f>IF(COUNTA(A54,B54,D54,F54,G54,H54,I54,J54,N54)=0,"",IF(OR(A54="",B54="",D54="",F54="",G54="",H54="",I54="",J54="",N54=""),"Angaben fehlen",IF(E54="Nicht gefunden","Mitarbeitende prüfen",IF(OR(B54&lt;Parameter!$B$3,B54&gt;Parameter!$B$3+6),"Außerhalb Planwoche",IF(K54&gt;Parameter!$B$4,"Dauer prüfen",IF(AND(OR(N54="Geplant",N54="Bestätigt"),COUNTIFS($B$5:$B$104,B54,$D$5:$D$104,D54,$N$5:$N$104,"Geplant")+COUNTIFS($B$5:$B$104,B54,$D$5:$D$104,D54,$N$5:$N$104,"Bestätigt")&gt;1),"Mehrfachplanung prüfen","OK"))))))</f>
        <v/>
      </c>
    </row>
    <row r="55" ht="22" customHeight="1">
      <c r="A55" s="28" t="n"/>
      <c r="B55" s="55" t="n"/>
      <c r="C55" s="10">
        <f>IF(B55="","",CHOOSE(WEEKDAY(B55,2),"Mo","Di","Mi","Do","Fr","Sa","So"))</f>
        <v/>
      </c>
      <c r="D55" s="28" t="n"/>
      <c r="E55" s="10">
        <f>IF(D55="","",IFERROR(VLOOKUP(D55,Parameter!$A$11:$D$110,2,FALSE),"Nicht gefunden"))</f>
        <v/>
      </c>
      <c r="F55" s="28" t="n"/>
      <c r="G55" s="28" t="n"/>
      <c r="H55" s="56" t="n"/>
      <c r="I55" s="56" t="n"/>
      <c r="J55" s="31" t="n"/>
      <c r="K55" s="47">
        <f>IF(OR(H55="",I55=""),"",MAX(0,MOD(I55-H55,1)*24-IF(J55="",0,J55)/60))</f>
        <v/>
      </c>
      <c r="L55" s="48">
        <f>IF(D55="","",IFERROR(VLOOKUP(D55,Parameter!$A$11:$D$110,4,FALSE),""))</f>
        <v/>
      </c>
      <c r="M55" s="48">
        <f>IF(OR(K55="",L55=""),"",K55*L55)</f>
        <v/>
      </c>
      <c r="N55" s="28" t="n"/>
      <c r="O55" s="32">
        <f>IF(COUNTA(A55,B55,D55,F55,G55,H55,I55,J55,N55)=0,"",IF(OR(A55="",B55="",D55="",F55="",G55="",H55="",I55="",J55="",N55=""),"Angaben fehlen",IF(E55="Nicht gefunden","Mitarbeitende prüfen",IF(OR(B55&lt;Parameter!$B$3,B55&gt;Parameter!$B$3+6),"Außerhalb Planwoche",IF(K55&gt;Parameter!$B$4,"Dauer prüfen",IF(AND(OR(N55="Geplant",N55="Bestätigt"),COUNTIFS($B$5:$B$104,B55,$D$5:$D$104,D55,$N$5:$N$104,"Geplant")+COUNTIFS($B$5:$B$104,B55,$D$5:$D$104,D55,$N$5:$N$104,"Bestätigt")&gt;1),"Mehrfachplanung prüfen","OK"))))))</f>
        <v/>
      </c>
    </row>
    <row r="56" ht="22" customHeight="1">
      <c r="A56" s="28" t="n"/>
      <c r="B56" s="55" t="n"/>
      <c r="C56" s="15">
        <f>IF(B56="","",CHOOSE(WEEKDAY(B56,2),"Mo","Di","Mi","Do","Fr","Sa","So"))</f>
        <v/>
      </c>
      <c r="D56" s="28" t="n"/>
      <c r="E56" s="15">
        <f>IF(D56="","",IFERROR(VLOOKUP(D56,Parameter!$A$11:$D$110,2,FALSE),"Nicht gefunden"))</f>
        <v/>
      </c>
      <c r="F56" s="28" t="n"/>
      <c r="G56" s="28" t="n"/>
      <c r="H56" s="56" t="n"/>
      <c r="I56" s="56" t="n"/>
      <c r="J56" s="31" t="n"/>
      <c r="K56" s="50">
        <f>IF(OR(H56="",I56=""),"",MAX(0,MOD(I56-H56,1)*24-IF(J56="",0,J56)/60))</f>
        <v/>
      </c>
      <c r="L56" s="51">
        <f>IF(D56="","",IFERROR(VLOOKUP(D56,Parameter!$A$11:$D$110,4,FALSE),""))</f>
        <v/>
      </c>
      <c r="M56" s="51">
        <f>IF(OR(K56="",L56=""),"",K56*L56)</f>
        <v/>
      </c>
      <c r="N56" s="28" t="n"/>
      <c r="O56" s="33">
        <f>IF(COUNTA(A56,B56,D56,F56,G56,H56,I56,J56,N56)=0,"",IF(OR(A56="",B56="",D56="",F56="",G56="",H56="",I56="",J56="",N56=""),"Angaben fehlen",IF(E56="Nicht gefunden","Mitarbeitende prüfen",IF(OR(B56&lt;Parameter!$B$3,B56&gt;Parameter!$B$3+6),"Außerhalb Planwoche",IF(K56&gt;Parameter!$B$4,"Dauer prüfen",IF(AND(OR(N56="Geplant",N56="Bestätigt"),COUNTIFS($B$5:$B$104,B56,$D$5:$D$104,D56,$N$5:$N$104,"Geplant")+COUNTIFS($B$5:$B$104,B56,$D$5:$D$104,D56,$N$5:$N$104,"Bestätigt")&gt;1),"Mehrfachplanung prüfen","OK"))))))</f>
        <v/>
      </c>
    </row>
    <row r="57" ht="22" customHeight="1">
      <c r="A57" s="28" t="n"/>
      <c r="B57" s="55" t="n"/>
      <c r="C57" s="10">
        <f>IF(B57="","",CHOOSE(WEEKDAY(B57,2),"Mo","Di","Mi","Do","Fr","Sa","So"))</f>
        <v/>
      </c>
      <c r="D57" s="28" t="n"/>
      <c r="E57" s="10">
        <f>IF(D57="","",IFERROR(VLOOKUP(D57,Parameter!$A$11:$D$110,2,FALSE),"Nicht gefunden"))</f>
        <v/>
      </c>
      <c r="F57" s="28" t="n"/>
      <c r="G57" s="28" t="n"/>
      <c r="H57" s="56" t="n"/>
      <c r="I57" s="56" t="n"/>
      <c r="J57" s="31" t="n"/>
      <c r="K57" s="47">
        <f>IF(OR(H57="",I57=""),"",MAX(0,MOD(I57-H57,1)*24-IF(J57="",0,J57)/60))</f>
        <v/>
      </c>
      <c r="L57" s="48">
        <f>IF(D57="","",IFERROR(VLOOKUP(D57,Parameter!$A$11:$D$110,4,FALSE),""))</f>
        <v/>
      </c>
      <c r="M57" s="48">
        <f>IF(OR(K57="",L57=""),"",K57*L57)</f>
        <v/>
      </c>
      <c r="N57" s="28" t="n"/>
      <c r="O57" s="32">
        <f>IF(COUNTA(A57,B57,D57,F57,G57,H57,I57,J57,N57)=0,"",IF(OR(A57="",B57="",D57="",F57="",G57="",H57="",I57="",J57="",N57=""),"Angaben fehlen",IF(E57="Nicht gefunden","Mitarbeitende prüfen",IF(OR(B57&lt;Parameter!$B$3,B57&gt;Parameter!$B$3+6),"Außerhalb Planwoche",IF(K57&gt;Parameter!$B$4,"Dauer prüfen",IF(AND(OR(N57="Geplant",N57="Bestätigt"),COUNTIFS($B$5:$B$104,B57,$D$5:$D$104,D57,$N$5:$N$104,"Geplant")+COUNTIFS($B$5:$B$104,B57,$D$5:$D$104,D57,$N$5:$N$104,"Bestätigt")&gt;1),"Mehrfachplanung prüfen","OK"))))))</f>
        <v/>
      </c>
    </row>
    <row r="58" ht="22" customHeight="1">
      <c r="A58" s="28" t="n"/>
      <c r="B58" s="55" t="n"/>
      <c r="C58" s="15">
        <f>IF(B58="","",CHOOSE(WEEKDAY(B58,2),"Mo","Di","Mi","Do","Fr","Sa","So"))</f>
        <v/>
      </c>
      <c r="D58" s="28" t="n"/>
      <c r="E58" s="15">
        <f>IF(D58="","",IFERROR(VLOOKUP(D58,Parameter!$A$11:$D$110,2,FALSE),"Nicht gefunden"))</f>
        <v/>
      </c>
      <c r="F58" s="28" t="n"/>
      <c r="G58" s="28" t="n"/>
      <c r="H58" s="56" t="n"/>
      <c r="I58" s="56" t="n"/>
      <c r="J58" s="31" t="n"/>
      <c r="K58" s="50">
        <f>IF(OR(H58="",I58=""),"",MAX(0,MOD(I58-H58,1)*24-IF(J58="",0,J58)/60))</f>
        <v/>
      </c>
      <c r="L58" s="51">
        <f>IF(D58="","",IFERROR(VLOOKUP(D58,Parameter!$A$11:$D$110,4,FALSE),""))</f>
        <v/>
      </c>
      <c r="M58" s="51">
        <f>IF(OR(K58="",L58=""),"",K58*L58)</f>
        <v/>
      </c>
      <c r="N58" s="28" t="n"/>
      <c r="O58" s="33">
        <f>IF(COUNTA(A58,B58,D58,F58,G58,H58,I58,J58,N58)=0,"",IF(OR(A58="",B58="",D58="",F58="",G58="",H58="",I58="",J58="",N58=""),"Angaben fehlen",IF(E58="Nicht gefunden","Mitarbeitende prüfen",IF(OR(B58&lt;Parameter!$B$3,B58&gt;Parameter!$B$3+6),"Außerhalb Planwoche",IF(K58&gt;Parameter!$B$4,"Dauer prüfen",IF(AND(OR(N58="Geplant",N58="Bestätigt"),COUNTIFS($B$5:$B$104,B58,$D$5:$D$104,D58,$N$5:$N$104,"Geplant")+COUNTIFS($B$5:$B$104,B58,$D$5:$D$104,D58,$N$5:$N$104,"Bestätigt")&gt;1),"Mehrfachplanung prüfen","OK"))))))</f>
        <v/>
      </c>
    </row>
    <row r="59" ht="22" customHeight="1">
      <c r="A59" s="28" t="n"/>
      <c r="B59" s="55" t="n"/>
      <c r="C59" s="10">
        <f>IF(B59="","",CHOOSE(WEEKDAY(B59,2),"Mo","Di","Mi","Do","Fr","Sa","So"))</f>
        <v/>
      </c>
      <c r="D59" s="28" t="n"/>
      <c r="E59" s="10">
        <f>IF(D59="","",IFERROR(VLOOKUP(D59,Parameter!$A$11:$D$110,2,FALSE),"Nicht gefunden"))</f>
        <v/>
      </c>
      <c r="F59" s="28" t="n"/>
      <c r="G59" s="28" t="n"/>
      <c r="H59" s="56" t="n"/>
      <c r="I59" s="56" t="n"/>
      <c r="J59" s="31" t="n"/>
      <c r="K59" s="47">
        <f>IF(OR(H59="",I59=""),"",MAX(0,MOD(I59-H59,1)*24-IF(J59="",0,J59)/60))</f>
        <v/>
      </c>
      <c r="L59" s="48">
        <f>IF(D59="","",IFERROR(VLOOKUP(D59,Parameter!$A$11:$D$110,4,FALSE),""))</f>
        <v/>
      </c>
      <c r="M59" s="48">
        <f>IF(OR(K59="",L59=""),"",K59*L59)</f>
        <v/>
      </c>
      <c r="N59" s="28" t="n"/>
      <c r="O59" s="32">
        <f>IF(COUNTA(A59,B59,D59,F59,G59,H59,I59,J59,N59)=0,"",IF(OR(A59="",B59="",D59="",F59="",G59="",H59="",I59="",J59="",N59=""),"Angaben fehlen",IF(E59="Nicht gefunden","Mitarbeitende prüfen",IF(OR(B59&lt;Parameter!$B$3,B59&gt;Parameter!$B$3+6),"Außerhalb Planwoche",IF(K59&gt;Parameter!$B$4,"Dauer prüfen",IF(AND(OR(N59="Geplant",N59="Bestätigt"),COUNTIFS($B$5:$B$104,B59,$D$5:$D$104,D59,$N$5:$N$104,"Geplant")+COUNTIFS($B$5:$B$104,B59,$D$5:$D$104,D59,$N$5:$N$104,"Bestätigt")&gt;1),"Mehrfachplanung prüfen","OK"))))))</f>
        <v/>
      </c>
    </row>
    <row r="60" ht="22" customHeight="1">
      <c r="A60" s="28" t="n"/>
      <c r="B60" s="55" t="n"/>
      <c r="C60" s="15">
        <f>IF(B60="","",CHOOSE(WEEKDAY(B60,2),"Mo","Di","Mi","Do","Fr","Sa","So"))</f>
        <v/>
      </c>
      <c r="D60" s="28" t="n"/>
      <c r="E60" s="15">
        <f>IF(D60="","",IFERROR(VLOOKUP(D60,Parameter!$A$11:$D$110,2,FALSE),"Nicht gefunden"))</f>
        <v/>
      </c>
      <c r="F60" s="28" t="n"/>
      <c r="G60" s="28" t="n"/>
      <c r="H60" s="56" t="n"/>
      <c r="I60" s="56" t="n"/>
      <c r="J60" s="31" t="n"/>
      <c r="K60" s="50">
        <f>IF(OR(H60="",I60=""),"",MAX(0,MOD(I60-H60,1)*24-IF(J60="",0,J60)/60))</f>
        <v/>
      </c>
      <c r="L60" s="51">
        <f>IF(D60="","",IFERROR(VLOOKUP(D60,Parameter!$A$11:$D$110,4,FALSE),""))</f>
        <v/>
      </c>
      <c r="M60" s="51">
        <f>IF(OR(K60="",L60=""),"",K60*L60)</f>
        <v/>
      </c>
      <c r="N60" s="28" t="n"/>
      <c r="O60" s="33">
        <f>IF(COUNTA(A60,B60,D60,F60,G60,H60,I60,J60,N60)=0,"",IF(OR(A60="",B60="",D60="",F60="",G60="",H60="",I60="",J60="",N60=""),"Angaben fehlen",IF(E60="Nicht gefunden","Mitarbeitende prüfen",IF(OR(B60&lt;Parameter!$B$3,B60&gt;Parameter!$B$3+6),"Außerhalb Planwoche",IF(K60&gt;Parameter!$B$4,"Dauer prüfen",IF(AND(OR(N60="Geplant",N60="Bestätigt"),COUNTIFS($B$5:$B$104,B60,$D$5:$D$104,D60,$N$5:$N$104,"Geplant")+COUNTIFS($B$5:$B$104,B60,$D$5:$D$104,D60,$N$5:$N$104,"Bestätigt")&gt;1),"Mehrfachplanung prüfen","OK"))))))</f>
        <v/>
      </c>
    </row>
    <row r="61" ht="22" customHeight="1">
      <c r="A61" s="28" t="n"/>
      <c r="B61" s="55" t="n"/>
      <c r="C61" s="10">
        <f>IF(B61="","",CHOOSE(WEEKDAY(B61,2),"Mo","Di","Mi","Do","Fr","Sa","So"))</f>
        <v/>
      </c>
      <c r="D61" s="28" t="n"/>
      <c r="E61" s="10">
        <f>IF(D61="","",IFERROR(VLOOKUP(D61,Parameter!$A$11:$D$110,2,FALSE),"Nicht gefunden"))</f>
        <v/>
      </c>
      <c r="F61" s="28" t="n"/>
      <c r="G61" s="28" t="n"/>
      <c r="H61" s="56" t="n"/>
      <c r="I61" s="56" t="n"/>
      <c r="J61" s="31" t="n"/>
      <c r="K61" s="47">
        <f>IF(OR(H61="",I61=""),"",MAX(0,MOD(I61-H61,1)*24-IF(J61="",0,J61)/60))</f>
        <v/>
      </c>
      <c r="L61" s="48">
        <f>IF(D61="","",IFERROR(VLOOKUP(D61,Parameter!$A$11:$D$110,4,FALSE),""))</f>
        <v/>
      </c>
      <c r="M61" s="48">
        <f>IF(OR(K61="",L61=""),"",K61*L61)</f>
        <v/>
      </c>
      <c r="N61" s="28" t="n"/>
      <c r="O61" s="32">
        <f>IF(COUNTA(A61,B61,D61,F61,G61,H61,I61,J61,N61)=0,"",IF(OR(A61="",B61="",D61="",F61="",G61="",H61="",I61="",J61="",N61=""),"Angaben fehlen",IF(E61="Nicht gefunden","Mitarbeitende prüfen",IF(OR(B61&lt;Parameter!$B$3,B61&gt;Parameter!$B$3+6),"Außerhalb Planwoche",IF(K61&gt;Parameter!$B$4,"Dauer prüfen",IF(AND(OR(N61="Geplant",N61="Bestätigt"),COUNTIFS($B$5:$B$104,B61,$D$5:$D$104,D61,$N$5:$N$104,"Geplant")+COUNTIFS($B$5:$B$104,B61,$D$5:$D$104,D61,$N$5:$N$104,"Bestätigt")&gt;1),"Mehrfachplanung prüfen","OK"))))))</f>
        <v/>
      </c>
    </row>
    <row r="62" ht="22" customHeight="1">
      <c r="A62" s="28" t="n"/>
      <c r="B62" s="55" t="n"/>
      <c r="C62" s="15">
        <f>IF(B62="","",CHOOSE(WEEKDAY(B62,2),"Mo","Di","Mi","Do","Fr","Sa","So"))</f>
        <v/>
      </c>
      <c r="D62" s="28" t="n"/>
      <c r="E62" s="15">
        <f>IF(D62="","",IFERROR(VLOOKUP(D62,Parameter!$A$11:$D$110,2,FALSE),"Nicht gefunden"))</f>
        <v/>
      </c>
      <c r="F62" s="28" t="n"/>
      <c r="G62" s="28" t="n"/>
      <c r="H62" s="56" t="n"/>
      <c r="I62" s="56" t="n"/>
      <c r="J62" s="31" t="n"/>
      <c r="K62" s="50">
        <f>IF(OR(H62="",I62=""),"",MAX(0,MOD(I62-H62,1)*24-IF(J62="",0,J62)/60))</f>
        <v/>
      </c>
      <c r="L62" s="51">
        <f>IF(D62="","",IFERROR(VLOOKUP(D62,Parameter!$A$11:$D$110,4,FALSE),""))</f>
        <v/>
      </c>
      <c r="M62" s="51">
        <f>IF(OR(K62="",L62=""),"",K62*L62)</f>
        <v/>
      </c>
      <c r="N62" s="28" t="n"/>
      <c r="O62" s="33">
        <f>IF(COUNTA(A62,B62,D62,F62,G62,H62,I62,J62,N62)=0,"",IF(OR(A62="",B62="",D62="",F62="",G62="",H62="",I62="",J62="",N62=""),"Angaben fehlen",IF(E62="Nicht gefunden","Mitarbeitende prüfen",IF(OR(B62&lt;Parameter!$B$3,B62&gt;Parameter!$B$3+6),"Außerhalb Planwoche",IF(K62&gt;Parameter!$B$4,"Dauer prüfen",IF(AND(OR(N62="Geplant",N62="Bestätigt"),COUNTIFS($B$5:$B$104,B62,$D$5:$D$104,D62,$N$5:$N$104,"Geplant")+COUNTIFS($B$5:$B$104,B62,$D$5:$D$104,D62,$N$5:$N$104,"Bestätigt")&gt;1),"Mehrfachplanung prüfen","OK"))))))</f>
        <v/>
      </c>
    </row>
    <row r="63" ht="22" customHeight="1">
      <c r="A63" s="28" t="n"/>
      <c r="B63" s="55" t="n"/>
      <c r="C63" s="10">
        <f>IF(B63="","",CHOOSE(WEEKDAY(B63,2),"Mo","Di","Mi","Do","Fr","Sa","So"))</f>
        <v/>
      </c>
      <c r="D63" s="28" t="n"/>
      <c r="E63" s="10">
        <f>IF(D63="","",IFERROR(VLOOKUP(D63,Parameter!$A$11:$D$110,2,FALSE),"Nicht gefunden"))</f>
        <v/>
      </c>
      <c r="F63" s="28" t="n"/>
      <c r="G63" s="28" t="n"/>
      <c r="H63" s="56" t="n"/>
      <c r="I63" s="56" t="n"/>
      <c r="J63" s="31" t="n"/>
      <c r="K63" s="47">
        <f>IF(OR(H63="",I63=""),"",MAX(0,MOD(I63-H63,1)*24-IF(J63="",0,J63)/60))</f>
        <v/>
      </c>
      <c r="L63" s="48">
        <f>IF(D63="","",IFERROR(VLOOKUP(D63,Parameter!$A$11:$D$110,4,FALSE),""))</f>
        <v/>
      </c>
      <c r="M63" s="48">
        <f>IF(OR(K63="",L63=""),"",K63*L63)</f>
        <v/>
      </c>
      <c r="N63" s="28" t="n"/>
      <c r="O63" s="32">
        <f>IF(COUNTA(A63,B63,D63,F63,G63,H63,I63,J63,N63)=0,"",IF(OR(A63="",B63="",D63="",F63="",G63="",H63="",I63="",J63="",N63=""),"Angaben fehlen",IF(E63="Nicht gefunden","Mitarbeitende prüfen",IF(OR(B63&lt;Parameter!$B$3,B63&gt;Parameter!$B$3+6),"Außerhalb Planwoche",IF(K63&gt;Parameter!$B$4,"Dauer prüfen",IF(AND(OR(N63="Geplant",N63="Bestätigt"),COUNTIFS($B$5:$B$104,B63,$D$5:$D$104,D63,$N$5:$N$104,"Geplant")+COUNTIFS($B$5:$B$104,B63,$D$5:$D$104,D63,$N$5:$N$104,"Bestätigt")&gt;1),"Mehrfachplanung prüfen","OK"))))))</f>
        <v/>
      </c>
    </row>
    <row r="64" ht="22" customHeight="1">
      <c r="A64" s="28" t="n"/>
      <c r="B64" s="55" t="n"/>
      <c r="C64" s="15">
        <f>IF(B64="","",CHOOSE(WEEKDAY(B64,2),"Mo","Di","Mi","Do","Fr","Sa","So"))</f>
        <v/>
      </c>
      <c r="D64" s="28" t="n"/>
      <c r="E64" s="15">
        <f>IF(D64="","",IFERROR(VLOOKUP(D64,Parameter!$A$11:$D$110,2,FALSE),"Nicht gefunden"))</f>
        <v/>
      </c>
      <c r="F64" s="28" t="n"/>
      <c r="G64" s="28" t="n"/>
      <c r="H64" s="56" t="n"/>
      <c r="I64" s="56" t="n"/>
      <c r="J64" s="31" t="n"/>
      <c r="K64" s="50">
        <f>IF(OR(H64="",I64=""),"",MAX(0,MOD(I64-H64,1)*24-IF(J64="",0,J64)/60))</f>
        <v/>
      </c>
      <c r="L64" s="51">
        <f>IF(D64="","",IFERROR(VLOOKUP(D64,Parameter!$A$11:$D$110,4,FALSE),""))</f>
        <v/>
      </c>
      <c r="M64" s="51">
        <f>IF(OR(K64="",L64=""),"",K64*L64)</f>
        <v/>
      </c>
      <c r="N64" s="28" t="n"/>
      <c r="O64" s="33">
        <f>IF(COUNTA(A64,B64,D64,F64,G64,H64,I64,J64,N64)=0,"",IF(OR(A64="",B64="",D64="",F64="",G64="",H64="",I64="",J64="",N64=""),"Angaben fehlen",IF(E64="Nicht gefunden","Mitarbeitende prüfen",IF(OR(B64&lt;Parameter!$B$3,B64&gt;Parameter!$B$3+6),"Außerhalb Planwoche",IF(K64&gt;Parameter!$B$4,"Dauer prüfen",IF(AND(OR(N64="Geplant",N64="Bestätigt"),COUNTIFS($B$5:$B$104,B64,$D$5:$D$104,D64,$N$5:$N$104,"Geplant")+COUNTIFS($B$5:$B$104,B64,$D$5:$D$104,D64,$N$5:$N$104,"Bestätigt")&gt;1),"Mehrfachplanung prüfen","OK"))))))</f>
        <v/>
      </c>
    </row>
    <row r="65" ht="22" customHeight="1">
      <c r="A65" s="28" t="n"/>
      <c r="B65" s="55" t="n"/>
      <c r="C65" s="10">
        <f>IF(B65="","",CHOOSE(WEEKDAY(B65,2),"Mo","Di","Mi","Do","Fr","Sa","So"))</f>
        <v/>
      </c>
      <c r="D65" s="28" t="n"/>
      <c r="E65" s="10">
        <f>IF(D65="","",IFERROR(VLOOKUP(D65,Parameter!$A$11:$D$110,2,FALSE),"Nicht gefunden"))</f>
        <v/>
      </c>
      <c r="F65" s="28" t="n"/>
      <c r="G65" s="28" t="n"/>
      <c r="H65" s="56" t="n"/>
      <c r="I65" s="56" t="n"/>
      <c r="J65" s="31" t="n"/>
      <c r="K65" s="47">
        <f>IF(OR(H65="",I65=""),"",MAX(0,MOD(I65-H65,1)*24-IF(J65="",0,J65)/60))</f>
        <v/>
      </c>
      <c r="L65" s="48">
        <f>IF(D65="","",IFERROR(VLOOKUP(D65,Parameter!$A$11:$D$110,4,FALSE),""))</f>
        <v/>
      </c>
      <c r="M65" s="48">
        <f>IF(OR(K65="",L65=""),"",K65*L65)</f>
        <v/>
      </c>
      <c r="N65" s="28" t="n"/>
      <c r="O65" s="32">
        <f>IF(COUNTA(A65,B65,D65,F65,G65,H65,I65,J65,N65)=0,"",IF(OR(A65="",B65="",D65="",F65="",G65="",H65="",I65="",J65="",N65=""),"Angaben fehlen",IF(E65="Nicht gefunden","Mitarbeitende prüfen",IF(OR(B65&lt;Parameter!$B$3,B65&gt;Parameter!$B$3+6),"Außerhalb Planwoche",IF(K65&gt;Parameter!$B$4,"Dauer prüfen",IF(AND(OR(N65="Geplant",N65="Bestätigt"),COUNTIFS($B$5:$B$104,B65,$D$5:$D$104,D65,$N$5:$N$104,"Geplant")+COUNTIFS($B$5:$B$104,B65,$D$5:$D$104,D65,$N$5:$N$104,"Bestätigt")&gt;1),"Mehrfachplanung prüfen","OK"))))))</f>
        <v/>
      </c>
    </row>
    <row r="66" ht="22" customHeight="1">
      <c r="A66" s="28" t="n"/>
      <c r="B66" s="55" t="n"/>
      <c r="C66" s="15">
        <f>IF(B66="","",CHOOSE(WEEKDAY(B66,2),"Mo","Di","Mi","Do","Fr","Sa","So"))</f>
        <v/>
      </c>
      <c r="D66" s="28" t="n"/>
      <c r="E66" s="15">
        <f>IF(D66="","",IFERROR(VLOOKUP(D66,Parameter!$A$11:$D$110,2,FALSE),"Nicht gefunden"))</f>
        <v/>
      </c>
      <c r="F66" s="28" t="n"/>
      <c r="G66" s="28" t="n"/>
      <c r="H66" s="56" t="n"/>
      <c r="I66" s="56" t="n"/>
      <c r="J66" s="31" t="n"/>
      <c r="K66" s="50">
        <f>IF(OR(H66="",I66=""),"",MAX(0,MOD(I66-H66,1)*24-IF(J66="",0,J66)/60))</f>
        <v/>
      </c>
      <c r="L66" s="51">
        <f>IF(D66="","",IFERROR(VLOOKUP(D66,Parameter!$A$11:$D$110,4,FALSE),""))</f>
        <v/>
      </c>
      <c r="M66" s="51">
        <f>IF(OR(K66="",L66=""),"",K66*L66)</f>
        <v/>
      </c>
      <c r="N66" s="28" t="n"/>
      <c r="O66" s="33">
        <f>IF(COUNTA(A66,B66,D66,F66,G66,H66,I66,J66,N66)=0,"",IF(OR(A66="",B66="",D66="",F66="",G66="",H66="",I66="",J66="",N66=""),"Angaben fehlen",IF(E66="Nicht gefunden","Mitarbeitende prüfen",IF(OR(B66&lt;Parameter!$B$3,B66&gt;Parameter!$B$3+6),"Außerhalb Planwoche",IF(K66&gt;Parameter!$B$4,"Dauer prüfen",IF(AND(OR(N66="Geplant",N66="Bestätigt"),COUNTIFS($B$5:$B$104,B66,$D$5:$D$104,D66,$N$5:$N$104,"Geplant")+COUNTIFS($B$5:$B$104,B66,$D$5:$D$104,D66,$N$5:$N$104,"Bestätigt")&gt;1),"Mehrfachplanung prüfen","OK"))))))</f>
        <v/>
      </c>
    </row>
    <row r="67" ht="22" customHeight="1">
      <c r="A67" s="28" t="n"/>
      <c r="B67" s="55" t="n"/>
      <c r="C67" s="10">
        <f>IF(B67="","",CHOOSE(WEEKDAY(B67,2),"Mo","Di","Mi","Do","Fr","Sa","So"))</f>
        <v/>
      </c>
      <c r="D67" s="28" t="n"/>
      <c r="E67" s="10">
        <f>IF(D67="","",IFERROR(VLOOKUP(D67,Parameter!$A$11:$D$110,2,FALSE),"Nicht gefunden"))</f>
        <v/>
      </c>
      <c r="F67" s="28" t="n"/>
      <c r="G67" s="28" t="n"/>
      <c r="H67" s="56" t="n"/>
      <c r="I67" s="56" t="n"/>
      <c r="J67" s="31" t="n"/>
      <c r="K67" s="47">
        <f>IF(OR(H67="",I67=""),"",MAX(0,MOD(I67-H67,1)*24-IF(J67="",0,J67)/60))</f>
        <v/>
      </c>
      <c r="L67" s="48">
        <f>IF(D67="","",IFERROR(VLOOKUP(D67,Parameter!$A$11:$D$110,4,FALSE),""))</f>
        <v/>
      </c>
      <c r="M67" s="48">
        <f>IF(OR(K67="",L67=""),"",K67*L67)</f>
        <v/>
      </c>
      <c r="N67" s="28" t="n"/>
      <c r="O67" s="32">
        <f>IF(COUNTA(A67,B67,D67,F67,G67,H67,I67,J67,N67)=0,"",IF(OR(A67="",B67="",D67="",F67="",G67="",H67="",I67="",J67="",N67=""),"Angaben fehlen",IF(E67="Nicht gefunden","Mitarbeitende prüfen",IF(OR(B67&lt;Parameter!$B$3,B67&gt;Parameter!$B$3+6),"Außerhalb Planwoche",IF(K67&gt;Parameter!$B$4,"Dauer prüfen",IF(AND(OR(N67="Geplant",N67="Bestätigt"),COUNTIFS($B$5:$B$104,B67,$D$5:$D$104,D67,$N$5:$N$104,"Geplant")+COUNTIFS($B$5:$B$104,B67,$D$5:$D$104,D67,$N$5:$N$104,"Bestätigt")&gt;1),"Mehrfachplanung prüfen","OK"))))))</f>
        <v/>
      </c>
    </row>
    <row r="68" ht="22" customHeight="1">
      <c r="A68" s="28" t="n"/>
      <c r="B68" s="55" t="n"/>
      <c r="C68" s="15">
        <f>IF(B68="","",CHOOSE(WEEKDAY(B68,2),"Mo","Di","Mi","Do","Fr","Sa","So"))</f>
        <v/>
      </c>
      <c r="D68" s="28" t="n"/>
      <c r="E68" s="15">
        <f>IF(D68="","",IFERROR(VLOOKUP(D68,Parameter!$A$11:$D$110,2,FALSE),"Nicht gefunden"))</f>
        <v/>
      </c>
      <c r="F68" s="28" t="n"/>
      <c r="G68" s="28" t="n"/>
      <c r="H68" s="56" t="n"/>
      <c r="I68" s="56" t="n"/>
      <c r="J68" s="31" t="n"/>
      <c r="K68" s="50">
        <f>IF(OR(H68="",I68=""),"",MAX(0,MOD(I68-H68,1)*24-IF(J68="",0,J68)/60))</f>
        <v/>
      </c>
      <c r="L68" s="51">
        <f>IF(D68="","",IFERROR(VLOOKUP(D68,Parameter!$A$11:$D$110,4,FALSE),""))</f>
        <v/>
      </c>
      <c r="M68" s="51">
        <f>IF(OR(K68="",L68=""),"",K68*L68)</f>
        <v/>
      </c>
      <c r="N68" s="28" t="n"/>
      <c r="O68" s="33">
        <f>IF(COUNTA(A68,B68,D68,F68,G68,H68,I68,J68,N68)=0,"",IF(OR(A68="",B68="",D68="",F68="",G68="",H68="",I68="",J68="",N68=""),"Angaben fehlen",IF(E68="Nicht gefunden","Mitarbeitende prüfen",IF(OR(B68&lt;Parameter!$B$3,B68&gt;Parameter!$B$3+6),"Außerhalb Planwoche",IF(K68&gt;Parameter!$B$4,"Dauer prüfen",IF(AND(OR(N68="Geplant",N68="Bestätigt"),COUNTIFS($B$5:$B$104,B68,$D$5:$D$104,D68,$N$5:$N$104,"Geplant")+COUNTIFS($B$5:$B$104,B68,$D$5:$D$104,D68,$N$5:$N$104,"Bestätigt")&gt;1),"Mehrfachplanung prüfen","OK"))))))</f>
        <v/>
      </c>
    </row>
    <row r="69" ht="22" customHeight="1">
      <c r="A69" s="28" t="n"/>
      <c r="B69" s="55" t="n"/>
      <c r="C69" s="10">
        <f>IF(B69="","",CHOOSE(WEEKDAY(B69,2),"Mo","Di","Mi","Do","Fr","Sa","So"))</f>
        <v/>
      </c>
      <c r="D69" s="28" t="n"/>
      <c r="E69" s="10">
        <f>IF(D69="","",IFERROR(VLOOKUP(D69,Parameter!$A$11:$D$110,2,FALSE),"Nicht gefunden"))</f>
        <v/>
      </c>
      <c r="F69" s="28" t="n"/>
      <c r="G69" s="28" t="n"/>
      <c r="H69" s="56" t="n"/>
      <c r="I69" s="56" t="n"/>
      <c r="J69" s="31" t="n"/>
      <c r="K69" s="47">
        <f>IF(OR(H69="",I69=""),"",MAX(0,MOD(I69-H69,1)*24-IF(J69="",0,J69)/60))</f>
        <v/>
      </c>
      <c r="L69" s="48">
        <f>IF(D69="","",IFERROR(VLOOKUP(D69,Parameter!$A$11:$D$110,4,FALSE),""))</f>
        <v/>
      </c>
      <c r="M69" s="48">
        <f>IF(OR(K69="",L69=""),"",K69*L69)</f>
        <v/>
      </c>
      <c r="N69" s="28" t="n"/>
      <c r="O69" s="32">
        <f>IF(COUNTA(A69,B69,D69,F69,G69,H69,I69,J69,N69)=0,"",IF(OR(A69="",B69="",D69="",F69="",G69="",H69="",I69="",J69="",N69=""),"Angaben fehlen",IF(E69="Nicht gefunden","Mitarbeitende prüfen",IF(OR(B69&lt;Parameter!$B$3,B69&gt;Parameter!$B$3+6),"Außerhalb Planwoche",IF(K69&gt;Parameter!$B$4,"Dauer prüfen",IF(AND(OR(N69="Geplant",N69="Bestätigt"),COUNTIFS($B$5:$B$104,B69,$D$5:$D$104,D69,$N$5:$N$104,"Geplant")+COUNTIFS($B$5:$B$104,B69,$D$5:$D$104,D69,$N$5:$N$104,"Bestätigt")&gt;1),"Mehrfachplanung prüfen","OK"))))))</f>
        <v/>
      </c>
    </row>
    <row r="70" ht="22" customHeight="1">
      <c r="A70" s="28" t="n"/>
      <c r="B70" s="55" t="n"/>
      <c r="C70" s="15">
        <f>IF(B70="","",CHOOSE(WEEKDAY(B70,2),"Mo","Di","Mi","Do","Fr","Sa","So"))</f>
        <v/>
      </c>
      <c r="D70" s="28" t="n"/>
      <c r="E70" s="15">
        <f>IF(D70="","",IFERROR(VLOOKUP(D70,Parameter!$A$11:$D$110,2,FALSE),"Nicht gefunden"))</f>
        <v/>
      </c>
      <c r="F70" s="28" t="n"/>
      <c r="G70" s="28" t="n"/>
      <c r="H70" s="56" t="n"/>
      <c r="I70" s="56" t="n"/>
      <c r="J70" s="31" t="n"/>
      <c r="K70" s="50">
        <f>IF(OR(H70="",I70=""),"",MAX(0,MOD(I70-H70,1)*24-IF(J70="",0,J70)/60))</f>
        <v/>
      </c>
      <c r="L70" s="51">
        <f>IF(D70="","",IFERROR(VLOOKUP(D70,Parameter!$A$11:$D$110,4,FALSE),""))</f>
        <v/>
      </c>
      <c r="M70" s="51">
        <f>IF(OR(K70="",L70=""),"",K70*L70)</f>
        <v/>
      </c>
      <c r="N70" s="28" t="n"/>
      <c r="O70" s="33">
        <f>IF(COUNTA(A70,B70,D70,F70,G70,H70,I70,J70,N70)=0,"",IF(OR(A70="",B70="",D70="",F70="",G70="",H70="",I70="",J70="",N70=""),"Angaben fehlen",IF(E70="Nicht gefunden","Mitarbeitende prüfen",IF(OR(B70&lt;Parameter!$B$3,B70&gt;Parameter!$B$3+6),"Außerhalb Planwoche",IF(K70&gt;Parameter!$B$4,"Dauer prüfen",IF(AND(OR(N70="Geplant",N70="Bestätigt"),COUNTIFS($B$5:$B$104,B70,$D$5:$D$104,D70,$N$5:$N$104,"Geplant")+COUNTIFS($B$5:$B$104,B70,$D$5:$D$104,D70,$N$5:$N$104,"Bestätigt")&gt;1),"Mehrfachplanung prüfen","OK"))))))</f>
        <v/>
      </c>
    </row>
    <row r="71" ht="22" customHeight="1">
      <c r="A71" s="28" t="n"/>
      <c r="B71" s="55" t="n"/>
      <c r="C71" s="10">
        <f>IF(B71="","",CHOOSE(WEEKDAY(B71,2),"Mo","Di","Mi","Do","Fr","Sa","So"))</f>
        <v/>
      </c>
      <c r="D71" s="28" t="n"/>
      <c r="E71" s="10">
        <f>IF(D71="","",IFERROR(VLOOKUP(D71,Parameter!$A$11:$D$110,2,FALSE),"Nicht gefunden"))</f>
        <v/>
      </c>
      <c r="F71" s="28" t="n"/>
      <c r="G71" s="28" t="n"/>
      <c r="H71" s="56" t="n"/>
      <c r="I71" s="56" t="n"/>
      <c r="J71" s="31" t="n"/>
      <c r="K71" s="47">
        <f>IF(OR(H71="",I71=""),"",MAX(0,MOD(I71-H71,1)*24-IF(J71="",0,J71)/60))</f>
        <v/>
      </c>
      <c r="L71" s="48">
        <f>IF(D71="","",IFERROR(VLOOKUP(D71,Parameter!$A$11:$D$110,4,FALSE),""))</f>
        <v/>
      </c>
      <c r="M71" s="48">
        <f>IF(OR(K71="",L71=""),"",K71*L71)</f>
        <v/>
      </c>
      <c r="N71" s="28" t="n"/>
      <c r="O71" s="32">
        <f>IF(COUNTA(A71,B71,D71,F71,G71,H71,I71,J71,N71)=0,"",IF(OR(A71="",B71="",D71="",F71="",G71="",H71="",I71="",J71="",N71=""),"Angaben fehlen",IF(E71="Nicht gefunden","Mitarbeitende prüfen",IF(OR(B71&lt;Parameter!$B$3,B71&gt;Parameter!$B$3+6),"Außerhalb Planwoche",IF(K71&gt;Parameter!$B$4,"Dauer prüfen",IF(AND(OR(N71="Geplant",N71="Bestätigt"),COUNTIFS($B$5:$B$104,B71,$D$5:$D$104,D71,$N$5:$N$104,"Geplant")+COUNTIFS($B$5:$B$104,B71,$D$5:$D$104,D71,$N$5:$N$104,"Bestätigt")&gt;1),"Mehrfachplanung prüfen","OK"))))))</f>
        <v/>
      </c>
    </row>
    <row r="72" ht="22" customHeight="1">
      <c r="A72" s="28" t="n"/>
      <c r="B72" s="55" t="n"/>
      <c r="C72" s="15">
        <f>IF(B72="","",CHOOSE(WEEKDAY(B72,2),"Mo","Di","Mi","Do","Fr","Sa","So"))</f>
        <v/>
      </c>
      <c r="D72" s="28" t="n"/>
      <c r="E72" s="15">
        <f>IF(D72="","",IFERROR(VLOOKUP(D72,Parameter!$A$11:$D$110,2,FALSE),"Nicht gefunden"))</f>
        <v/>
      </c>
      <c r="F72" s="28" t="n"/>
      <c r="G72" s="28" t="n"/>
      <c r="H72" s="56" t="n"/>
      <c r="I72" s="56" t="n"/>
      <c r="J72" s="31" t="n"/>
      <c r="K72" s="50">
        <f>IF(OR(H72="",I72=""),"",MAX(0,MOD(I72-H72,1)*24-IF(J72="",0,J72)/60))</f>
        <v/>
      </c>
      <c r="L72" s="51">
        <f>IF(D72="","",IFERROR(VLOOKUP(D72,Parameter!$A$11:$D$110,4,FALSE),""))</f>
        <v/>
      </c>
      <c r="M72" s="51">
        <f>IF(OR(K72="",L72=""),"",K72*L72)</f>
        <v/>
      </c>
      <c r="N72" s="28" t="n"/>
      <c r="O72" s="33">
        <f>IF(COUNTA(A72,B72,D72,F72,G72,H72,I72,J72,N72)=0,"",IF(OR(A72="",B72="",D72="",F72="",G72="",H72="",I72="",J72="",N72=""),"Angaben fehlen",IF(E72="Nicht gefunden","Mitarbeitende prüfen",IF(OR(B72&lt;Parameter!$B$3,B72&gt;Parameter!$B$3+6),"Außerhalb Planwoche",IF(K72&gt;Parameter!$B$4,"Dauer prüfen",IF(AND(OR(N72="Geplant",N72="Bestätigt"),COUNTIFS($B$5:$B$104,B72,$D$5:$D$104,D72,$N$5:$N$104,"Geplant")+COUNTIFS($B$5:$B$104,B72,$D$5:$D$104,D72,$N$5:$N$104,"Bestätigt")&gt;1),"Mehrfachplanung prüfen","OK"))))))</f>
        <v/>
      </c>
    </row>
    <row r="73" ht="22" customHeight="1">
      <c r="A73" s="28" t="n"/>
      <c r="B73" s="55" t="n"/>
      <c r="C73" s="10">
        <f>IF(B73="","",CHOOSE(WEEKDAY(B73,2),"Mo","Di","Mi","Do","Fr","Sa","So"))</f>
        <v/>
      </c>
      <c r="D73" s="28" t="n"/>
      <c r="E73" s="10">
        <f>IF(D73="","",IFERROR(VLOOKUP(D73,Parameter!$A$11:$D$110,2,FALSE),"Nicht gefunden"))</f>
        <v/>
      </c>
      <c r="F73" s="28" t="n"/>
      <c r="G73" s="28" t="n"/>
      <c r="H73" s="56" t="n"/>
      <c r="I73" s="56" t="n"/>
      <c r="J73" s="31" t="n"/>
      <c r="K73" s="47">
        <f>IF(OR(H73="",I73=""),"",MAX(0,MOD(I73-H73,1)*24-IF(J73="",0,J73)/60))</f>
        <v/>
      </c>
      <c r="L73" s="48">
        <f>IF(D73="","",IFERROR(VLOOKUP(D73,Parameter!$A$11:$D$110,4,FALSE),""))</f>
        <v/>
      </c>
      <c r="M73" s="48">
        <f>IF(OR(K73="",L73=""),"",K73*L73)</f>
        <v/>
      </c>
      <c r="N73" s="28" t="n"/>
      <c r="O73" s="32">
        <f>IF(COUNTA(A73,B73,D73,F73,G73,H73,I73,J73,N73)=0,"",IF(OR(A73="",B73="",D73="",F73="",G73="",H73="",I73="",J73="",N73=""),"Angaben fehlen",IF(E73="Nicht gefunden","Mitarbeitende prüfen",IF(OR(B73&lt;Parameter!$B$3,B73&gt;Parameter!$B$3+6),"Außerhalb Planwoche",IF(K73&gt;Parameter!$B$4,"Dauer prüfen",IF(AND(OR(N73="Geplant",N73="Bestätigt"),COUNTIFS($B$5:$B$104,B73,$D$5:$D$104,D73,$N$5:$N$104,"Geplant")+COUNTIFS($B$5:$B$104,B73,$D$5:$D$104,D73,$N$5:$N$104,"Bestätigt")&gt;1),"Mehrfachplanung prüfen","OK"))))))</f>
        <v/>
      </c>
    </row>
    <row r="74" ht="22" customHeight="1">
      <c r="A74" s="28" t="n"/>
      <c r="B74" s="55" t="n"/>
      <c r="C74" s="15">
        <f>IF(B74="","",CHOOSE(WEEKDAY(B74,2),"Mo","Di","Mi","Do","Fr","Sa","So"))</f>
        <v/>
      </c>
      <c r="D74" s="28" t="n"/>
      <c r="E74" s="15">
        <f>IF(D74="","",IFERROR(VLOOKUP(D74,Parameter!$A$11:$D$110,2,FALSE),"Nicht gefunden"))</f>
        <v/>
      </c>
      <c r="F74" s="28" t="n"/>
      <c r="G74" s="28" t="n"/>
      <c r="H74" s="56" t="n"/>
      <c r="I74" s="56" t="n"/>
      <c r="J74" s="31" t="n"/>
      <c r="K74" s="50">
        <f>IF(OR(H74="",I74=""),"",MAX(0,MOD(I74-H74,1)*24-IF(J74="",0,J74)/60))</f>
        <v/>
      </c>
      <c r="L74" s="51">
        <f>IF(D74="","",IFERROR(VLOOKUP(D74,Parameter!$A$11:$D$110,4,FALSE),""))</f>
        <v/>
      </c>
      <c r="M74" s="51">
        <f>IF(OR(K74="",L74=""),"",K74*L74)</f>
        <v/>
      </c>
      <c r="N74" s="28" t="n"/>
      <c r="O74" s="33">
        <f>IF(COUNTA(A74,B74,D74,F74,G74,H74,I74,J74,N74)=0,"",IF(OR(A74="",B74="",D74="",F74="",G74="",H74="",I74="",J74="",N74=""),"Angaben fehlen",IF(E74="Nicht gefunden","Mitarbeitende prüfen",IF(OR(B74&lt;Parameter!$B$3,B74&gt;Parameter!$B$3+6),"Außerhalb Planwoche",IF(K74&gt;Parameter!$B$4,"Dauer prüfen",IF(AND(OR(N74="Geplant",N74="Bestätigt"),COUNTIFS($B$5:$B$104,B74,$D$5:$D$104,D74,$N$5:$N$104,"Geplant")+COUNTIFS($B$5:$B$104,B74,$D$5:$D$104,D74,$N$5:$N$104,"Bestätigt")&gt;1),"Mehrfachplanung prüfen","OK"))))))</f>
        <v/>
      </c>
    </row>
    <row r="75" ht="22" customHeight="1">
      <c r="A75" s="28" t="n"/>
      <c r="B75" s="55" t="n"/>
      <c r="C75" s="10">
        <f>IF(B75="","",CHOOSE(WEEKDAY(B75,2),"Mo","Di","Mi","Do","Fr","Sa","So"))</f>
        <v/>
      </c>
      <c r="D75" s="28" t="n"/>
      <c r="E75" s="10">
        <f>IF(D75="","",IFERROR(VLOOKUP(D75,Parameter!$A$11:$D$110,2,FALSE),"Nicht gefunden"))</f>
        <v/>
      </c>
      <c r="F75" s="28" t="n"/>
      <c r="G75" s="28" t="n"/>
      <c r="H75" s="56" t="n"/>
      <c r="I75" s="56" t="n"/>
      <c r="J75" s="31" t="n"/>
      <c r="K75" s="47">
        <f>IF(OR(H75="",I75=""),"",MAX(0,MOD(I75-H75,1)*24-IF(J75="",0,J75)/60))</f>
        <v/>
      </c>
      <c r="L75" s="48">
        <f>IF(D75="","",IFERROR(VLOOKUP(D75,Parameter!$A$11:$D$110,4,FALSE),""))</f>
        <v/>
      </c>
      <c r="M75" s="48">
        <f>IF(OR(K75="",L75=""),"",K75*L75)</f>
        <v/>
      </c>
      <c r="N75" s="28" t="n"/>
      <c r="O75" s="32">
        <f>IF(COUNTA(A75,B75,D75,F75,G75,H75,I75,J75,N75)=0,"",IF(OR(A75="",B75="",D75="",F75="",G75="",H75="",I75="",J75="",N75=""),"Angaben fehlen",IF(E75="Nicht gefunden","Mitarbeitende prüfen",IF(OR(B75&lt;Parameter!$B$3,B75&gt;Parameter!$B$3+6),"Außerhalb Planwoche",IF(K75&gt;Parameter!$B$4,"Dauer prüfen",IF(AND(OR(N75="Geplant",N75="Bestätigt"),COUNTIFS($B$5:$B$104,B75,$D$5:$D$104,D75,$N$5:$N$104,"Geplant")+COUNTIFS($B$5:$B$104,B75,$D$5:$D$104,D75,$N$5:$N$104,"Bestätigt")&gt;1),"Mehrfachplanung prüfen","OK"))))))</f>
        <v/>
      </c>
    </row>
    <row r="76" ht="22" customHeight="1">
      <c r="A76" s="28" t="n"/>
      <c r="B76" s="55" t="n"/>
      <c r="C76" s="15">
        <f>IF(B76="","",CHOOSE(WEEKDAY(B76,2),"Mo","Di","Mi","Do","Fr","Sa","So"))</f>
        <v/>
      </c>
      <c r="D76" s="28" t="n"/>
      <c r="E76" s="15">
        <f>IF(D76="","",IFERROR(VLOOKUP(D76,Parameter!$A$11:$D$110,2,FALSE),"Nicht gefunden"))</f>
        <v/>
      </c>
      <c r="F76" s="28" t="n"/>
      <c r="G76" s="28" t="n"/>
      <c r="H76" s="56" t="n"/>
      <c r="I76" s="56" t="n"/>
      <c r="J76" s="31" t="n"/>
      <c r="K76" s="50">
        <f>IF(OR(H76="",I76=""),"",MAX(0,MOD(I76-H76,1)*24-IF(J76="",0,J76)/60))</f>
        <v/>
      </c>
      <c r="L76" s="51">
        <f>IF(D76="","",IFERROR(VLOOKUP(D76,Parameter!$A$11:$D$110,4,FALSE),""))</f>
        <v/>
      </c>
      <c r="M76" s="51">
        <f>IF(OR(K76="",L76=""),"",K76*L76)</f>
        <v/>
      </c>
      <c r="N76" s="28" t="n"/>
      <c r="O76" s="33">
        <f>IF(COUNTA(A76,B76,D76,F76,G76,H76,I76,J76,N76)=0,"",IF(OR(A76="",B76="",D76="",F76="",G76="",H76="",I76="",J76="",N76=""),"Angaben fehlen",IF(E76="Nicht gefunden","Mitarbeitende prüfen",IF(OR(B76&lt;Parameter!$B$3,B76&gt;Parameter!$B$3+6),"Außerhalb Planwoche",IF(K76&gt;Parameter!$B$4,"Dauer prüfen",IF(AND(OR(N76="Geplant",N76="Bestätigt"),COUNTIFS($B$5:$B$104,B76,$D$5:$D$104,D76,$N$5:$N$104,"Geplant")+COUNTIFS($B$5:$B$104,B76,$D$5:$D$104,D76,$N$5:$N$104,"Bestätigt")&gt;1),"Mehrfachplanung prüfen","OK"))))))</f>
        <v/>
      </c>
    </row>
    <row r="77" ht="22" customHeight="1">
      <c r="A77" s="28" t="n"/>
      <c r="B77" s="55" t="n"/>
      <c r="C77" s="10">
        <f>IF(B77="","",CHOOSE(WEEKDAY(B77,2),"Mo","Di","Mi","Do","Fr","Sa","So"))</f>
        <v/>
      </c>
      <c r="D77" s="28" t="n"/>
      <c r="E77" s="10">
        <f>IF(D77="","",IFERROR(VLOOKUP(D77,Parameter!$A$11:$D$110,2,FALSE),"Nicht gefunden"))</f>
        <v/>
      </c>
      <c r="F77" s="28" t="n"/>
      <c r="G77" s="28" t="n"/>
      <c r="H77" s="56" t="n"/>
      <c r="I77" s="56" t="n"/>
      <c r="J77" s="31" t="n"/>
      <c r="K77" s="47">
        <f>IF(OR(H77="",I77=""),"",MAX(0,MOD(I77-H77,1)*24-IF(J77="",0,J77)/60))</f>
        <v/>
      </c>
      <c r="L77" s="48">
        <f>IF(D77="","",IFERROR(VLOOKUP(D77,Parameter!$A$11:$D$110,4,FALSE),""))</f>
        <v/>
      </c>
      <c r="M77" s="48">
        <f>IF(OR(K77="",L77=""),"",K77*L77)</f>
        <v/>
      </c>
      <c r="N77" s="28" t="n"/>
      <c r="O77" s="32">
        <f>IF(COUNTA(A77,B77,D77,F77,G77,H77,I77,J77,N77)=0,"",IF(OR(A77="",B77="",D77="",F77="",G77="",H77="",I77="",J77="",N77=""),"Angaben fehlen",IF(E77="Nicht gefunden","Mitarbeitende prüfen",IF(OR(B77&lt;Parameter!$B$3,B77&gt;Parameter!$B$3+6),"Außerhalb Planwoche",IF(K77&gt;Parameter!$B$4,"Dauer prüfen",IF(AND(OR(N77="Geplant",N77="Bestätigt"),COUNTIFS($B$5:$B$104,B77,$D$5:$D$104,D77,$N$5:$N$104,"Geplant")+COUNTIFS($B$5:$B$104,B77,$D$5:$D$104,D77,$N$5:$N$104,"Bestätigt")&gt;1),"Mehrfachplanung prüfen","OK"))))))</f>
        <v/>
      </c>
    </row>
    <row r="78" ht="22" customHeight="1">
      <c r="A78" s="28" t="n"/>
      <c r="B78" s="55" t="n"/>
      <c r="C78" s="15">
        <f>IF(B78="","",CHOOSE(WEEKDAY(B78,2),"Mo","Di","Mi","Do","Fr","Sa","So"))</f>
        <v/>
      </c>
      <c r="D78" s="28" t="n"/>
      <c r="E78" s="15">
        <f>IF(D78="","",IFERROR(VLOOKUP(D78,Parameter!$A$11:$D$110,2,FALSE),"Nicht gefunden"))</f>
        <v/>
      </c>
      <c r="F78" s="28" t="n"/>
      <c r="G78" s="28" t="n"/>
      <c r="H78" s="56" t="n"/>
      <c r="I78" s="56" t="n"/>
      <c r="J78" s="31" t="n"/>
      <c r="K78" s="50">
        <f>IF(OR(H78="",I78=""),"",MAX(0,MOD(I78-H78,1)*24-IF(J78="",0,J78)/60))</f>
        <v/>
      </c>
      <c r="L78" s="51">
        <f>IF(D78="","",IFERROR(VLOOKUP(D78,Parameter!$A$11:$D$110,4,FALSE),""))</f>
        <v/>
      </c>
      <c r="M78" s="51">
        <f>IF(OR(K78="",L78=""),"",K78*L78)</f>
        <v/>
      </c>
      <c r="N78" s="28" t="n"/>
      <c r="O78" s="33">
        <f>IF(COUNTA(A78,B78,D78,F78,G78,H78,I78,J78,N78)=0,"",IF(OR(A78="",B78="",D78="",F78="",G78="",H78="",I78="",J78="",N78=""),"Angaben fehlen",IF(E78="Nicht gefunden","Mitarbeitende prüfen",IF(OR(B78&lt;Parameter!$B$3,B78&gt;Parameter!$B$3+6),"Außerhalb Planwoche",IF(K78&gt;Parameter!$B$4,"Dauer prüfen",IF(AND(OR(N78="Geplant",N78="Bestätigt"),COUNTIFS($B$5:$B$104,B78,$D$5:$D$104,D78,$N$5:$N$104,"Geplant")+COUNTIFS($B$5:$B$104,B78,$D$5:$D$104,D78,$N$5:$N$104,"Bestätigt")&gt;1),"Mehrfachplanung prüfen","OK"))))))</f>
        <v/>
      </c>
    </row>
    <row r="79" ht="22" customHeight="1">
      <c r="A79" s="28" t="n"/>
      <c r="B79" s="55" t="n"/>
      <c r="C79" s="10">
        <f>IF(B79="","",CHOOSE(WEEKDAY(B79,2),"Mo","Di","Mi","Do","Fr","Sa","So"))</f>
        <v/>
      </c>
      <c r="D79" s="28" t="n"/>
      <c r="E79" s="10">
        <f>IF(D79="","",IFERROR(VLOOKUP(D79,Parameter!$A$11:$D$110,2,FALSE),"Nicht gefunden"))</f>
        <v/>
      </c>
      <c r="F79" s="28" t="n"/>
      <c r="G79" s="28" t="n"/>
      <c r="H79" s="56" t="n"/>
      <c r="I79" s="56" t="n"/>
      <c r="J79" s="31" t="n"/>
      <c r="K79" s="47">
        <f>IF(OR(H79="",I79=""),"",MAX(0,MOD(I79-H79,1)*24-IF(J79="",0,J79)/60))</f>
        <v/>
      </c>
      <c r="L79" s="48">
        <f>IF(D79="","",IFERROR(VLOOKUP(D79,Parameter!$A$11:$D$110,4,FALSE),""))</f>
        <v/>
      </c>
      <c r="M79" s="48">
        <f>IF(OR(K79="",L79=""),"",K79*L79)</f>
        <v/>
      </c>
      <c r="N79" s="28" t="n"/>
      <c r="O79" s="32">
        <f>IF(COUNTA(A79,B79,D79,F79,G79,H79,I79,J79,N79)=0,"",IF(OR(A79="",B79="",D79="",F79="",G79="",H79="",I79="",J79="",N79=""),"Angaben fehlen",IF(E79="Nicht gefunden","Mitarbeitende prüfen",IF(OR(B79&lt;Parameter!$B$3,B79&gt;Parameter!$B$3+6),"Außerhalb Planwoche",IF(K79&gt;Parameter!$B$4,"Dauer prüfen",IF(AND(OR(N79="Geplant",N79="Bestätigt"),COUNTIFS($B$5:$B$104,B79,$D$5:$D$104,D79,$N$5:$N$104,"Geplant")+COUNTIFS($B$5:$B$104,B79,$D$5:$D$104,D79,$N$5:$N$104,"Bestätigt")&gt;1),"Mehrfachplanung prüfen","OK"))))))</f>
        <v/>
      </c>
    </row>
    <row r="80" ht="22" customHeight="1">
      <c r="A80" s="28" t="n"/>
      <c r="B80" s="55" t="n"/>
      <c r="C80" s="15">
        <f>IF(B80="","",CHOOSE(WEEKDAY(B80,2),"Mo","Di","Mi","Do","Fr","Sa","So"))</f>
        <v/>
      </c>
      <c r="D80" s="28" t="n"/>
      <c r="E80" s="15">
        <f>IF(D80="","",IFERROR(VLOOKUP(D80,Parameter!$A$11:$D$110,2,FALSE),"Nicht gefunden"))</f>
        <v/>
      </c>
      <c r="F80" s="28" t="n"/>
      <c r="G80" s="28" t="n"/>
      <c r="H80" s="56" t="n"/>
      <c r="I80" s="56" t="n"/>
      <c r="J80" s="31" t="n"/>
      <c r="K80" s="50">
        <f>IF(OR(H80="",I80=""),"",MAX(0,MOD(I80-H80,1)*24-IF(J80="",0,J80)/60))</f>
        <v/>
      </c>
      <c r="L80" s="51">
        <f>IF(D80="","",IFERROR(VLOOKUP(D80,Parameter!$A$11:$D$110,4,FALSE),""))</f>
        <v/>
      </c>
      <c r="M80" s="51">
        <f>IF(OR(K80="",L80=""),"",K80*L80)</f>
        <v/>
      </c>
      <c r="N80" s="28" t="n"/>
      <c r="O80" s="33">
        <f>IF(COUNTA(A80,B80,D80,F80,G80,H80,I80,J80,N80)=0,"",IF(OR(A80="",B80="",D80="",F80="",G80="",H80="",I80="",J80="",N80=""),"Angaben fehlen",IF(E80="Nicht gefunden","Mitarbeitende prüfen",IF(OR(B80&lt;Parameter!$B$3,B80&gt;Parameter!$B$3+6),"Außerhalb Planwoche",IF(K80&gt;Parameter!$B$4,"Dauer prüfen",IF(AND(OR(N80="Geplant",N80="Bestätigt"),COUNTIFS($B$5:$B$104,B80,$D$5:$D$104,D80,$N$5:$N$104,"Geplant")+COUNTIFS($B$5:$B$104,B80,$D$5:$D$104,D80,$N$5:$N$104,"Bestätigt")&gt;1),"Mehrfachplanung prüfen","OK"))))))</f>
        <v/>
      </c>
    </row>
    <row r="81" ht="22" customHeight="1">
      <c r="A81" s="28" t="n"/>
      <c r="B81" s="55" t="n"/>
      <c r="C81" s="10">
        <f>IF(B81="","",CHOOSE(WEEKDAY(B81,2),"Mo","Di","Mi","Do","Fr","Sa","So"))</f>
        <v/>
      </c>
      <c r="D81" s="28" t="n"/>
      <c r="E81" s="10">
        <f>IF(D81="","",IFERROR(VLOOKUP(D81,Parameter!$A$11:$D$110,2,FALSE),"Nicht gefunden"))</f>
        <v/>
      </c>
      <c r="F81" s="28" t="n"/>
      <c r="G81" s="28" t="n"/>
      <c r="H81" s="56" t="n"/>
      <c r="I81" s="56" t="n"/>
      <c r="J81" s="31" t="n"/>
      <c r="K81" s="47">
        <f>IF(OR(H81="",I81=""),"",MAX(0,MOD(I81-H81,1)*24-IF(J81="",0,J81)/60))</f>
        <v/>
      </c>
      <c r="L81" s="48">
        <f>IF(D81="","",IFERROR(VLOOKUP(D81,Parameter!$A$11:$D$110,4,FALSE),""))</f>
        <v/>
      </c>
      <c r="M81" s="48">
        <f>IF(OR(K81="",L81=""),"",K81*L81)</f>
        <v/>
      </c>
      <c r="N81" s="28" t="n"/>
      <c r="O81" s="32">
        <f>IF(COUNTA(A81,B81,D81,F81,G81,H81,I81,J81,N81)=0,"",IF(OR(A81="",B81="",D81="",F81="",G81="",H81="",I81="",J81="",N81=""),"Angaben fehlen",IF(E81="Nicht gefunden","Mitarbeitende prüfen",IF(OR(B81&lt;Parameter!$B$3,B81&gt;Parameter!$B$3+6),"Außerhalb Planwoche",IF(K81&gt;Parameter!$B$4,"Dauer prüfen",IF(AND(OR(N81="Geplant",N81="Bestätigt"),COUNTIFS($B$5:$B$104,B81,$D$5:$D$104,D81,$N$5:$N$104,"Geplant")+COUNTIFS($B$5:$B$104,B81,$D$5:$D$104,D81,$N$5:$N$104,"Bestätigt")&gt;1),"Mehrfachplanung prüfen","OK"))))))</f>
        <v/>
      </c>
    </row>
    <row r="82" ht="22" customHeight="1">
      <c r="A82" s="28" t="n"/>
      <c r="B82" s="55" t="n"/>
      <c r="C82" s="15">
        <f>IF(B82="","",CHOOSE(WEEKDAY(B82,2),"Mo","Di","Mi","Do","Fr","Sa","So"))</f>
        <v/>
      </c>
      <c r="D82" s="28" t="n"/>
      <c r="E82" s="15">
        <f>IF(D82="","",IFERROR(VLOOKUP(D82,Parameter!$A$11:$D$110,2,FALSE),"Nicht gefunden"))</f>
        <v/>
      </c>
      <c r="F82" s="28" t="n"/>
      <c r="G82" s="28" t="n"/>
      <c r="H82" s="56" t="n"/>
      <c r="I82" s="56" t="n"/>
      <c r="J82" s="31" t="n"/>
      <c r="K82" s="50">
        <f>IF(OR(H82="",I82=""),"",MAX(0,MOD(I82-H82,1)*24-IF(J82="",0,J82)/60))</f>
        <v/>
      </c>
      <c r="L82" s="51">
        <f>IF(D82="","",IFERROR(VLOOKUP(D82,Parameter!$A$11:$D$110,4,FALSE),""))</f>
        <v/>
      </c>
      <c r="M82" s="51">
        <f>IF(OR(K82="",L82=""),"",K82*L82)</f>
        <v/>
      </c>
      <c r="N82" s="28" t="n"/>
      <c r="O82" s="33">
        <f>IF(COUNTA(A82,B82,D82,F82,G82,H82,I82,J82,N82)=0,"",IF(OR(A82="",B82="",D82="",F82="",G82="",H82="",I82="",J82="",N82=""),"Angaben fehlen",IF(E82="Nicht gefunden","Mitarbeitende prüfen",IF(OR(B82&lt;Parameter!$B$3,B82&gt;Parameter!$B$3+6),"Außerhalb Planwoche",IF(K82&gt;Parameter!$B$4,"Dauer prüfen",IF(AND(OR(N82="Geplant",N82="Bestätigt"),COUNTIFS($B$5:$B$104,B82,$D$5:$D$104,D82,$N$5:$N$104,"Geplant")+COUNTIFS($B$5:$B$104,B82,$D$5:$D$104,D82,$N$5:$N$104,"Bestätigt")&gt;1),"Mehrfachplanung prüfen","OK"))))))</f>
        <v/>
      </c>
    </row>
    <row r="83" ht="22" customHeight="1">
      <c r="A83" s="28" t="n"/>
      <c r="B83" s="55" t="n"/>
      <c r="C83" s="10">
        <f>IF(B83="","",CHOOSE(WEEKDAY(B83,2),"Mo","Di","Mi","Do","Fr","Sa","So"))</f>
        <v/>
      </c>
      <c r="D83" s="28" t="n"/>
      <c r="E83" s="10">
        <f>IF(D83="","",IFERROR(VLOOKUP(D83,Parameter!$A$11:$D$110,2,FALSE),"Nicht gefunden"))</f>
        <v/>
      </c>
      <c r="F83" s="28" t="n"/>
      <c r="G83" s="28" t="n"/>
      <c r="H83" s="56" t="n"/>
      <c r="I83" s="56" t="n"/>
      <c r="J83" s="31" t="n"/>
      <c r="K83" s="47">
        <f>IF(OR(H83="",I83=""),"",MAX(0,MOD(I83-H83,1)*24-IF(J83="",0,J83)/60))</f>
        <v/>
      </c>
      <c r="L83" s="48">
        <f>IF(D83="","",IFERROR(VLOOKUP(D83,Parameter!$A$11:$D$110,4,FALSE),""))</f>
        <v/>
      </c>
      <c r="M83" s="48">
        <f>IF(OR(K83="",L83=""),"",K83*L83)</f>
        <v/>
      </c>
      <c r="N83" s="28" t="n"/>
      <c r="O83" s="32">
        <f>IF(COUNTA(A83,B83,D83,F83,G83,H83,I83,J83,N83)=0,"",IF(OR(A83="",B83="",D83="",F83="",G83="",H83="",I83="",J83="",N83=""),"Angaben fehlen",IF(E83="Nicht gefunden","Mitarbeitende prüfen",IF(OR(B83&lt;Parameter!$B$3,B83&gt;Parameter!$B$3+6),"Außerhalb Planwoche",IF(K83&gt;Parameter!$B$4,"Dauer prüfen",IF(AND(OR(N83="Geplant",N83="Bestätigt"),COUNTIFS($B$5:$B$104,B83,$D$5:$D$104,D83,$N$5:$N$104,"Geplant")+COUNTIFS($B$5:$B$104,B83,$D$5:$D$104,D83,$N$5:$N$104,"Bestätigt")&gt;1),"Mehrfachplanung prüfen","OK"))))))</f>
        <v/>
      </c>
    </row>
    <row r="84" ht="22" customHeight="1">
      <c r="A84" s="28" t="n"/>
      <c r="B84" s="55" t="n"/>
      <c r="C84" s="15">
        <f>IF(B84="","",CHOOSE(WEEKDAY(B84,2),"Mo","Di","Mi","Do","Fr","Sa","So"))</f>
        <v/>
      </c>
      <c r="D84" s="28" t="n"/>
      <c r="E84" s="15">
        <f>IF(D84="","",IFERROR(VLOOKUP(D84,Parameter!$A$11:$D$110,2,FALSE),"Nicht gefunden"))</f>
        <v/>
      </c>
      <c r="F84" s="28" t="n"/>
      <c r="G84" s="28" t="n"/>
      <c r="H84" s="56" t="n"/>
      <c r="I84" s="56" t="n"/>
      <c r="J84" s="31" t="n"/>
      <c r="K84" s="50">
        <f>IF(OR(H84="",I84=""),"",MAX(0,MOD(I84-H84,1)*24-IF(J84="",0,J84)/60))</f>
        <v/>
      </c>
      <c r="L84" s="51">
        <f>IF(D84="","",IFERROR(VLOOKUP(D84,Parameter!$A$11:$D$110,4,FALSE),""))</f>
        <v/>
      </c>
      <c r="M84" s="51">
        <f>IF(OR(K84="",L84=""),"",K84*L84)</f>
        <v/>
      </c>
      <c r="N84" s="28" t="n"/>
      <c r="O84" s="33">
        <f>IF(COUNTA(A84,B84,D84,F84,G84,H84,I84,J84,N84)=0,"",IF(OR(A84="",B84="",D84="",F84="",G84="",H84="",I84="",J84="",N84=""),"Angaben fehlen",IF(E84="Nicht gefunden","Mitarbeitende prüfen",IF(OR(B84&lt;Parameter!$B$3,B84&gt;Parameter!$B$3+6),"Außerhalb Planwoche",IF(K84&gt;Parameter!$B$4,"Dauer prüfen",IF(AND(OR(N84="Geplant",N84="Bestätigt"),COUNTIFS($B$5:$B$104,B84,$D$5:$D$104,D84,$N$5:$N$104,"Geplant")+COUNTIFS($B$5:$B$104,B84,$D$5:$D$104,D84,$N$5:$N$104,"Bestätigt")&gt;1),"Mehrfachplanung prüfen","OK"))))))</f>
        <v/>
      </c>
    </row>
    <row r="85" ht="22" customHeight="1">
      <c r="A85" s="28" t="n"/>
      <c r="B85" s="55" t="n"/>
      <c r="C85" s="10">
        <f>IF(B85="","",CHOOSE(WEEKDAY(B85,2),"Mo","Di","Mi","Do","Fr","Sa","So"))</f>
        <v/>
      </c>
      <c r="D85" s="28" t="n"/>
      <c r="E85" s="10">
        <f>IF(D85="","",IFERROR(VLOOKUP(D85,Parameter!$A$11:$D$110,2,FALSE),"Nicht gefunden"))</f>
        <v/>
      </c>
      <c r="F85" s="28" t="n"/>
      <c r="G85" s="28" t="n"/>
      <c r="H85" s="56" t="n"/>
      <c r="I85" s="56" t="n"/>
      <c r="J85" s="31" t="n"/>
      <c r="K85" s="47">
        <f>IF(OR(H85="",I85=""),"",MAX(0,MOD(I85-H85,1)*24-IF(J85="",0,J85)/60))</f>
        <v/>
      </c>
      <c r="L85" s="48">
        <f>IF(D85="","",IFERROR(VLOOKUP(D85,Parameter!$A$11:$D$110,4,FALSE),""))</f>
        <v/>
      </c>
      <c r="M85" s="48">
        <f>IF(OR(K85="",L85=""),"",K85*L85)</f>
        <v/>
      </c>
      <c r="N85" s="28" t="n"/>
      <c r="O85" s="32">
        <f>IF(COUNTA(A85,B85,D85,F85,G85,H85,I85,J85,N85)=0,"",IF(OR(A85="",B85="",D85="",F85="",G85="",H85="",I85="",J85="",N85=""),"Angaben fehlen",IF(E85="Nicht gefunden","Mitarbeitende prüfen",IF(OR(B85&lt;Parameter!$B$3,B85&gt;Parameter!$B$3+6),"Außerhalb Planwoche",IF(K85&gt;Parameter!$B$4,"Dauer prüfen",IF(AND(OR(N85="Geplant",N85="Bestätigt"),COUNTIFS($B$5:$B$104,B85,$D$5:$D$104,D85,$N$5:$N$104,"Geplant")+COUNTIFS($B$5:$B$104,B85,$D$5:$D$104,D85,$N$5:$N$104,"Bestätigt")&gt;1),"Mehrfachplanung prüfen","OK"))))))</f>
        <v/>
      </c>
    </row>
    <row r="86" ht="22" customHeight="1">
      <c r="A86" s="28" t="n"/>
      <c r="B86" s="55" t="n"/>
      <c r="C86" s="15">
        <f>IF(B86="","",CHOOSE(WEEKDAY(B86,2),"Mo","Di","Mi","Do","Fr","Sa","So"))</f>
        <v/>
      </c>
      <c r="D86" s="28" t="n"/>
      <c r="E86" s="15">
        <f>IF(D86="","",IFERROR(VLOOKUP(D86,Parameter!$A$11:$D$110,2,FALSE),"Nicht gefunden"))</f>
        <v/>
      </c>
      <c r="F86" s="28" t="n"/>
      <c r="G86" s="28" t="n"/>
      <c r="H86" s="56" t="n"/>
      <c r="I86" s="56" t="n"/>
      <c r="J86" s="31" t="n"/>
      <c r="K86" s="50">
        <f>IF(OR(H86="",I86=""),"",MAX(0,MOD(I86-H86,1)*24-IF(J86="",0,J86)/60))</f>
        <v/>
      </c>
      <c r="L86" s="51">
        <f>IF(D86="","",IFERROR(VLOOKUP(D86,Parameter!$A$11:$D$110,4,FALSE),""))</f>
        <v/>
      </c>
      <c r="M86" s="51">
        <f>IF(OR(K86="",L86=""),"",K86*L86)</f>
        <v/>
      </c>
      <c r="N86" s="28" t="n"/>
      <c r="O86" s="33">
        <f>IF(COUNTA(A86,B86,D86,F86,G86,H86,I86,J86,N86)=0,"",IF(OR(A86="",B86="",D86="",F86="",G86="",H86="",I86="",J86="",N86=""),"Angaben fehlen",IF(E86="Nicht gefunden","Mitarbeitende prüfen",IF(OR(B86&lt;Parameter!$B$3,B86&gt;Parameter!$B$3+6),"Außerhalb Planwoche",IF(K86&gt;Parameter!$B$4,"Dauer prüfen",IF(AND(OR(N86="Geplant",N86="Bestätigt"),COUNTIFS($B$5:$B$104,B86,$D$5:$D$104,D86,$N$5:$N$104,"Geplant")+COUNTIFS($B$5:$B$104,B86,$D$5:$D$104,D86,$N$5:$N$104,"Bestätigt")&gt;1),"Mehrfachplanung prüfen","OK"))))))</f>
        <v/>
      </c>
    </row>
    <row r="87" ht="22" customHeight="1">
      <c r="A87" s="28" t="n"/>
      <c r="B87" s="55" t="n"/>
      <c r="C87" s="10">
        <f>IF(B87="","",CHOOSE(WEEKDAY(B87,2),"Mo","Di","Mi","Do","Fr","Sa","So"))</f>
        <v/>
      </c>
      <c r="D87" s="28" t="n"/>
      <c r="E87" s="10">
        <f>IF(D87="","",IFERROR(VLOOKUP(D87,Parameter!$A$11:$D$110,2,FALSE),"Nicht gefunden"))</f>
        <v/>
      </c>
      <c r="F87" s="28" t="n"/>
      <c r="G87" s="28" t="n"/>
      <c r="H87" s="56" t="n"/>
      <c r="I87" s="56" t="n"/>
      <c r="J87" s="31" t="n"/>
      <c r="K87" s="47">
        <f>IF(OR(H87="",I87=""),"",MAX(0,MOD(I87-H87,1)*24-IF(J87="",0,J87)/60))</f>
        <v/>
      </c>
      <c r="L87" s="48">
        <f>IF(D87="","",IFERROR(VLOOKUP(D87,Parameter!$A$11:$D$110,4,FALSE),""))</f>
        <v/>
      </c>
      <c r="M87" s="48">
        <f>IF(OR(K87="",L87=""),"",K87*L87)</f>
        <v/>
      </c>
      <c r="N87" s="28" t="n"/>
      <c r="O87" s="32">
        <f>IF(COUNTA(A87,B87,D87,F87,G87,H87,I87,J87,N87)=0,"",IF(OR(A87="",B87="",D87="",F87="",G87="",H87="",I87="",J87="",N87=""),"Angaben fehlen",IF(E87="Nicht gefunden","Mitarbeitende prüfen",IF(OR(B87&lt;Parameter!$B$3,B87&gt;Parameter!$B$3+6),"Außerhalb Planwoche",IF(K87&gt;Parameter!$B$4,"Dauer prüfen",IF(AND(OR(N87="Geplant",N87="Bestätigt"),COUNTIFS($B$5:$B$104,B87,$D$5:$D$104,D87,$N$5:$N$104,"Geplant")+COUNTIFS($B$5:$B$104,B87,$D$5:$D$104,D87,$N$5:$N$104,"Bestätigt")&gt;1),"Mehrfachplanung prüfen","OK"))))))</f>
        <v/>
      </c>
    </row>
    <row r="88" ht="22" customHeight="1">
      <c r="A88" s="28" t="n"/>
      <c r="B88" s="55" t="n"/>
      <c r="C88" s="15">
        <f>IF(B88="","",CHOOSE(WEEKDAY(B88,2),"Mo","Di","Mi","Do","Fr","Sa","So"))</f>
        <v/>
      </c>
      <c r="D88" s="28" t="n"/>
      <c r="E88" s="15">
        <f>IF(D88="","",IFERROR(VLOOKUP(D88,Parameter!$A$11:$D$110,2,FALSE),"Nicht gefunden"))</f>
        <v/>
      </c>
      <c r="F88" s="28" t="n"/>
      <c r="G88" s="28" t="n"/>
      <c r="H88" s="56" t="n"/>
      <c r="I88" s="56" t="n"/>
      <c r="J88" s="31" t="n"/>
      <c r="K88" s="50">
        <f>IF(OR(H88="",I88=""),"",MAX(0,MOD(I88-H88,1)*24-IF(J88="",0,J88)/60))</f>
        <v/>
      </c>
      <c r="L88" s="51">
        <f>IF(D88="","",IFERROR(VLOOKUP(D88,Parameter!$A$11:$D$110,4,FALSE),""))</f>
        <v/>
      </c>
      <c r="M88" s="51">
        <f>IF(OR(K88="",L88=""),"",K88*L88)</f>
        <v/>
      </c>
      <c r="N88" s="28" t="n"/>
      <c r="O88" s="33">
        <f>IF(COUNTA(A88,B88,D88,F88,G88,H88,I88,J88,N88)=0,"",IF(OR(A88="",B88="",D88="",F88="",G88="",H88="",I88="",J88="",N88=""),"Angaben fehlen",IF(E88="Nicht gefunden","Mitarbeitende prüfen",IF(OR(B88&lt;Parameter!$B$3,B88&gt;Parameter!$B$3+6),"Außerhalb Planwoche",IF(K88&gt;Parameter!$B$4,"Dauer prüfen",IF(AND(OR(N88="Geplant",N88="Bestätigt"),COUNTIFS($B$5:$B$104,B88,$D$5:$D$104,D88,$N$5:$N$104,"Geplant")+COUNTIFS($B$5:$B$104,B88,$D$5:$D$104,D88,$N$5:$N$104,"Bestätigt")&gt;1),"Mehrfachplanung prüfen","OK"))))))</f>
        <v/>
      </c>
    </row>
    <row r="89" ht="22" customHeight="1">
      <c r="A89" s="28" t="n"/>
      <c r="B89" s="55" t="n"/>
      <c r="C89" s="10">
        <f>IF(B89="","",CHOOSE(WEEKDAY(B89,2),"Mo","Di","Mi","Do","Fr","Sa","So"))</f>
        <v/>
      </c>
      <c r="D89" s="28" t="n"/>
      <c r="E89" s="10">
        <f>IF(D89="","",IFERROR(VLOOKUP(D89,Parameter!$A$11:$D$110,2,FALSE),"Nicht gefunden"))</f>
        <v/>
      </c>
      <c r="F89" s="28" t="n"/>
      <c r="G89" s="28" t="n"/>
      <c r="H89" s="56" t="n"/>
      <c r="I89" s="56" t="n"/>
      <c r="J89" s="31" t="n"/>
      <c r="K89" s="47">
        <f>IF(OR(H89="",I89=""),"",MAX(0,MOD(I89-H89,1)*24-IF(J89="",0,J89)/60))</f>
        <v/>
      </c>
      <c r="L89" s="48">
        <f>IF(D89="","",IFERROR(VLOOKUP(D89,Parameter!$A$11:$D$110,4,FALSE),""))</f>
        <v/>
      </c>
      <c r="M89" s="48">
        <f>IF(OR(K89="",L89=""),"",K89*L89)</f>
        <v/>
      </c>
      <c r="N89" s="28" t="n"/>
      <c r="O89" s="32">
        <f>IF(COUNTA(A89,B89,D89,F89,G89,H89,I89,J89,N89)=0,"",IF(OR(A89="",B89="",D89="",F89="",G89="",H89="",I89="",J89="",N89=""),"Angaben fehlen",IF(E89="Nicht gefunden","Mitarbeitende prüfen",IF(OR(B89&lt;Parameter!$B$3,B89&gt;Parameter!$B$3+6),"Außerhalb Planwoche",IF(K89&gt;Parameter!$B$4,"Dauer prüfen",IF(AND(OR(N89="Geplant",N89="Bestätigt"),COUNTIFS($B$5:$B$104,B89,$D$5:$D$104,D89,$N$5:$N$104,"Geplant")+COUNTIFS($B$5:$B$104,B89,$D$5:$D$104,D89,$N$5:$N$104,"Bestätigt")&gt;1),"Mehrfachplanung prüfen","OK"))))))</f>
        <v/>
      </c>
    </row>
    <row r="90" ht="22" customHeight="1">
      <c r="A90" s="28" t="n"/>
      <c r="B90" s="55" t="n"/>
      <c r="C90" s="15">
        <f>IF(B90="","",CHOOSE(WEEKDAY(B90,2),"Mo","Di","Mi","Do","Fr","Sa","So"))</f>
        <v/>
      </c>
      <c r="D90" s="28" t="n"/>
      <c r="E90" s="15">
        <f>IF(D90="","",IFERROR(VLOOKUP(D90,Parameter!$A$11:$D$110,2,FALSE),"Nicht gefunden"))</f>
        <v/>
      </c>
      <c r="F90" s="28" t="n"/>
      <c r="G90" s="28" t="n"/>
      <c r="H90" s="56" t="n"/>
      <c r="I90" s="56" t="n"/>
      <c r="J90" s="31" t="n"/>
      <c r="K90" s="50">
        <f>IF(OR(H90="",I90=""),"",MAX(0,MOD(I90-H90,1)*24-IF(J90="",0,J90)/60))</f>
        <v/>
      </c>
      <c r="L90" s="51">
        <f>IF(D90="","",IFERROR(VLOOKUP(D90,Parameter!$A$11:$D$110,4,FALSE),""))</f>
        <v/>
      </c>
      <c r="M90" s="51">
        <f>IF(OR(K90="",L90=""),"",K90*L90)</f>
        <v/>
      </c>
      <c r="N90" s="28" t="n"/>
      <c r="O90" s="33">
        <f>IF(COUNTA(A90,B90,D90,F90,G90,H90,I90,J90,N90)=0,"",IF(OR(A90="",B90="",D90="",F90="",G90="",H90="",I90="",J90="",N90=""),"Angaben fehlen",IF(E90="Nicht gefunden","Mitarbeitende prüfen",IF(OR(B90&lt;Parameter!$B$3,B90&gt;Parameter!$B$3+6),"Außerhalb Planwoche",IF(K90&gt;Parameter!$B$4,"Dauer prüfen",IF(AND(OR(N90="Geplant",N90="Bestätigt"),COUNTIFS($B$5:$B$104,B90,$D$5:$D$104,D90,$N$5:$N$104,"Geplant")+COUNTIFS($B$5:$B$104,B90,$D$5:$D$104,D90,$N$5:$N$104,"Bestätigt")&gt;1),"Mehrfachplanung prüfen","OK"))))))</f>
        <v/>
      </c>
    </row>
    <row r="91" ht="22" customHeight="1">
      <c r="A91" s="28" t="n"/>
      <c r="B91" s="55" t="n"/>
      <c r="C91" s="10">
        <f>IF(B91="","",CHOOSE(WEEKDAY(B91,2),"Mo","Di","Mi","Do","Fr","Sa","So"))</f>
        <v/>
      </c>
      <c r="D91" s="28" t="n"/>
      <c r="E91" s="10">
        <f>IF(D91="","",IFERROR(VLOOKUP(D91,Parameter!$A$11:$D$110,2,FALSE),"Nicht gefunden"))</f>
        <v/>
      </c>
      <c r="F91" s="28" t="n"/>
      <c r="G91" s="28" t="n"/>
      <c r="H91" s="56" t="n"/>
      <c r="I91" s="56" t="n"/>
      <c r="J91" s="31" t="n"/>
      <c r="K91" s="47">
        <f>IF(OR(H91="",I91=""),"",MAX(0,MOD(I91-H91,1)*24-IF(J91="",0,J91)/60))</f>
        <v/>
      </c>
      <c r="L91" s="48">
        <f>IF(D91="","",IFERROR(VLOOKUP(D91,Parameter!$A$11:$D$110,4,FALSE),""))</f>
        <v/>
      </c>
      <c r="M91" s="48">
        <f>IF(OR(K91="",L91=""),"",K91*L91)</f>
        <v/>
      </c>
      <c r="N91" s="28" t="n"/>
      <c r="O91" s="32">
        <f>IF(COUNTA(A91,B91,D91,F91,G91,H91,I91,J91,N91)=0,"",IF(OR(A91="",B91="",D91="",F91="",G91="",H91="",I91="",J91="",N91=""),"Angaben fehlen",IF(E91="Nicht gefunden","Mitarbeitende prüfen",IF(OR(B91&lt;Parameter!$B$3,B91&gt;Parameter!$B$3+6),"Außerhalb Planwoche",IF(K91&gt;Parameter!$B$4,"Dauer prüfen",IF(AND(OR(N91="Geplant",N91="Bestätigt"),COUNTIFS($B$5:$B$104,B91,$D$5:$D$104,D91,$N$5:$N$104,"Geplant")+COUNTIFS($B$5:$B$104,B91,$D$5:$D$104,D91,$N$5:$N$104,"Bestätigt")&gt;1),"Mehrfachplanung prüfen","OK"))))))</f>
        <v/>
      </c>
    </row>
    <row r="92" ht="22" customHeight="1">
      <c r="A92" s="28" t="n"/>
      <c r="B92" s="55" t="n"/>
      <c r="C92" s="15">
        <f>IF(B92="","",CHOOSE(WEEKDAY(B92,2),"Mo","Di","Mi","Do","Fr","Sa","So"))</f>
        <v/>
      </c>
      <c r="D92" s="28" t="n"/>
      <c r="E92" s="15">
        <f>IF(D92="","",IFERROR(VLOOKUP(D92,Parameter!$A$11:$D$110,2,FALSE),"Nicht gefunden"))</f>
        <v/>
      </c>
      <c r="F92" s="28" t="n"/>
      <c r="G92" s="28" t="n"/>
      <c r="H92" s="56" t="n"/>
      <c r="I92" s="56" t="n"/>
      <c r="J92" s="31" t="n"/>
      <c r="K92" s="50">
        <f>IF(OR(H92="",I92=""),"",MAX(0,MOD(I92-H92,1)*24-IF(J92="",0,J92)/60))</f>
        <v/>
      </c>
      <c r="L92" s="51">
        <f>IF(D92="","",IFERROR(VLOOKUP(D92,Parameter!$A$11:$D$110,4,FALSE),""))</f>
        <v/>
      </c>
      <c r="M92" s="51">
        <f>IF(OR(K92="",L92=""),"",K92*L92)</f>
        <v/>
      </c>
      <c r="N92" s="28" t="n"/>
      <c r="O92" s="33">
        <f>IF(COUNTA(A92,B92,D92,F92,G92,H92,I92,J92,N92)=0,"",IF(OR(A92="",B92="",D92="",F92="",G92="",H92="",I92="",J92="",N92=""),"Angaben fehlen",IF(E92="Nicht gefunden","Mitarbeitende prüfen",IF(OR(B92&lt;Parameter!$B$3,B92&gt;Parameter!$B$3+6),"Außerhalb Planwoche",IF(K92&gt;Parameter!$B$4,"Dauer prüfen",IF(AND(OR(N92="Geplant",N92="Bestätigt"),COUNTIFS($B$5:$B$104,B92,$D$5:$D$104,D92,$N$5:$N$104,"Geplant")+COUNTIFS($B$5:$B$104,B92,$D$5:$D$104,D92,$N$5:$N$104,"Bestätigt")&gt;1),"Mehrfachplanung prüfen","OK"))))))</f>
        <v/>
      </c>
    </row>
    <row r="93" ht="22" customHeight="1">
      <c r="A93" s="28" t="n"/>
      <c r="B93" s="55" t="n"/>
      <c r="C93" s="10">
        <f>IF(B93="","",CHOOSE(WEEKDAY(B93,2),"Mo","Di","Mi","Do","Fr","Sa","So"))</f>
        <v/>
      </c>
      <c r="D93" s="28" t="n"/>
      <c r="E93" s="10">
        <f>IF(D93="","",IFERROR(VLOOKUP(D93,Parameter!$A$11:$D$110,2,FALSE),"Nicht gefunden"))</f>
        <v/>
      </c>
      <c r="F93" s="28" t="n"/>
      <c r="G93" s="28" t="n"/>
      <c r="H93" s="56" t="n"/>
      <c r="I93" s="56" t="n"/>
      <c r="J93" s="31" t="n"/>
      <c r="K93" s="47">
        <f>IF(OR(H93="",I93=""),"",MAX(0,MOD(I93-H93,1)*24-IF(J93="",0,J93)/60))</f>
        <v/>
      </c>
      <c r="L93" s="48">
        <f>IF(D93="","",IFERROR(VLOOKUP(D93,Parameter!$A$11:$D$110,4,FALSE),""))</f>
        <v/>
      </c>
      <c r="M93" s="48">
        <f>IF(OR(K93="",L93=""),"",K93*L93)</f>
        <v/>
      </c>
      <c r="N93" s="28" t="n"/>
      <c r="O93" s="32">
        <f>IF(COUNTA(A93,B93,D93,F93,G93,H93,I93,J93,N93)=0,"",IF(OR(A93="",B93="",D93="",F93="",G93="",H93="",I93="",J93="",N93=""),"Angaben fehlen",IF(E93="Nicht gefunden","Mitarbeitende prüfen",IF(OR(B93&lt;Parameter!$B$3,B93&gt;Parameter!$B$3+6),"Außerhalb Planwoche",IF(K93&gt;Parameter!$B$4,"Dauer prüfen",IF(AND(OR(N93="Geplant",N93="Bestätigt"),COUNTIFS($B$5:$B$104,B93,$D$5:$D$104,D93,$N$5:$N$104,"Geplant")+COUNTIFS($B$5:$B$104,B93,$D$5:$D$104,D93,$N$5:$N$104,"Bestätigt")&gt;1),"Mehrfachplanung prüfen","OK"))))))</f>
        <v/>
      </c>
    </row>
    <row r="94" ht="22" customHeight="1">
      <c r="A94" s="28" t="n"/>
      <c r="B94" s="55" t="n"/>
      <c r="C94" s="15">
        <f>IF(B94="","",CHOOSE(WEEKDAY(B94,2),"Mo","Di","Mi","Do","Fr","Sa","So"))</f>
        <v/>
      </c>
      <c r="D94" s="28" t="n"/>
      <c r="E94" s="15">
        <f>IF(D94="","",IFERROR(VLOOKUP(D94,Parameter!$A$11:$D$110,2,FALSE),"Nicht gefunden"))</f>
        <v/>
      </c>
      <c r="F94" s="28" t="n"/>
      <c r="G94" s="28" t="n"/>
      <c r="H94" s="56" t="n"/>
      <c r="I94" s="56" t="n"/>
      <c r="J94" s="31" t="n"/>
      <c r="K94" s="50">
        <f>IF(OR(H94="",I94=""),"",MAX(0,MOD(I94-H94,1)*24-IF(J94="",0,J94)/60))</f>
        <v/>
      </c>
      <c r="L94" s="51">
        <f>IF(D94="","",IFERROR(VLOOKUP(D94,Parameter!$A$11:$D$110,4,FALSE),""))</f>
        <v/>
      </c>
      <c r="M94" s="51">
        <f>IF(OR(K94="",L94=""),"",K94*L94)</f>
        <v/>
      </c>
      <c r="N94" s="28" t="n"/>
      <c r="O94" s="33">
        <f>IF(COUNTA(A94,B94,D94,F94,G94,H94,I94,J94,N94)=0,"",IF(OR(A94="",B94="",D94="",F94="",G94="",H94="",I94="",J94="",N94=""),"Angaben fehlen",IF(E94="Nicht gefunden","Mitarbeitende prüfen",IF(OR(B94&lt;Parameter!$B$3,B94&gt;Parameter!$B$3+6),"Außerhalb Planwoche",IF(K94&gt;Parameter!$B$4,"Dauer prüfen",IF(AND(OR(N94="Geplant",N94="Bestätigt"),COUNTIFS($B$5:$B$104,B94,$D$5:$D$104,D94,$N$5:$N$104,"Geplant")+COUNTIFS($B$5:$B$104,B94,$D$5:$D$104,D94,$N$5:$N$104,"Bestätigt")&gt;1),"Mehrfachplanung prüfen","OK"))))))</f>
        <v/>
      </c>
    </row>
    <row r="95" ht="22" customHeight="1">
      <c r="A95" s="28" t="n"/>
      <c r="B95" s="55" t="n"/>
      <c r="C95" s="10">
        <f>IF(B95="","",CHOOSE(WEEKDAY(B95,2),"Mo","Di","Mi","Do","Fr","Sa","So"))</f>
        <v/>
      </c>
      <c r="D95" s="28" t="n"/>
      <c r="E95" s="10">
        <f>IF(D95="","",IFERROR(VLOOKUP(D95,Parameter!$A$11:$D$110,2,FALSE),"Nicht gefunden"))</f>
        <v/>
      </c>
      <c r="F95" s="28" t="n"/>
      <c r="G95" s="28" t="n"/>
      <c r="H95" s="56" t="n"/>
      <c r="I95" s="56" t="n"/>
      <c r="J95" s="31" t="n"/>
      <c r="K95" s="47">
        <f>IF(OR(H95="",I95=""),"",MAX(0,MOD(I95-H95,1)*24-IF(J95="",0,J95)/60))</f>
        <v/>
      </c>
      <c r="L95" s="48">
        <f>IF(D95="","",IFERROR(VLOOKUP(D95,Parameter!$A$11:$D$110,4,FALSE),""))</f>
        <v/>
      </c>
      <c r="M95" s="48">
        <f>IF(OR(K95="",L95=""),"",K95*L95)</f>
        <v/>
      </c>
      <c r="N95" s="28" t="n"/>
      <c r="O95" s="32">
        <f>IF(COUNTA(A95,B95,D95,F95,G95,H95,I95,J95,N95)=0,"",IF(OR(A95="",B95="",D95="",F95="",G95="",H95="",I95="",J95="",N95=""),"Angaben fehlen",IF(E95="Nicht gefunden","Mitarbeitende prüfen",IF(OR(B95&lt;Parameter!$B$3,B95&gt;Parameter!$B$3+6),"Außerhalb Planwoche",IF(K95&gt;Parameter!$B$4,"Dauer prüfen",IF(AND(OR(N95="Geplant",N95="Bestätigt"),COUNTIFS($B$5:$B$104,B95,$D$5:$D$104,D95,$N$5:$N$104,"Geplant")+COUNTIFS($B$5:$B$104,B95,$D$5:$D$104,D95,$N$5:$N$104,"Bestätigt")&gt;1),"Mehrfachplanung prüfen","OK"))))))</f>
        <v/>
      </c>
    </row>
    <row r="96" ht="22" customHeight="1">
      <c r="A96" s="28" t="n"/>
      <c r="B96" s="55" t="n"/>
      <c r="C96" s="15">
        <f>IF(B96="","",CHOOSE(WEEKDAY(B96,2),"Mo","Di","Mi","Do","Fr","Sa","So"))</f>
        <v/>
      </c>
      <c r="D96" s="28" t="n"/>
      <c r="E96" s="15">
        <f>IF(D96="","",IFERROR(VLOOKUP(D96,Parameter!$A$11:$D$110,2,FALSE),"Nicht gefunden"))</f>
        <v/>
      </c>
      <c r="F96" s="28" t="n"/>
      <c r="G96" s="28" t="n"/>
      <c r="H96" s="56" t="n"/>
      <c r="I96" s="56" t="n"/>
      <c r="J96" s="31" t="n"/>
      <c r="K96" s="50">
        <f>IF(OR(H96="",I96=""),"",MAX(0,MOD(I96-H96,1)*24-IF(J96="",0,J96)/60))</f>
        <v/>
      </c>
      <c r="L96" s="51">
        <f>IF(D96="","",IFERROR(VLOOKUP(D96,Parameter!$A$11:$D$110,4,FALSE),""))</f>
        <v/>
      </c>
      <c r="M96" s="51">
        <f>IF(OR(K96="",L96=""),"",K96*L96)</f>
        <v/>
      </c>
      <c r="N96" s="28" t="n"/>
      <c r="O96" s="33">
        <f>IF(COUNTA(A96,B96,D96,F96,G96,H96,I96,J96,N96)=0,"",IF(OR(A96="",B96="",D96="",F96="",G96="",H96="",I96="",J96="",N96=""),"Angaben fehlen",IF(E96="Nicht gefunden","Mitarbeitende prüfen",IF(OR(B96&lt;Parameter!$B$3,B96&gt;Parameter!$B$3+6),"Außerhalb Planwoche",IF(K96&gt;Parameter!$B$4,"Dauer prüfen",IF(AND(OR(N96="Geplant",N96="Bestätigt"),COUNTIFS($B$5:$B$104,B96,$D$5:$D$104,D96,$N$5:$N$104,"Geplant")+COUNTIFS($B$5:$B$104,B96,$D$5:$D$104,D96,$N$5:$N$104,"Bestätigt")&gt;1),"Mehrfachplanung prüfen","OK"))))))</f>
        <v/>
      </c>
    </row>
    <row r="97" ht="22" customHeight="1">
      <c r="A97" s="28" t="n"/>
      <c r="B97" s="55" t="n"/>
      <c r="C97" s="10">
        <f>IF(B97="","",CHOOSE(WEEKDAY(B97,2),"Mo","Di","Mi","Do","Fr","Sa","So"))</f>
        <v/>
      </c>
      <c r="D97" s="28" t="n"/>
      <c r="E97" s="10">
        <f>IF(D97="","",IFERROR(VLOOKUP(D97,Parameter!$A$11:$D$110,2,FALSE),"Nicht gefunden"))</f>
        <v/>
      </c>
      <c r="F97" s="28" t="n"/>
      <c r="G97" s="28" t="n"/>
      <c r="H97" s="56" t="n"/>
      <c r="I97" s="56" t="n"/>
      <c r="J97" s="31" t="n"/>
      <c r="K97" s="47">
        <f>IF(OR(H97="",I97=""),"",MAX(0,MOD(I97-H97,1)*24-IF(J97="",0,J97)/60))</f>
        <v/>
      </c>
      <c r="L97" s="48">
        <f>IF(D97="","",IFERROR(VLOOKUP(D97,Parameter!$A$11:$D$110,4,FALSE),""))</f>
        <v/>
      </c>
      <c r="M97" s="48">
        <f>IF(OR(K97="",L97=""),"",K97*L97)</f>
        <v/>
      </c>
      <c r="N97" s="28" t="n"/>
      <c r="O97" s="32">
        <f>IF(COUNTA(A97,B97,D97,F97,G97,H97,I97,J97,N97)=0,"",IF(OR(A97="",B97="",D97="",F97="",G97="",H97="",I97="",J97="",N97=""),"Angaben fehlen",IF(E97="Nicht gefunden","Mitarbeitende prüfen",IF(OR(B97&lt;Parameter!$B$3,B97&gt;Parameter!$B$3+6),"Außerhalb Planwoche",IF(K97&gt;Parameter!$B$4,"Dauer prüfen",IF(AND(OR(N97="Geplant",N97="Bestätigt"),COUNTIFS($B$5:$B$104,B97,$D$5:$D$104,D97,$N$5:$N$104,"Geplant")+COUNTIFS($B$5:$B$104,B97,$D$5:$D$104,D97,$N$5:$N$104,"Bestätigt")&gt;1),"Mehrfachplanung prüfen","OK"))))))</f>
        <v/>
      </c>
    </row>
    <row r="98" ht="22" customHeight="1">
      <c r="A98" s="28" t="n"/>
      <c r="B98" s="55" t="n"/>
      <c r="C98" s="15">
        <f>IF(B98="","",CHOOSE(WEEKDAY(B98,2),"Mo","Di","Mi","Do","Fr","Sa","So"))</f>
        <v/>
      </c>
      <c r="D98" s="28" t="n"/>
      <c r="E98" s="15">
        <f>IF(D98="","",IFERROR(VLOOKUP(D98,Parameter!$A$11:$D$110,2,FALSE),"Nicht gefunden"))</f>
        <v/>
      </c>
      <c r="F98" s="28" t="n"/>
      <c r="G98" s="28" t="n"/>
      <c r="H98" s="56" t="n"/>
      <c r="I98" s="56" t="n"/>
      <c r="J98" s="31" t="n"/>
      <c r="K98" s="50">
        <f>IF(OR(H98="",I98=""),"",MAX(0,MOD(I98-H98,1)*24-IF(J98="",0,J98)/60))</f>
        <v/>
      </c>
      <c r="L98" s="51">
        <f>IF(D98="","",IFERROR(VLOOKUP(D98,Parameter!$A$11:$D$110,4,FALSE),""))</f>
        <v/>
      </c>
      <c r="M98" s="51">
        <f>IF(OR(K98="",L98=""),"",K98*L98)</f>
        <v/>
      </c>
      <c r="N98" s="28" t="n"/>
      <c r="O98" s="33">
        <f>IF(COUNTA(A98,B98,D98,F98,G98,H98,I98,J98,N98)=0,"",IF(OR(A98="",B98="",D98="",F98="",G98="",H98="",I98="",J98="",N98=""),"Angaben fehlen",IF(E98="Nicht gefunden","Mitarbeitende prüfen",IF(OR(B98&lt;Parameter!$B$3,B98&gt;Parameter!$B$3+6),"Außerhalb Planwoche",IF(K98&gt;Parameter!$B$4,"Dauer prüfen",IF(AND(OR(N98="Geplant",N98="Bestätigt"),COUNTIFS($B$5:$B$104,B98,$D$5:$D$104,D98,$N$5:$N$104,"Geplant")+COUNTIFS($B$5:$B$104,B98,$D$5:$D$104,D98,$N$5:$N$104,"Bestätigt")&gt;1),"Mehrfachplanung prüfen","OK"))))))</f>
        <v/>
      </c>
    </row>
    <row r="99" ht="22" customHeight="1">
      <c r="A99" s="28" t="n"/>
      <c r="B99" s="55" t="n"/>
      <c r="C99" s="10">
        <f>IF(B99="","",CHOOSE(WEEKDAY(B99,2),"Mo","Di","Mi","Do","Fr","Sa","So"))</f>
        <v/>
      </c>
      <c r="D99" s="28" t="n"/>
      <c r="E99" s="10">
        <f>IF(D99="","",IFERROR(VLOOKUP(D99,Parameter!$A$11:$D$110,2,FALSE),"Nicht gefunden"))</f>
        <v/>
      </c>
      <c r="F99" s="28" t="n"/>
      <c r="G99" s="28" t="n"/>
      <c r="H99" s="56" t="n"/>
      <c r="I99" s="56" t="n"/>
      <c r="J99" s="31" t="n"/>
      <c r="K99" s="47">
        <f>IF(OR(H99="",I99=""),"",MAX(0,MOD(I99-H99,1)*24-IF(J99="",0,J99)/60))</f>
        <v/>
      </c>
      <c r="L99" s="48">
        <f>IF(D99="","",IFERROR(VLOOKUP(D99,Parameter!$A$11:$D$110,4,FALSE),""))</f>
        <v/>
      </c>
      <c r="M99" s="48">
        <f>IF(OR(K99="",L99=""),"",K99*L99)</f>
        <v/>
      </c>
      <c r="N99" s="28" t="n"/>
      <c r="O99" s="32">
        <f>IF(COUNTA(A99,B99,D99,F99,G99,H99,I99,J99,N99)=0,"",IF(OR(A99="",B99="",D99="",F99="",G99="",H99="",I99="",J99="",N99=""),"Angaben fehlen",IF(E99="Nicht gefunden","Mitarbeitende prüfen",IF(OR(B99&lt;Parameter!$B$3,B99&gt;Parameter!$B$3+6),"Außerhalb Planwoche",IF(K99&gt;Parameter!$B$4,"Dauer prüfen",IF(AND(OR(N99="Geplant",N99="Bestätigt"),COUNTIFS($B$5:$B$104,B99,$D$5:$D$104,D99,$N$5:$N$104,"Geplant")+COUNTIFS($B$5:$B$104,B99,$D$5:$D$104,D99,$N$5:$N$104,"Bestätigt")&gt;1),"Mehrfachplanung prüfen","OK"))))))</f>
        <v/>
      </c>
    </row>
    <row r="100" ht="22" customHeight="1">
      <c r="A100" s="28" t="n"/>
      <c r="B100" s="55" t="n"/>
      <c r="C100" s="15">
        <f>IF(B100="","",CHOOSE(WEEKDAY(B100,2),"Mo","Di","Mi","Do","Fr","Sa","So"))</f>
        <v/>
      </c>
      <c r="D100" s="28" t="n"/>
      <c r="E100" s="15">
        <f>IF(D100="","",IFERROR(VLOOKUP(D100,Parameter!$A$11:$D$110,2,FALSE),"Nicht gefunden"))</f>
        <v/>
      </c>
      <c r="F100" s="28" t="n"/>
      <c r="G100" s="28" t="n"/>
      <c r="H100" s="56" t="n"/>
      <c r="I100" s="56" t="n"/>
      <c r="J100" s="31" t="n"/>
      <c r="K100" s="50">
        <f>IF(OR(H100="",I100=""),"",MAX(0,MOD(I100-H100,1)*24-IF(J100="",0,J100)/60))</f>
        <v/>
      </c>
      <c r="L100" s="51">
        <f>IF(D100="","",IFERROR(VLOOKUP(D100,Parameter!$A$11:$D$110,4,FALSE),""))</f>
        <v/>
      </c>
      <c r="M100" s="51">
        <f>IF(OR(K100="",L100=""),"",K100*L100)</f>
        <v/>
      </c>
      <c r="N100" s="28" t="n"/>
      <c r="O100" s="33">
        <f>IF(COUNTA(A100,B100,D100,F100,G100,H100,I100,J100,N100)=0,"",IF(OR(A100="",B100="",D100="",F100="",G100="",H100="",I100="",J100="",N100=""),"Angaben fehlen",IF(E100="Nicht gefunden","Mitarbeitende prüfen",IF(OR(B100&lt;Parameter!$B$3,B100&gt;Parameter!$B$3+6),"Außerhalb Planwoche",IF(K100&gt;Parameter!$B$4,"Dauer prüfen",IF(AND(OR(N100="Geplant",N100="Bestätigt"),COUNTIFS($B$5:$B$104,B100,$D$5:$D$104,D100,$N$5:$N$104,"Geplant")+COUNTIFS($B$5:$B$104,B100,$D$5:$D$104,D100,$N$5:$N$104,"Bestätigt")&gt;1),"Mehrfachplanung prüfen","OK"))))))</f>
        <v/>
      </c>
    </row>
    <row r="101" ht="22" customHeight="1">
      <c r="A101" s="28" t="n"/>
      <c r="B101" s="55" t="n"/>
      <c r="C101" s="10">
        <f>IF(B101="","",CHOOSE(WEEKDAY(B101,2),"Mo","Di","Mi","Do","Fr","Sa","So"))</f>
        <v/>
      </c>
      <c r="D101" s="28" t="n"/>
      <c r="E101" s="10">
        <f>IF(D101="","",IFERROR(VLOOKUP(D101,Parameter!$A$11:$D$110,2,FALSE),"Nicht gefunden"))</f>
        <v/>
      </c>
      <c r="F101" s="28" t="n"/>
      <c r="G101" s="28" t="n"/>
      <c r="H101" s="56" t="n"/>
      <c r="I101" s="56" t="n"/>
      <c r="J101" s="31" t="n"/>
      <c r="K101" s="47">
        <f>IF(OR(H101="",I101=""),"",MAX(0,MOD(I101-H101,1)*24-IF(J101="",0,J101)/60))</f>
        <v/>
      </c>
      <c r="L101" s="48">
        <f>IF(D101="","",IFERROR(VLOOKUP(D101,Parameter!$A$11:$D$110,4,FALSE),""))</f>
        <v/>
      </c>
      <c r="M101" s="48">
        <f>IF(OR(K101="",L101=""),"",K101*L101)</f>
        <v/>
      </c>
      <c r="N101" s="28" t="n"/>
      <c r="O101" s="32">
        <f>IF(COUNTA(A101,B101,D101,F101,G101,H101,I101,J101,N101)=0,"",IF(OR(A101="",B101="",D101="",F101="",G101="",H101="",I101="",J101="",N101=""),"Angaben fehlen",IF(E101="Nicht gefunden","Mitarbeitende prüfen",IF(OR(B101&lt;Parameter!$B$3,B101&gt;Parameter!$B$3+6),"Außerhalb Planwoche",IF(K101&gt;Parameter!$B$4,"Dauer prüfen",IF(AND(OR(N101="Geplant",N101="Bestätigt"),COUNTIFS($B$5:$B$104,B101,$D$5:$D$104,D101,$N$5:$N$104,"Geplant")+COUNTIFS($B$5:$B$104,B101,$D$5:$D$104,D101,$N$5:$N$104,"Bestätigt")&gt;1),"Mehrfachplanung prüfen","OK"))))))</f>
        <v/>
      </c>
    </row>
    <row r="102" ht="22" customHeight="1">
      <c r="A102" s="28" t="n"/>
      <c r="B102" s="55" t="n"/>
      <c r="C102" s="15">
        <f>IF(B102="","",CHOOSE(WEEKDAY(B102,2),"Mo","Di","Mi","Do","Fr","Sa","So"))</f>
        <v/>
      </c>
      <c r="D102" s="28" t="n"/>
      <c r="E102" s="15">
        <f>IF(D102="","",IFERROR(VLOOKUP(D102,Parameter!$A$11:$D$110,2,FALSE),"Nicht gefunden"))</f>
        <v/>
      </c>
      <c r="F102" s="28" t="n"/>
      <c r="G102" s="28" t="n"/>
      <c r="H102" s="56" t="n"/>
      <c r="I102" s="56" t="n"/>
      <c r="J102" s="31" t="n"/>
      <c r="K102" s="50">
        <f>IF(OR(H102="",I102=""),"",MAX(0,MOD(I102-H102,1)*24-IF(J102="",0,J102)/60))</f>
        <v/>
      </c>
      <c r="L102" s="51">
        <f>IF(D102="","",IFERROR(VLOOKUP(D102,Parameter!$A$11:$D$110,4,FALSE),""))</f>
        <v/>
      </c>
      <c r="M102" s="51">
        <f>IF(OR(K102="",L102=""),"",K102*L102)</f>
        <v/>
      </c>
      <c r="N102" s="28" t="n"/>
      <c r="O102" s="33">
        <f>IF(COUNTA(A102,B102,D102,F102,G102,H102,I102,J102,N102)=0,"",IF(OR(A102="",B102="",D102="",F102="",G102="",H102="",I102="",J102="",N102=""),"Angaben fehlen",IF(E102="Nicht gefunden","Mitarbeitende prüfen",IF(OR(B102&lt;Parameter!$B$3,B102&gt;Parameter!$B$3+6),"Außerhalb Planwoche",IF(K102&gt;Parameter!$B$4,"Dauer prüfen",IF(AND(OR(N102="Geplant",N102="Bestätigt"),COUNTIFS($B$5:$B$104,B102,$D$5:$D$104,D102,$N$5:$N$104,"Geplant")+COUNTIFS($B$5:$B$104,B102,$D$5:$D$104,D102,$N$5:$N$104,"Bestätigt")&gt;1),"Mehrfachplanung prüfen","OK"))))))</f>
        <v/>
      </c>
    </row>
    <row r="103" ht="22" customHeight="1">
      <c r="A103" s="28" t="n"/>
      <c r="B103" s="55" t="n"/>
      <c r="C103" s="10">
        <f>IF(B103="","",CHOOSE(WEEKDAY(B103,2),"Mo","Di","Mi","Do","Fr","Sa","So"))</f>
        <v/>
      </c>
      <c r="D103" s="28" t="n"/>
      <c r="E103" s="10">
        <f>IF(D103="","",IFERROR(VLOOKUP(D103,Parameter!$A$11:$D$110,2,FALSE),"Nicht gefunden"))</f>
        <v/>
      </c>
      <c r="F103" s="28" t="n"/>
      <c r="G103" s="28" t="n"/>
      <c r="H103" s="56" t="n"/>
      <c r="I103" s="56" t="n"/>
      <c r="J103" s="31" t="n"/>
      <c r="K103" s="47">
        <f>IF(OR(H103="",I103=""),"",MAX(0,MOD(I103-H103,1)*24-IF(J103="",0,J103)/60))</f>
        <v/>
      </c>
      <c r="L103" s="48">
        <f>IF(D103="","",IFERROR(VLOOKUP(D103,Parameter!$A$11:$D$110,4,FALSE),""))</f>
        <v/>
      </c>
      <c r="M103" s="48">
        <f>IF(OR(K103="",L103=""),"",K103*L103)</f>
        <v/>
      </c>
      <c r="N103" s="28" t="n"/>
      <c r="O103" s="32">
        <f>IF(COUNTA(A103,B103,D103,F103,G103,H103,I103,J103,N103)=0,"",IF(OR(A103="",B103="",D103="",F103="",G103="",H103="",I103="",J103="",N103=""),"Angaben fehlen",IF(E103="Nicht gefunden","Mitarbeitende prüfen",IF(OR(B103&lt;Parameter!$B$3,B103&gt;Parameter!$B$3+6),"Außerhalb Planwoche",IF(K103&gt;Parameter!$B$4,"Dauer prüfen",IF(AND(OR(N103="Geplant",N103="Bestätigt"),COUNTIFS($B$5:$B$104,B103,$D$5:$D$104,D103,$N$5:$N$104,"Geplant")+COUNTIFS($B$5:$B$104,B103,$D$5:$D$104,D103,$N$5:$N$104,"Bestätigt")&gt;1),"Mehrfachplanung prüfen","OK"))))))</f>
        <v/>
      </c>
    </row>
    <row r="104" ht="22" customHeight="1">
      <c r="A104" s="28" t="n"/>
      <c r="B104" s="55" t="n"/>
      <c r="C104" s="15">
        <f>IF(B104="","",CHOOSE(WEEKDAY(B104,2),"Mo","Di","Mi","Do","Fr","Sa","So"))</f>
        <v/>
      </c>
      <c r="D104" s="28" t="n"/>
      <c r="E104" s="15">
        <f>IF(D104="","",IFERROR(VLOOKUP(D104,Parameter!$A$11:$D$110,2,FALSE),"Nicht gefunden"))</f>
        <v/>
      </c>
      <c r="F104" s="28" t="n"/>
      <c r="G104" s="28" t="n"/>
      <c r="H104" s="56" t="n"/>
      <c r="I104" s="56" t="n"/>
      <c r="J104" s="31" t="n"/>
      <c r="K104" s="50">
        <f>IF(OR(H104="",I104=""),"",MAX(0,MOD(I104-H104,1)*24-IF(J104="",0,J104)/60))</f>
        <v/>
      </c>
      <c r="L104" s="51">
        <f>IF(D104="","",IFERROR(VLOOKUP(D104,Parameter!$A$11:$D$110,4,FALSE),""))</f>
        <v/>
      </c>
      <c r="M104" s="51">
        <f>IF(OR(K104="",L104=""),"",K104*L104)</f>
        <v/>
      </c>
      <c r="N104" s="28" t="n"/>
      <c r="O104" s="33">
        <f>IF(COUNTA(A104,B104,D104,F104,G104,H104,I104,J104,N104)=0,"",IF(OR(A104="",B104="",D104="",F104="",G104="",H104="",I104="",J104="",N104=""),"Angaben fehlen",IF(E104="Nicht gefunden","Mitarbeitende prüfen",IF(OR(B104&lt;Parameter!$B$3,B104&gt;Parameter!$B$3+6),"Außerhalb Planwoche",IF(K104&gt;Parameter!$B$4,"Dauer prüfen",IF(AND(OR(N104="Geplant",N104="Bestätigt"),COUNTIFS($B$5:$B$104,B104,$D$5:$D$104,D104,$N$5:$N$104,"Geplant")+COUNTIFS($B$5:$B$104,B104,$D$5:$D$104,D104,$N$5:$N$104,"Bestätigt")&gt;1),"Mehrfachplanung prüfen","OK"))))))</f>
        <v/>
      </c>
    </row>
  </sheetData>
  <autoFilter ref="A4:O104"/>
  <mergeCells count="1">
    <mergeCell ref="A1:O1"/>
  </mergeCells>
  <conditionalFormatting sqref="O5:O104">
    <cfRule type="expression" priority="1" dxfId="1">
      <formula>$O5="OK"</formula>
    </cfRule>
    <cfRule type="expression" priority="2" dxfId="0">
      <formula>AND($O5&lt;&gt;"",$O5&lt;&gt;"OK")</formula>
    </cfRule>
  </conditionalFormatting>
  <conditionalFormatting sqref="A5:A104">
    <cfRule type="expression" priority="3" dxfId="0">
      <formula>AND($A5&lt;&gt;"",COUNTIF($A$5:$A$104,$A5)&gt;1)</formula>
    </cfRule>
  </conditionalFormatting>
  <dataValidations count="8">
    <dataValidation sqref="B5:B104" showErrorMessage="1" showInputMessage="1" allowBlank="1" errorTitle="Ungültiges Datum" error="Das Datum liegt außerhalb des vorbereiteten Planungszeitraums." type="date" operator="between">
      <formula1>DATE(2026,3,11)</formula1>
      <formula2>DATE(2027,9,7)</formula2>
    </dataValidation>
    <dataValidation sqref="D5:D104" showErrorMessage="1" showInputMessage="1" allowBlank="1" errorTitle="Mitarbeitende nicht in der Liste" error="Bitte eine fiktive Person aus der Parameterliste auswählen." type="list">
      <formula1>INDIRECT("Parameter!$A$11:$A$110")</formula1>
    </dataValidation>
    <dataValidation sqref="F5:F104" showErrorMessage="1" showInputMessage="1" allowBlank="1" errorTitle="Bereich nicht in der Liste" error="Bitte einen Bereich aus der Parameterliste auswählen." type="list">
      <formula1>INDIRECT("Parameter!$F$11:$F$30")</formula1>
    </dataValidation>
    <dataValidation sqref="G5:G104" showErrorMessage="1" showInputMessage="1" allowBlank="1" errorTitle="Schicht nicht in der Liste" error="Bitte eine Schicht aus der Parameterliste auswählen." type="list">
      <formula1>INDIRECT("Parameter!$H$11:$H$30")</formula1>
    </dataValidation>
    <dataValidation sqref="H5:H104" showErrorMessage="1" showInputMessage="1" allowBlank="1" errorTitle="Ungültige Beginnzeit" error="Bitte eine Uhrzeit zwischen 00:00 und 23:59 eingeben." type="time" operator="between">
      <formula1>TIME(0,0,0)</formula1>
      <formula2>TIME(23,59,59)</formula2>
    </dataValidation>
    <dataValidation sqref="I5:I104" showErrorMessage="1" showInputMessage="1" allowBlank="1" errorTitle="Ungültige Endzeit" error="Bitte eine Uhrzeit zwischen 00:00 und 23:59 eingeben." type="time" operator="between">
      <formula1>TIME(0,0,0)</formula1>
      <formula2>TIME(23,59,59)</formula2>
    </dataValidation>
    <dataValidation sqref="J5:J104" showErrorMessage="1" showInputMessage="1" allowBlank="1" errorTitle="Ungültige Pause" error="Zulässig sind 0 bis 180 Minuten." type="whole" operator="between">
      <formula1>0</formula1>
      <formula2>180</formula2>
    </dataValidation>
    <dataValidation sqref="N5:N104" showErrorMessage="1" showInputMessage="1" allowBlank="1" errorTitle="Status nicht in der Liste" error="Bitte einen Status aus der Parameterliste auswählen." type="list">
      <formula1>INDIRECT("Parameter!$I$11:$I$30")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I11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7" customWidth="1" min="3" max="3"/>
    <col width="18" customWidth="1" min="4" max="4"/>
    <col width="3" customWidth="1" min="5" max="5"/>
    <col width="20" customWidth="1" min="6" max="6"/>
    <col width="17" customWidth="1" min="7" max="7"/>
    <col width="15" customWidth="1" min="8" max="8"/>
    <col width="17" customWidth="1" min="9" max="9"/>
  </cols>
  <sheetData>
    <row r="1" ht="30" customHeight="1">
      <c r="A1" s="1" t="inlineStr">
        <is>
          <t>Dienstplan Gastronomie – Parameter</t>
        </is>
      </c>
      <c r="B1" s="41" t="n"/>
      <c r="C1" s="41" t="n"/>
      <c r="D1" s="41" t="n"/>
      <c r="E1" s="41" t="n"/>
      <c r="F1" s="41" t="n"/>
      <c r="G1" s="41" t="n"/>
      <c r="H1" s="41" t="n"/>
      <c r="I1" s="42" t="n"/>
    </row>
    <row r="2"/>
    <row r="3">
      <c r="A3" s="34" t="inlineStr">
        <is>
          <t>Planungswoche (Montag)</t>
        </is>
      </c>
      <c r="B3" s="55" t="n">
        <v>46272</v>
      </c>
    </row>
    <row r="4">
      <c r="A4" s="34" t="inlineStr">
        <is>
          <t>Maximale Planstunden je Schicht</t>
        </is>
      </c>
      <c r="B4" s="57" t="n">
        <v>10</v>
      </c>
    </row>
    <row r="5">
      <c r="A5" s="34" t="inlineStr">
        <is>
          <t>Warnung Überplanung ab</t>
        </is>
      </c>
      <c r="B5" s="36" t="n">
        <v>0.1</v>
      </c>
    </row>
    <row r="6">
      <c r="A6" s="34" t="inlineStr">
        <is>
          <t>Warnung Unterplanung ab</t>
        </is>
      </c>
      <c r="B6" s="36" t="n">
        <v>0.2</v>
      </c>
    </row>
    <row r="7"/>
    <row r="8"/>
    <row r="9"/>
    <row r="10">
      <c r="A10" s="8" t="inlineStr">
        <is>
          <t>Fiktive Mitarbeitende</t>
        </is>
      </c>
      <c r="B10" s="8" t="inlineStr">
        <is>
          <t>Rolle</t>
        </is>
      </c>
      <c r="C10" s="8" t="inlineStr">
        <is>
          <t>Wochenziel (h)</t>
        </is>
      </c>
      <c r="D10" s="8" t="inlineStr">
        <is>
          <t>Stundenlohn (€)</t>
        </is>
      </c>
      <c r="F10" s="37" t="inlineStr">
        <is>
          <t>Bereiche</t>
        </is>
      </c>
      <c r="G10" s="37" t="inlineStr">
        <is>
          <t>Rollen</t>
        </is>
      </c>
      <c r="H10" s="37" t="inlineStr">
        <is>
          <t>Schichten</t>
        </is>
      </c>
      <c r="I10" s="37" t="inlineStr">
        <is>
          <t>Statuswerte</t>
        </is>
      </c>
    </row>
    <row r="11" ht="20" customHeight="1">
      <c r="A11" s="38" t="inlineStr">
        <is>
          <t>Kunstfigur Alva Nord</t>
        </is>
      </c>
      <c r="B11" s="38" t="inlineStr">
        <is>
          <t>Service</t>
        </is>
      </c>
      <c r="C11" s="58" t="n">
        <v>12</v>
      </c>
      <c r="D11" s="59" t="n">
        <v>15.2</v>
      </c>
      <c r="F11" s="38" t="inlineStr">
        <is>
          <t>Gastraum</t>
        </is>
      </c>
      <c r="G11" s="38" t="inlineStr">
        <is>
          <t>Service</t>
        </is>
      </c>
      <c r="H11" s="38" t="inlineStr">
        <is>
          <t>Früh</t>
        </is>
      </c>
      <c r="I11" s="38" t="inlineStr">
        <is>
          <t>Geplant</t>
        </is>
      </c>
    </row>
    <row r="12" ht="20" customHeight="1">
      <c r="A12" s="38" t="inlineStr">
        <is>
          <t>Testperson Bero Süd</t>
        </is>
      </c>
      <c r="B12" s="38" t="inlineStr">
        <is>
          <t>Küche</t>
        </is>
      </c>
      <c r="C12" s="58" t="n">
        <v>8</v>
      </c>
      <c r="D12" s="59" t="n">
        <v>17.5</v>
      </c>
      <c r="F12" s="38" t="inlineStr">
        <is>
          <t>Terrasse</t>
        </is>
      </c>
      <c r="G12" s="38" t="inlineStr">
        <is>
          <t>Küche</t>
        </is>
      </c>
      <c r="H12" s="38" t="inlineStr">
        <is>
          <t>Mittel</t>
        </is>
      </c>
      <c r="I12" s="38" t="inlineStr">
        <is>
          <t>Bestätigt</t>
        </is>
      </c>
    </row>
    <row r="13" ht="20" customHeight="1">
      <c r="A13" s="38" t="inlineStr">
        <is>
          <t>Fantasiename Cora West</t>
        </is>
      </c>
      <c r="B13" s="38" t="inlineStr">
        <is>
          <t>Bar</t>
        </is>
      </c>
      <c r="C13" s="58" t="n">
        <v>6</v>
      </c>
      <c r="D13" s="59" t="n">
        <v>15.8</v>
      </c>
      <c r="F13" s="38" t="inlineStr">
        <is>
          <t>Küche warm</t>
        </is>
      </c>
      <c r="G13" s="38" t="inlineStr">
        <is>
          <t>Bar</t>
        </is>
      </c>
      <c r="H13" s="38" t="inlineStr">
        <is>
          <t>Spät</t>
        </is>
      </c>
      <c r="I13" s="38" t="inlineStr">
        <is>
          <t>Abwesend</t>
        </is>
      </c>
    </row>
    <row r="14" ht="20" customHeight="1">
      <c r="A14" s="38" t="inlineStr">
        <is>
          <t>Demofigur Dario Ost</t>
        </is>
      </c>
      <c r="B14" s="38" t="inlineStr">
        <is>
          <t>Service</t>
        </is>
      </c>
      <c r="C14" s="58" t="n">
        <v>8</v>
      </c>
      <c r="D14" s="59" t="n">
        <v>16</v>
      </c>
      <c r="F14" s="38" t="inlineStr">
        <is>
          <t>Küche kalt</t>
        </is>
      </c>
      <c r="G14" s="38" t="inlineStr">
        <is>
          <t>Spüle</t>
        </is>
      </c>
      <c r="H14" s="38" t="inlineStr">
        <is>
          <t>Event</t>
        </is>
      </c>
      <c r="I14" s="38" t="inlineStr">
        <is>
          <t>Abgesagt</t>
        </is>
      </c>
    </row>
    <row r="15" ht="20" customHeight="1">
      <c r="A15" s="38" t="inlineStr">
        <is>
          <t>Beispielwesen Elin Blau</t>
        </is>
      </c>
      <c r="B15" s="38" t="inlineStr">
        <is>
          <t>Küche</t>
        </is>
      </c>
      <c r="C15" s="58" t="n">
        <v>6</v>
      </c>
      <c r="D15" s="59" t="n">
        <v>17</v>
      </c>
      <c r="F15" s="38" t="inlineStr">
        <is>
          <t>Bar</t>
        </is>
      </c>
      <c r="G15" s="38" t="inlineStr">
        <is>
          <t>Leitung</t>
        </is>
      </c>
      <c r="H15" s="38" t="n"/>
      <c r="I15" s="38" t="n"/>
    </row>
    <row r="16" ht="20" customHeight="1">
      <c r="A16" s="38" t="inlineStr">
        <is>
          <t>Fiktivkraft Fero Grün</t>
        </is>
      </c>
      <c r="B16" s="38" t="inlineStr">
        <is>
          <t>Spüle</t>
        </is>
      </c>
      <c r="C16" s="58" t="n">
        <v>8.5</v>
      </c>
      <c r="D16" s="59" t="n">
        <v>14</v>
      </c>
      <c r="F16" s="38" t="inlineStr">
        <is>
          <t>Spüle</t>
        </is>
      </c>
      <c r="G16" s="38" t="inlineStr">
        <is>
          <t>Logistik</t>
        </is>
      </c>
      <c r="H16" s="38" t="n"/>
      <c r="I16" s="38" t="n"/>
    </row>
    <row r="17" ht="20" customHeight="1">
      <c r="A17" s="38" t="inlineStr">
        <is>
          <t>Mustergestalt Gesa Rot</t>
        </is>
      </c>
      <c r="B17" s="38" t="inlineStr">
        <is>
          <t>Leitung</t>
        </is>
      </c>
      <c r="C17" s="58" t="n">
        <v>10</v>
      </c>
      <c r="D17" s="59" t="n">
        <v>22</v>
      </c>
      <c r="F17" s="38" t="inlineStr">
        <is>
          <t>Lager</t>
        </is>
      </c>
      <c r="G17" s="38" t="inlineStr">
        <is>
          <t>Aushilfe</t>
        </is>
      </c>
      <c r="H17" s="38" t="n"/>
      <c r="I17" s="38" t="n"/>
    </row>
    <row r="18" ht="20" customHeight="1">
      <c r="A18" s="38" t="inlineStr">
        <is>
          <t>Probekraft Hanno Gold</t>
        </is>
      </c>
      <c r="B18" s="38" t="inlineStr">
        <is>
          <t>Logistik</t>
        </is>
      </c>
      <c r="C18" s="58" t="n">
        <v>8</v>
      </c>
      <c r="D18" s="59" t="n">
        <v>16.5</v>
      </c>
      <c r="F18" s="38" t="inlineStr">
        <is>
          <t>Veranstaltung</t>
        </is>
      </c>
      <c r="G18" s="38" t="n"/>
      <c r="H18" s="38" t="n"/>
      <c r="I18" s="38" t="n"/>
    </row>
    <row r="19" ht="20" customHeight="1">
      <c r="A19" s="38" t="inlineStr">
        <is>
          <t>Plansymbol Ira Silber</t>
        </is>
      </c>
      <c r="B19" s="38" t="inlineStr">
        <is>
          <t>Bar</t>
        </is>
      </c>
      <c r="C19" s="58" t="n">
        <v>8</v>
      </c>
      <c r="D19" s="59" t="n">
        <v>16</v>
      </c>
      <c r="F19" s="38" t="n"/>
      <c r="G19" s="38" t="n"/>
      <c r="H19" s="38" t="n"/>
      <c r="I19" s="38" t="n"/>
    </row>
    <row r="20" ht="20" customHeight="1">
      <c r="A20" s="38" t="inlineStr">
        <is>
          <t>Testfigur Joris Violett</t>
        </is>
      </c>
      <c r="B20" s="38" t="inlineStr">
        <is>
          <t>Service</t>
        </is>
      </c>
      <c r="C20" s="58" t="n">
        <v>6</v>
      </c>
      <c r="D20" s="59" t="n">
        <v>15</v>
      </c>
      <c r="F20" s="38" t="n"/>
      <c r="G20" s="38" t="n"/>
      <c r="H20" s="38" t="n"/>
      <c r="I20" s="38" t="n"/>
    </row>
    <row r="21" ht="20" customHeight="1">
      <c r="A21" s="38" t="n"/>
      <c r="B21" s="38" t="n"/>
      <c r="C21" s="58" t="n"/>
      <c r="D21" s="59" t="n"/>
      <c r="F21" s="38" t="n"/>
      <c r="G21" s="38" t="n"/>
      <c r="H21" s="38" t="n"/>
      <c r="I21" s="38" t="n"/>
    </row>
    <row r="22" ht="20" customHeight="1">
      <c r="A22" s="38" t="n"/>
      <c r="B22" s="38" t="n"/>
      <c r="C22" s="58" t="n"/>
      <c r="D22" s="59" t="n"/>
      <c r="F22" s="38" t="n"/>
      <c r="G22" s="38" t="n"/>
      <c r="H22" s="38" t="n"/>
      <c r="I22" s="38" t="n"/>
    </row>
    <row r="23" ht="20" customHeight="1">
      <c r="A23" s="38" t="n"/>
      <c r="B23" s="38" t="n"/>
      <c r="C23" s="58" t="n"/>
      <c r="D23" s="59" t="n"/>
      <c r="F23" s="38" t="n"/>
      <c r="G23" s="38" t="n"/>
      <c r="H23" s="38" t="n"/>
      <c r="I23" s="38" t="n"/>
    </row>
    <row r="24" ht="20" customHeight="1">
      <c r="A24" s="38" t="n"/>
      <c r="B24" s="38" t="n"/>
      <c r="C24" s="58" t="n"/>
      <c r="D24" s="59" t="n"/>
      <c r="F24" s="38" t="n"/>
      <c r="G24" s="38" t="n"/>
      <c r="H24" s="38" t="n"/>
      <c r="I24" s="38" t="n"/>
    </row>
    <row r="25" ht="20" customHeight="1">
      <c r="A25" s="38" t="n"/>
      <c r="B25" s="38" t="n"/>
      <c r="C25" s="58" t="n"/>
      <c r="D25" s="59" t="n"/>
      <c r="F25" s="38" t="n"/>
      <c r="G25" s="38" t="n"/>
      <c r="H25" s="38" t="n"/>
      <c r="I25" s="38" t="n"/>
    </row>
    <row r="26" ht="20" customHeight="1">
      <c r="A26" s="38" t="n"/>
      <c r="B26" s="38" t="n"/>
      <c r="C26" s="58" t="n"/>
      <c r="D26" s="59" t="n"/>
      <c r="F26" s="38" t="n"/>
      <c r="G26" s="38" t="n"/>
      <c r="H26" s="38" t="n"/>
      <c r="I26" s="38" t="n"/>
    </row>
    <row r="27" ht="20" customHeight="1">
      <c r="A27" s="38" t="n"/>
      <c r="B27" s="38" t="n"/>
      <c r="C27" s="58" t="n"/>
      <c r="D27" s="59" t="n"/>
      <c r="F27" s="38" t="n"/>
      <c r="G27" s="38" t="n"/>
      <c r="H27" s="38" t="n"/>
      <c r="I27" s="38" t="n"/>
    </row>
    <row r="28" ht="20" customHeight="1">
      <c r="A28" s="38" t="n"/>
      <c r="B28" s="38" t="n"/>
      <c r="C28" s="58" t="n"/>
      <c r="D28" s="59" t="n"/>
      <c r="F28" s="38" t="n"/>
      <c r="G28" s="38" t="n"/>
      <c r="H28" s="38" t="n"/>
      <c r="I28" s="38" t="n"/>
    </row>
    <row r="29" ht="20" customHeight="1">
      <c r="A29" s="38" t="n"/>
      <c r="B29" s="38" t="n"/>
      <c r="C29" s="58" t="n"/>
      <c r="D29" s="59" t="n"/>
      <c r="F29" s="38" t="n"/>
      <c r="G29" s="38" t="n"/>
      <c r="H29" s="38" t="n"/>
      <c r="I29" s="38" t="n"/>
    </row>
    <row r="30" ht="20" customHeight="1">
      <c r="A30" s="38" t="n"/>
      <c r="B30" s="38" t="n"/>
      <c r="C30" s="58" t="n"/>
      <c r="D30" s="59" t="n"/>
      <c r="F30" s="38" t="n"/>
      <c r="G30" s="38" t="n"/>
      <c r="H30" s="38" t="n"/>
      <c r="I30" s="38" t="n"/>
    </row>
    <row r="31" ht="20" customHeight="1">
      <c r="A31" s="38" t="n"/>
      <c r="B31" s="38" t="n"/>
      <c r="C31" s="58" t="n"/>
      <c r="D31" s="59" t="n"/>
    </row>
    <row r="32" ht="20" customHeight="1">
      <c r="A32" s="38" t="n"/>
      <c r="B32" s="38" t="n"/>
      <c r="C32" s="58" t="n"/>
      <c r="D32" s="59" t="n"/>
    </row>
    <row r="33" ht="20" customHeight="1">
      <c r="A33" s="38" t="n"/>
      <c r="B33" s="38" t="n"/>
      <c r="C33" s="58" t="n"/>
      <c r="D33" s="59" t="n"/>
    </row>
    <row r="34" ht="20" customHeight="1">
      <c r="A34" s="38" t="n"/>
      <c r="B34" s="38" t="n"/>
      <c r="C34" s="58" t="n"/>
      <c r="D34" s="59" t="n"/>
    </row>
    <row r="35" ht="20" customHeight="1">
      <c r="A35" s="38" t="n"/>
      <c r="B35" s="38" t="n"/>
      <c r="C35" s="58" t="n"/>
      <c r="D35" s="59" t="n"/>
    </row>
    <row r="36" ht="20" customHeight="1">
      <c r="A36" s="38" t="n"/>
      <c r="B36" s="38" t="n"/>
      <c r="C36" s="58" t="n"/>
      <c r="D36" s="59" t="n"/>
    </row>
    <row r="37" ht="20" customHeight="1">
      <c r="A37" s="38" t="n"/>
      <c r="B37" s="38" t="n"/>
      <c r="C37" s="58" t="n"/>
      <c r="D37" s="59" t="n"/>
    </row>
    <row r="38" ht="20" customHeight="1">
      <c r="A38" s="38" t="n"/>
      <c r="B38" s="38" t="n"/>
      <c r="C38" s="58" t="n"/>
      <c r="D38" s="59" t="n"/>
    </row>
    <row r="39" ht="20" customHeight="1">
      <c r="A39" s="38" t="n"/>
      <c r="B39" s="38" t="n"/>
      <c r="C39" s="58" t="n"/>
      <c r="D39" s="59" t="n"/>
    </row>
    <row r="40" ht="20" customHeight="1">
      <c r="A40" s="38" t="n"/>
      <c r="B40" s="38" t="n"/>
      <c r="C40" s="58" t="n"/>
      <c r="D40" s="59" t="n"/>
    </row>
    <row r="41" ht="20" customHeight="1">
      <c r="A41" s="38" t="n"/>
      <c r="B41" s="38" t="n"/>
      <c r="C41" s="58" t="n"/>
      <c r="D41" s="59" t="n"/>
    </row>
    <row r="42" ht="20" customHeight="1">
      <c r="A42" s="38" t="n"/>
      <c r="B42" s="38" t="n"/>
      <c r="C42" s="58" t="n"/>
      <c r="D42" s="59" t="n"/>
    </row>
    <row r="43" ht="20" customHeight="1">
      <c r="A43" s="38" t="n"/>
      <c r="B43" s="38" t="n"/>
      <c r="C43" s="58" t="n"/>
      <c r="D43" s="59" t="n"/>
    </row>
    <row r="44" ht="20" customHeight="1">
      <c r="A44" s="38" t="n"/>
      <c r="B44" s="38" t="n"/>
      <c r="C44" s="58" t="n"/>
      <c r="D44" s="59" t="n"/>
    </row>
    <row r="45" ht="20" customHeight="1">
      <c r="A45" s="38" t="n"/>
      <c r="B45" s="38" t="n"/>
      <c r="C45" s="58" t="n"/>
      <c r="D45" s="59" t="n"/>
    </row>
    <row r="46" ht="20" customHeight="1">
      <c r="A46" s="38" t="n"/>
      <c r="B46" s="38" t="n"/>
      <c r="C46" s="58" t="n"/>
      <c r="D46" s="59" t="n"/>
    </row>
    <row r="47" ht="20" customHeight="1">
      <c r="A47" s="38" t="n"/>
      <c r="B47" s="38" t="n"/>
      <c r="C47" s="58" t="n"/>
      <c r="D47" s="59" t="n"/>
    </row>
    <row r="48" ht="20" customHeight="1">
      <c r="A48" s="38" t="n"/>
      <c r="B48" s="38" t="n"/>
      <c r="C48" s="58" t="n"/>
      <c r="D48" s="59" t="n"/>
    </row>
    <row r="49" ht="20" customHeight="1">
      <c r="A49" s="38" t="n"/>
      <c r="B49" s="38" t="n"/>
      <c r="C49" s="58" t="n"/>
      <c r="D49" s="59" t="n"/>
    </row>
    <row r="50" ht="20" customHeight="1">
      <c r="A50" s="38" t="n"/>
      <c r="B50" s="38" t="n"/>
      <c r="C50" s="58" t="n"/>
      <c r="D50" s="59" t="n"/>
    </row>
    <row r="51" ht="20" customHeight="1">
      <c r="A51" s="38" t="n"/>
      <c r="B51" s="38" t="n"/>
      <c r="C51" s="58" t="n"/>
      <c r="D51" s="59" t="n"/>
    </row>
    <row r="52" ht="20" customHeight="1">
      <c r="A52" s="38" t="n"/>
      <c r="B52" s="38" t="n"/>
      <c r="C52" s="58" t="n"/>
      <c r="D52" s="59" t="n"/>
    </row>
    <row r="53" ht="20" customHeight="1">
      <c r="A53" s="38" t="n"/>
      <c r="B53" s="38" t="n"/>
      <c r="C53" s="58" t="n"/>
      <c r="D53" s="59" t="n"/>
    </row>
    <row r="54" ht="20" customHeight="1">
      <c r="A54" s="38" t="n"/>
      <c r="B54" s="38" t="n"/>
      <c r="C54" s="58" t="n"/>
      <c r="D54" s="59" t="n"/>
    </row>
    <row r="55" ht="20" customHeight="1">
      <c r="A55" s="38" t="n"/>
      <c r="B55" s="38" t="n"/>
      <c r="C55" s="58" t="n"/>
      <c r="D55" s="59" t="n"/>
    </row>
    <row r="56" ht="20" customHeight="1">
      <c r="A56" s="38" t="n"/>
      <c r="B56" s="38" t="n"/>
      <c r="C56" s="58" t="n"/>
      <c r="D56" s="59" t="n"/>
    </row>
    <row r="57" ht="20" customHeight="1">
      <c r="A57" s="38" t="n"/>
      <c r="B57" s="38" t="n"/>
      <c r="C57" s="58" t="n"/>
      <c r="D57" s="59" t="n"/>
    </row>
    <row r="58" ht="20" customHeight="1">
      <c r="A58" s="38" t="n"/>
      <c r="B58" s="38" t="n"/>
      <c r="C58" s="58" t="n"/>
      <c r="D58" s="59" t="n"/>
    </row>
    <row r="59" ht="20" customHeight="1">
      <c r="A59" s="38" t="n"/>
      <c r="B59" s="38" t="n"/>
      <c r="C59" s="58" t="n"/>
      <c r="D59" s="59" t="n"/>
    </row>
    <row r="60" ht="20" customHeight="1">
      <c r="A60" s="38" t="n"/>
      <c r="B60" s="38" t="n"/>
      <c r="C60" s="58" t="n"/>
      <c r="D60" s="59" t="n"/>
    </row>
    <row r="61" ht="20" customHeight="1">
      <c r="A61" s="38" t="n"/>
      <c r="B61" s="38" t="n"/>
      <c r="C61" s="58" t="n"/>
      <c r="D61" s="59" t="n"/>
    </row>
    <row r="62" ht="20" customHeight="1">
      <c r="A62" s="38" t="n"/>
      <c r="B62" s="38" t="n"/>
      <c r="C62" s="58" t="n"/>
      <c r="D62" s="59" t="n"/>
    </row>
    <row r="63" ht="20" customHeight="1">
      <c r="A63" s="38" t="n"/>
      <c r="B63" s="38" t="n"/>
      <c r="C63" s="58" t="n"/>
      <c r="D63" s="59" t="n"/>
    </row>
    <row r="64" ht="20" customHeight="1">
      <c r="A64" s="38" t="n"/>
      <c r="B64" s="38" t="n"/>
      <c r="C64" s="58" t="n"/>
      <c r="D64" s="59" t="n"/>
    </row>
    <row r="65" ht="20" customHeight="1">
      <c r="A65" s="38" t="n"/>
      <c r="B65" s="38" t="n"/>
      <c r="C65" s="58" t="n"/>
      <c r="D65" s="59" t="n"/>
    </row>
    <row r="66" ht="20" customHeight="1">
      <c r="A66" s="38" t="n"/>
      <c r="B66" s="38" t="n"/>
      <c r="C66" s="58" t="n"/>
      <c r="D66" s="59" t="n"/>
    </row>
    <row r="67" ht="20" customHeight="1">
      <c r="A67" s="38" t="n"/>
      <c r="B67" s="38" t="n"/>
      <c r="C67" s="58" t="n"/>
      <c r="D67" s="59" t="n"/>
    </row>
    <row r="68" ht="20" customHeight="1">
      <c r="A68" s="38" t="n"/>
      <c r="B68" s="38" t="n"/>
      <c r="C68" s="58" t="n"/>
      <c r="D68" s="59" t="n"/>
    </row>
    <row r="69" ht="20" customHeight="1">
      <c r="A69" s="38" t="n"/>
      <c r="B69" s="38" t="n"/>
      <c r="C69" s="58" t="n"/>
      <c r="D69" s="59" t="n"/>
    </row>
    <row r="70" ht="20" customHeight="1">
      <c r="A70" s="38" t="n"/>
      <c r="B70" s="38" t="n"/>
      <c r="C70" s="58" t="n"/>
      <c r="D70" s="59" t="n"/>
    </row>
    <row r="71" ht="20" customHeight="1">
      <c r="A71" s="38" t="n"/>
      <c r="B71" s="38" t="n"/>
      <c r="C71" s="58" t="n"/>
      <c r="D71" s="59" t="n"/>
    </row>
    <row r="72" ht="20" customHeight="1">
      <c r="A72" s="38" t="n"/>
      <c r="B72" s="38" t="n"/>
      <c r="C72" s="58" t="n"/>
      <c r="D72" s="59" t="n"/>
    </row>
    <row r="73" ht="20" customHeight="1">
      <c r="A73" s="38" t="n"/>
      <c r="B73" s="38" t="n"/>
      <c r="C73" s="58" t="n"/>
      <c r="D73" s="59" t="n"/>
    </row>
    <row r="74" ht="20" customHeight="1">
      <c r="A74" s="38" t="n"/>
      <c r="B74" s="38" t="n"/>
      <c r="C74" s="58" t="n"/>
      <c r="D74" s="59" t="n"/>
    </row>
    <row r="75" ht="20" customHeight="1">
      <c r="A75" s="38" t="n"/>
      <c r="B75" s="38" t="n"/>
      <c r="C75" s="58" t="n"/>
      <c r="D75" s="59" t="n"/>
    </row>
    <row r="76" ht="20" customHeight="1">
      <c r="A76" s="38" t="n"/>
      <c r="B76" s="38" t="n"/>
      <c r="C76" s="58" t="n"/>
      <c r="D76" s="59" t="n"/>
    </row>
    <row r="77" ht="20" customHeight="1">
      <c r="A77" s="38" t="n"/>
      <c r="B77" s="38" t="n"/>
      <c r="C77" s="58" t="n"/>
      <c r="D77" s="59" t="n"/>
    </row>
    <row r="78" ht="20" customHeight="1">
      <c r="A78" s="38" t="n"/>
      <c r="B78" s="38" t="n"/>
      <c r="C78" s="58" t="n"/>
      <c r="D78" s="59" t="n"/>
    </row>
    <row r="79" ht="20" customHeight="1">
      <c r="A79" s="38" t="n"/>
      <c r="B79" s="38" t="n"/>
      <c r="C79" s="58" t="n"/>
      <c r="D79" s="59" t="n"/>
    </row>
    <row r="80" ht="20" customHeight="1">
      <c r="A80" s="38" t="n"/>
      <c r="B80" s="38" t="n"/>
      <c r="C80" s="58" t="n"/>
      <c r="D80" s="59" t="n"/>
    </row>
    <row r="81" ht="20" customHeight="1">
      <c r="A81" s="38" t="n"/>
      <c r="B81" s="38" t="n"/>
      <c r="C81" s="58" t="n"/>
      <c r="D81" s="59" t="n"/>
    </row>
    <row r="82" ht="20" customHeight="1">
      <c r="A82" s="38" t="n"/>
      <c r="B82" s="38" t="n"/>
      <c r="C82" s="58" t="n"/>
      <c r="D82" s="59" t="n"/>
    </row>
    <row r="83" ht="20" customHeight="1">
      <c r="A83" s="38" t="n"/>
      <c r="B83" s="38" t="n"/>
      <c r="C83" s="58" t="n"/>
      <c r="D83" s="59" t="n"/>
    </row>
    <row r="84" ht="20" customHeight="1">
      <c r="A84" s="38" t="n"/>
      <c r="B84" s="38" t="n"/>
      <c r="C84" s="58" t="n"/>
      <c r="D84" s="59" t="n"/>
    </row>
    <row r="85" ht="20" customHeight="1">
      <c r="A85" s="38" t="n"/>
      <c r="B85" s="38" t="n"/>
      <c r="C85" s="58" t="n"/>
      <c r="D85" s="59" t="n"/>
    </row>
    <row r="86" ht="20" customHeight="1">
      <c r="A86" s="38" t="n"/>
      <c r="B86" s="38" t="n"/>
      <c r="C86" s="58" t="n"/>
      <c r="D86" s="59" t="n"/>
    </row>
    <row r="87" ht="20" customHeight="1">
      <c r="A87" s="38" t="n"/>
      <c r="B87" s="38" t="n"/>
      <c r="C87" s="58" t="n"/>
      <c r="D87" s="59" t="n"/>
    </row>
    <row r="88" ht="20" customHeight="1">
      <c r="A88" s="38" t="n"/>
      <c r="B88" s="38" t="n"/>
      <c r="C88" s="58" t="n"/>
      <c r="D88" s="59" t="n"/>
    </row>
    <row r="89" ht="20" customHeight="1">
      <c r="A89" s="38" t="n"/>
      <c r="B89" s="38" t="n"/>
      <c r="C89" s="58" t="n"/>
      <c r="D89" s="59" t="n"/>
    </row>
    <row r="90" ht="20" customHeight="1">
      <c r="A90" s="38" t="n"/>
      <c r="B90" s="38" t="n"/>
      <c r="C90" s="58" t="n"/>
      <c r="D90" s="59" t="n"/>
    </row>
    <row r="91" ht="20" customHeight="1">
      <c r="A91" s="38" t="n"/>
      <c r="B91" s="38" t="n"/>
      <c r="C91" s="58" t="n"/>
      <c r="D91" s="59" t="n"/>
    </row>
    <row r="92" ht="20" customHeight="1">
      <c r="A92" s="38" t="n"/>
      <c r="B92" s="38" t="n"/>
      <c r="C92" s="58" t="n"/>
      <c r="D92" s="59" t="n"/>
    </row>
    <row r="93" ht="20" customHeight="1">
      <c r="A93" s="38" t="n"/>
      <c r="B93" s="38" t="n"/>
      <c r="C93" s="58" t="n"/>
      <c r="D93" s="59" t="n"/>
    </row>
    <row r="94" ht="20" customHeight="1">
      <c r="A94" s="38" t="n"/>
      <c r="B94" s="38" t="n"/>
      <c r="C94" s="58" t="n"/>
      <c r="D94" s="59" t="n"/>
    </row>
    <row r="95" ht="20" customHeight="1">
      <c r="A95" s="38" t="n"/>
      <c r="B95" s="38" t="n"/>
      <c r="C95" s="58" t="n"/>
      <c r="D95" s="59" t="n"/>
    </row>
    <row r="96" ht="20" customHeight="1">
      <c r="A96" s="38" t="n"/>
      <c r="B96" s="38" t="n"/>
      <c r="C96" s="58" t="n"/>
      <c r="D96" s="59" t="n"/>
    </row>
    <row r="97" ht="20" customHeight="1">
      <c r="A97" s="38" t="n"/>
      <c r="B97" s="38" t="n"/>
      <c r="C97" s="58" t="n"/>
      <c r="D97" s="59" t="n"/>
    </row>
    <row r="98" ht="20" customHeight="1">
      <c r="A98" s="38" t="n"/>
      <c r="B98" s="38" t="n"/>
      <c r="C98" s="58" t="n"/>
      <c r="D98" s="59" t="n"/>
    </row>
    <row r="99" ht="20" customHeight="1">
      <c r="A99" s="38" t="n"/>
      <c r="B99" s="38" t="n"/>
      <c r="C99" s="58" t="n"/>
      <c r="D99" s="59" t="n"/>
    </row>
    <row r="100" ht="20" customHeight="1">
      <c r="A100" s="38" t="n"/>
      <c r="B100" s="38" t="n"/>
      <c r="C100" s="58" t="n"/>
      <c r="D100" s="59" t="n"/>
    </row>
    <row r="101" ht="20" customHeight="1">
      <c r="A101" s="38" t="n"/>
      <c r="B101" s="38" t="n"/>
      <c r="C101" s="58" t="n"/>
      <c r="D101" s="59" t="n"/>
    </row>
    <row r="102" ht="20" customHeight="1">
      <c r="A102" s="38" t="n"/>
      <c r="B102" s="38" t="n"/>
      <c r="C102" s="58" t="n"/>
      <c r="D102" s="59" t="n"/>
    </row>
    <row r="103" ht="20" customHeight="1">
      <c r="A103" s="38" t="n"/>
      <c r="B103" s="38" t="n"/>
      <c r="C103" s="58" t="n"/>
      <c r="D103" s="59" t="n"/>
    </row>
    <row r="104" ht="20" customHeight="1">
      <c r="A104" s="38" t="n"/>
      <c r="B104" s="38" t="n"/>
      <c r="C104" s="58" t="n"/>
      <c r="D104" s="59" t="n"/>
    </row>
    <row r="105" ht="20" customHeight="1">
      <c r="A105" s="38" t="n"/>
      <c r="B105" s="38" t="n"/>
      <c r="C105" s="58" t="n"/>
      <c r="D105" s="59" t="n"/>
    </row>
    <row r="106" ht="20" customHeight="1">
      <c r="A106" s="38" t="n"/>
      <c r="B106" s="38" t="n"/>
      <c r="C106" s="58" t="n"/>
      <c r="D106" s="59" t="n"/>
    </row>
    <row r="107" ht="20" customHeight="1">
      <c r="A107" s="38" t="n"/>
      <c r="B107" s="38" t="n"/>
      <c r="C107" s="58" t="n"/>
      <c r="D107" s="59" t="n"/>
    </row>
    <row r="108" ht="20" customHeight="1">
      <c r="A108" s="38" t="n"/>
      <c r="B108" s="38" t="n"/>
      <c r="C108" s="58" t="n"/>
      <c r="D108" s="59" t="n"/>
    </row>
    <row r="109" ht="20" customHeight="1">
      <c r="A109" s="38" t="n"/>
      <c r="B109" s="38" t="n"/>
      <c r="C109" s="58" t="n"/>
      <c r="D109" s="59" t="n"/>
    </row>
    <row r="110" ht="20" customHeight="1">
      <c r="A110" s="38" t="n"/>
      <c r="B110" s="38" t="n"/>
      <c r="C110" s="58" t="n"/>
      <c r="D110" s="59" t="n"/>
    </row>
  </sheetData>
  <autoFilter ref="A10:D110"/>
  <mergeCells count="1">
    <mergeCell ref="A1:I1"/>
  </mergeCells>
  <conditionalFormatting sqref="A11:D110">
    <cfRule type="expression" priority="1" dxfId="0">
      <formula>AND($A11&lt;&gt;"",OR($B11="",$C11="",$D11=""))</formula>
    </cfRule>
  </conditionalFormatting>
  <conditionalFormatting sqref="A11:A110">
    <cfRule type="expression" priority="2" dxfId="0">
      <formula>AND($A11&lt;&gt;"",COUNTIF($A$11:$A$110,$A11)&gt;1)</formula>
    </cfRule>
  </conditionalFormatting>
  <dataValidations count="6">
    <dataValidation sqref="B3" showErrorMessage="1" showInputMessage="1" allowBlank="0" errorTitle="Ungültige Planungswoche" error="Bitte einen Montag im zulässigen Zeitraum eingeben." promptTitle="Planungswoche" prompt="Das Datum muss ein Montag sein." type="custom">
      <formula1>=AND(ISNUMBER(B3),WEEKDAY(B3,2)=1,B3&gt;=DATE(2026,3,11),B3&lt;=DATE(2027,9,7))</formula1>
    </dataValidation>
    <dataValidation sqref="B4" showErrorMessage="1" showInputMessage="1" allowBlank="0" errorTitle="Ungültige Stundengrenze" error="Zulässig sind Werte zwischen 1 und 16 Stunden." type="decimal" operator="between">
      <formula1>1</formula1>
      <formula2>16</formula2>
    </dataValidation>
    <dataValidation sqref="B5:B6" showErrorMessage="1" showInputMessage="1" allowBlank="0" errorTitle="Ungültiger Prozentsatz" error="Zulässig sind Werte zwischen 0 % und 50 %." type="decimal" operator="between">
      <formula1>0</formula1>
      <formula2>0.5</formula2>
    </dataValidation>
    <dataValidation sqref="B11:B110" showErrorMessage="1" showInputMessage="1" allowBlank="1" errorTitle="Rolle nicht in der Liste" error="Bitte eine Rolle aus der Parameterliste auswählen." type="list">
      <formula1>INDIRECT("Parameter!$G$11:$G$30")</formula1>
    </dataValidation>
    <dataValidation sqref="C11:C110" showErrorMessage="1" showInputMessage="1" allowBlank="1" errorTitle="Ungültiges Wochenziel" error="Zulässig sind Werte zwischen 0 und 60 Stunden." type="decimal" operator="between">
      <formula1>0</formula1>
      <formula2>60</formula2>
    </dataValidation>
    <dataValidation sqref="D11:D110" showErrorMessage="1" showInputMessage="1" allowBlank="1" errorTitle="Ungültiger Stundensatz" error="Zulässig sind Werte zwischen 0,00 € und 100,00 €." type="decimal" operator="between">
      <formula1>0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Dienstplan Gastronomie Excel</dc:title>
  <dc:description xmlns:dc="http://purl.org/dc/elements/1.1/">Bearbeitbare Planungshilfe ohne Makros oder externe Verknüpfungen</dc:description>
  <dc:subject xmlns:dc="http://purl.org/dc/elements/1.1/">Wochenweise Verteilung fiktiver Mitarbeitender auf Schichten und Bereiche</dc:subject>
  <dcterms:created xmlns:dcterms="http://purl.org/dc/terms/" xmlns:xsi="http://www.w3.org/2001/XMLSchema-instance" xsi:type="dcterms:W3CDTF">2026-09-08T19:59:03Z</dcterms:created>
  <dcterms:modified xmlns:dcterms="http://purl.org/dc/terms/" xmlns:xsi="http://www.w3.org/2001/XMLSchema-instance" xsi:type="dcterms:W3CDTF">2026-09-08T19:59:03Z</dcterms:modified>
</cp:coreProperties>
</file>