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'Kalkulation'!$A$4:$AE$104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.MM.YYYY"/>
    <numFmt numFmtId="165" formatCode="#,##0.00 &quot;€&quot;"/>
    <numFmt numFmtId="166" formatCode="0.0%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2606D"/>
      <sz val="10"/>
    </font>
    <font>
      <name val="Aptos"/>
      <b val="1"/>
      <color rgb="00FFFFFF"/>
      <sz val="10"/>
    </font>
    <font>
      <name val="Aptos"/>
      <b val="1"/>
      <color rgb="001F2933"/>
      <sz val="10"/>
    </font>
    <font>
      <name val="Aptos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A84F2A"/>
      </patternFill>
    </fill>
    <fill>
      <patternFill patternType="solid">
        <fgColor rgb="00F5F1E7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2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center" vertical="center"/>
    </xf>
    <xf numFmtId="165" fontId="5" fillId="4" borderId="1" applyAlignment="1" pivotButton="0" quotePrefix="0" xfId="0">
      <alignment horizontal="left" vertical="center"/>
    </xf>
    <xf numFmtId="2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center" vertical="center"/>
    </xf>
    <xf numFmtId="166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/>
    </xf>
    <xf numFmtId="166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1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left" vertical="center"/>
    </xf>
    <xf numFmtId="165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5" fillId="5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4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Angebote nach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'Übersicht'!I20</f>
            </strRef>
          </tx>
          <spPr>
            <a:solidFill xmlns:a="http://schemas.openxmlformats.org/drawingml/2006/main">
              <a:srgbClr val="A84F2A"/>
            </a:solidFill>
            <a:ln xmlns:a="http://schemas.openxmlformats.org/drawingml/2006/main">
              <a:solidFill>
                <a:srgbClr val="A84F2A"/>
              </a:solidFill>
              <a:prstDash val="solid"/>
            </a:ln>
          </spPr>
          <cat>
            <numRef>
              <f>'Übersicht'!$H$21:$H$25</f>
            </numRef>
          </cat>
          <val>
            <numRef>
              <f>'Übersicht'!$I$21:$I$25</f>
            </numRef>
          </val>
        </ser>
        <dLbls>
          <showVal val="1"/>
        </dLbls>
        <gapWidth val="150"/>
        <overlap val="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558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18" customWidth="1" min="2" max="2"/>
    <col width="3" customWidth="1" min="3" max="3"/>
    <col width="32" customWidth="1" min="4" max="4"/>
    <col width="24" customWidth="1" min="5" max="5"/>
    <col width="3" customWidth="1" min="6" max="6"/>
    <col width="3" customWidth="1" min="7" max="7"/>
    <col width="17" customWidth="1" min="8" max="8"/>
    <col width="12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</cols>
  <sheetData>
    <row r="1" ht="29" customHeight="1">
      <c r="A1" s="1" t="inlineStr">
        <is>
          <t>Catering-Kalkulation – Übersicht</t>
        </is>
      </c>
    </row>
    <row r="2">
      <c r="A2" s="2" t="inlineStr">
        <is>
          <t>Kennzahlen aus den vorbereiteten Kalkulationszeilen; alle Beispieldaten und Zuständigkeiten sind fiktiv.</t>
        </is>
      </c>
    </row>
    <row r="3"/>
    <row r="4">
      <c r="A4" s="3" t="inlineStr">
        <is>
          <t>Kennzahl</t>
        </is>
      </c>
      <c r="B4" s="3" t="inlineStr">
        <is>
          <t>Wert</t>
        </is>
      </c>
      <c r="D4" s="3" t="inlineStr">
        <is>
          <t>Zeitraum und Warnungen</t>
        </is>
      </c>
      <c r="E4" s="3" t="inlineStr">
        <is>
          <t>Wert</t>
        </is>
      </c>
    </row>
    <row r="5">
      <c r="A5" s="4" t="inlineStr">
        <is>
          <t>Angelegte Angebote</t>
        </is>
      </c>
      <c r="B5" s="5">
        <f>COUNTIF(Kalkulation!$A$5:$A$104,"&lt;&gt;")</f>
        <v/>
      </c>
      <c r="D5" s="4" t="inlineStr">
        <is>
          <t>Frühester Termin</t>
        </is>
      </c>
      <c r="E5" s="39">
        <f>IF(COUNT(Kalkulation!$B$5:$B$104)=0,"",MIN(Kalkulation!$B$5:$B$104))</f>
        <v/>
      </c>
    </row>
    <row r="6">
      <c r="A6" s="7" t="inlineStr">
        <is>
          <t>Vollständige Kalkulationen</t>
        </is>
      </c>
      <c r="B6" s="8">
        <f>COUNTIFS(Kalkulation!$A$5:$A$104,"&lt;&gt;",Kalkulation!$AD$5:$AD$104,"&lt;&gt;Angaben fehlen")</f>
        <v/>
      </c>
      <c r="D6" s="7" t="inlineStr">
        <is>
          <t>Spätester Termin</t>
        </is>
      </c>
      <c r="E6" s="40">
        <f>IF(COUNT(Kalkulation!$B$5:$B$104)=0,"",MAX(Kalkulation!$B$5:$B$104))</f>
        <v/>
      </c>
    </row>
    <row r="7">
      <c r="A7" s="4" t="inlineStr">
        <is>
          <t>Beauftragte Angebote</t>
        </is>
      </c>
      <c r="B7" s="5">
        <f>COUNTIF(Kalkulation!$E$5:$E$104,"Beauftragt")</f>
        <v/>
      </c>
      <c r="D7" s="4" t="inlineStr">
        <is>
          <t>Stand der Vorlage</t>
        </is>
      </c>
      <c r="E7" s="39" t="n">
        <v>46273</v>
      </c>
    </row>
    <row r="8">
      <c r="A8" s="7" t="inlineStr">
        <is>
          <t>Kapazitätswarnungen</t>
        </is>
      </c>
      <c r="B8" s="8">
        <f>COUNTIF(Kalkulation!$AD$5:$AD$104,"*Kapazität*")</f>
        <v/>
      </c>
      <c r="D8" s="7" t="inlineStr">
        <is>
          <t>Vergangene offene Termine</t>
        </is>
      </c>
      <c r="E8" s="8">
        <f>COUNTIFS(Kalkulation!$A$5:$A$104,"&lt;&gt;",Kalkulation!$B$5:$B$104,"&lt;"&amp;TODAY(),Kalkulation!$E$5:$E$104,"&lt;&gt;Beauftragt",Kalkulation!$E$5:$E$104,"&lt;&gt;Abgesagt")</f>
        <v/>
      </c>
    </row>
    <row r="9">
      <c r="A9" s="4" t="inlineStr">
        <is>
          <t>Margenwarnungen</t>
        </is>
      </c>
      <c r="B9" s="5">
        <f>COUNTIF(Kalkulation!$AD$5:$AD$104,"*Marge*")</f>
        <v/>
      </c>
      <c r="D9" s="4" t="inlineStr">
        <is>
          <t>Termine in den nächsten 30 Tagen</t>
        </is>
      </c>
      <c r="E9" s="5">
        <f>COUNTIFS(Kalkulation!$A$5:$A$104,"&lt;&gt;",Kalkulation!$B$5:$B$104,"&gt;="&amp;TODAY(),Kalkulation!$B$5:$B$104,"&lt;="&amp;TODAY()+30,Kalkulation!$E$5:$E$104,"&lt;&gt;Abgesagt")</f>
        <v/>
      </c>
    </row>
    <row r="10">
      <c r="A10" s="7" t="inlineStr">
        <is>
          <t>Fehlende Angaben</t>
        </is>
      </c>
      <c r="B10" s="8">
        <f>COUNTIF(Kalkulation!$AD$5:$AD$104,"Angaben fehlen")</f>
        <v/>
      </c>
      <c r="D10" s="7" t="n"/>
      <c r="E10" s="10" t="n"/>
    </row>
    <row r="11">
      <c r="D11" s="4" t="inlineStr">
        <is>
          <t>Gesamtwarnung</t>
        </is>
      </c>
      <c r="E11" s="11">
        <f>IF($B$10&gt;0,"Eingaben ergänzen",IF($B$8+$B$9&gt;0,"Schwellen prüfen","Keine offenen Warnungen"))</f>
        <v/>
      </c>
    </row>
    <row r="12">
      <c r="A12" s="7" t="inlineStr">
        <is>
          <t>Netto aktive Angebote</t>
        </is>
      </c>
      <c r="B12" s="12">
        <f>IF($B$5=0,"",SUMIFS(Kalkulation!$V$5:$V$104,Kalkulation!$E$5:$E$104,"&lt;&gt;Abgesagt"))</f>
        <v/>
      </c>
    </row>
    <row r="13">
      <c r="A13" s="4" t="inlineStr">
        <is>
          <t>Brutto aktive Angebote</t>
        </is>
      </c>
      <c r="B13" s="13">
        <f>IF($B$5=0,"",SUMIFS(Kalkulation!$Z$5:$Z$104,Kalkulation!$E$5:$E$104,"&lt;&gt;Abgesagt"))</f>
        <v/>
      </c>
    </row>
    <row r="14">
      <c r="A14" s="7" t="inlineStr">
        <is>
          <t>Gesamtkosten aktive Angebote</t>
        </is>
      </c>
      <c r="B14" s="12">
        <f>IF($B$5=0,"",SUMIFS(Kalkulation!$T$5:$T$104,Kalkulation!$E$5:$E$104,"&lt;&gt;Abgesagt"))</f>
        <v/>
      </c>
    </row>
    <row r="15">
      <c r="A15" s="4" t="inlineStr">
        <is>
          <t>Deckungsbeitrag aktive Angebote</t>
        </is>
      </c>
      <c r="B15" s="13">
        <f>IF($B$5=0,"",SUMIFS(Kalkulation!$AB$5:$AB$104,Kalkulation!$E$5:$E$104,"&lt;&gt;Abgesagt"))</f>
        <v/>
      </c>
    </row>
    <row r="16">
      <c r="A16" s="7" t="inlineStr">
        <is>
          <t>Deckungsbeitragsquote</t>
        </is>
      </c>
      <c r="B16" s="14">
        <f>IFERROR($B$15/$B$12,"")</f>
        <v/>
      </c>
    </row>
    <row r="17">
      <c r="A17" s="4" t="inlineStr">
        <is>
          <t>Gäste aktive Angebote</t>
        </is>
      </c>
      <c r="B17" s="5">
        <f>IF($B$5=0,"",SUMIFS(Kalkulation!$F$5:$F$104,Kalkulation!$E$5:$E$104,"&lt;&gt;Abgesagt"))</f>
        <v/>
      </c>
    </row>
    <row r="18">
      <c r="A18" s="7" t="inlineStr">
        <is>
          <t>Netto je Gast</t>
        </is>
      </c>
      <c r="B18" s="12">
        <f>IFERROR($B$12/$B$17,"")</f>
        <v/>
      </c>
    </row>
    <row r="19"/>
    <row r="20">
      <c r="H20" s="3" t="inlineStr">
        <is>
          <t>Status</t>
        </is>
      </c>
      <c r="I20" s="3" t="inlineStr">
        <is>
          <t>Anzahl</t>
        </is>
      </c>
    </row>
    <row r="21">
      <c r="H21" s="15" t="inlineStr">
        <is>
          <t>Entwurf</t>
        </is>
      </c>
      <c r="I21" s="5">
        <f>COUNTIF(Kalkulation!$E$5:$E$104,$H21)</f>
        <v/>
      </c>
    </row>
    <row r="22">
      <c r="H22" s="16" t="inlineStr">
        <is>
          <t>Kalkuliert</t>
        </is>
      </c>
      <c r="I22" s="8">
        <f>COUNTIF(Kalkulation!$E$5:$E$104,$H22)</f>
        <v/>
      </c>
    </row>
    <row r="23">
      <c r="H23" s="15" t="inlineStr">
        <is>
          <t>Angeboten</t>
        </is>
      </c>
      <c r="I23" s="5">
        <f>COUNTIF(Kalkulation!$E$5:$E$104,$H23)</f>
        <v/>
      </c>
    </row>
    <row r="24">
      <c r="H24" s="16" t="inlineStr">
        <is>
          <t>Beauftragt</t>
        </is>
      </c>
      <c r="I24" s="8">
        <f>COUNTIF(Kalkulation!$E$5:$E$104,$H24)</f>
        <v/>
      </c>
    </row>
    <row r="25">
      <c r="H25" s="15" t="inlineStr">
        <is>
          <t>Abgesagt</t>
        </is>
      </c>
      <c r="I25" s="5">
        <f>COUNTIF(Kalkulation!$E$5:$E$104,$H25)</f>
        <v/>
      </c>
    </row>
  </sheetData>
  <mergeCells count="1">
    <mergeCell ref="A1:N1"/>
  </mergeCells>
  <conditionalFormatting sqref="E11">
    <cfRule type="expression" priority="1" dxfId="0">
      <formula>$E$11="Keine offenen Warnungen"</formula>
    </cfRule>
    <cfRule type="expression" priority="2" dxfId="1">
      <formula>$E$11&lt;&gt;"Keine offenen Warnungen"</formula>
    </cfRule>
  </conditionalFormatting>
  <pageMargins left="0.35" right="0.35" top="0.55" bottom="0.5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E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27" customWidth="1" min="3" max="3"/>
    <col width="24" customWidth="1" min="4" max="4"/>
    <col width="14" customWidth="1" min="5" max="5"/>
    <col width="10" customWidth="1" min="6" max="6"/>
    <col width="18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5" customWidth="1" min="13" max="13"/>
    <col width="15" customWidth="1" min="14" max="14"/>
    <col width="17" customWidth="1" min="15" max="15"/>
    <col width="16" customWidth="1" min="16" max="16"/>
    <col width="17" customWidth="1" min="17" max="17"/>
    <col width="17" customWidth="1" min="18" max="18"/>
    <col width="17" customWidth="1" min="19" max="19"/>
    <col width="17" customWidth="1" min="20" max="20"/>
    <col width="13" customWidth="1" min="21" max="21"/>
    <col width="17" customWidth="1" min="22" max="22"/>
    <col width="28" customWidth="1" min="23" max="23"/>
    <col width="14" customWidth="1" min="24" max="24"/>
    <col width="17" customWidth="1" min="25" max="25"/>
    <col width="17" customWidth="1" min="26" max="26"/>
    <col width="15" customWidth="1" min="27" max="27"/>
    <col width="18" customWidth="1" min="28" max="28"/>
    <col width="13" customWidth="1" min="29" max="29"/>
    <col width="21" customWidth="1" min="30" max="30"/>
    <col width="30" customWidth="1" min="31" max="31"/>
  </cols>
  <sheetData>
    <row r="1" ht="29" customHeight="1">
      <c r="A1" s="1" t="inlineStr">
        <is>
          <t>Catering-Angebote kalkulieren</t>
        </is>
      </c>
    </row>
    <row r="2">
      <c r="A2" s="2" t="inlineStr">
        <is>
          <t>Gelbe Zellen sind Eingaben. Berechnete Felder bleiben bei unvollständigen Datensätzen leer.</t>
        </is>
      </c>
    </row>
    <row r="3"/>
    <row r="4" ht="38" customHeight="1">
      <c r="A4" s="17" t="inlineStr">
        <is>
          <t>Angebots-Nr.</t>
        </is>
      </c>
      <c r="B4" s="17" t="inlineStr">
        <is>
          <t>Termin</t>
        </is>
      </c>
      <c r="C4" s="17" t="inlineStr">
        <is>
          <t>Anlass</t>
        </is>
      </c>
      <c r="D4" s="17" t="inlineStr">
        <is>
          <t>Zuständigkeit</t>
        </is>
      </c>
      <c r="E4" s="17" t="inlineStr">
        <is>
          <t>Status</t>
        </is>
      </c>
      <c r="F4" s="17" t="inlineStr">
        <is>
          <t>Gäste</t>
        </is>
      </c>
      <c r="G4" s="17" t="inlineStr">
        <is>
          <t>Speisenpaket</t>
        </is>
      </c>
      <c r="H4" s="17" t="inlineStr">
        <is>
          <t>Speisen €/Gast</t>
        </is>
      </c>
      <c r="I4" s="17" t="inlineStr">
        <is>
          <t>Speisenkosten</t>
        </is>
      </c>
      <c r="J4" s="17" t="inlineStr">
        <is>
          <t>Personalstunden</t>
        </is>
      </c>
      <c r="K4" s="17" t="inlineStr">
        <is>
          <t>Personal €/Std.</t>
        </is>
      </c>
      <c r="L4" s="17" t="inlineStr">
        <is>
          <t>Personalkosten</t>
        </is>
      </c>
      <c r="M4" s="17" t="inlineStr">
        <is>
          <t>Entfernung km</t>
        </is>
      </c>
      <c r="N4" s="17" t="inlineStr">
        <is>
          <t>Fahrtstrecken</t>
        </is>
      </c>
      <c r="O4" s="17" t="inlineStr">
        <is>
          <t>Transport-Grund</t>
        </is>
      </c>
      <c r="P4" s="17" t="inlineStr">
        <is>
          <t>Kilometer €/km</t>
        </is>
      </c>
      <c r="Q4" s="17" t="inlineStr">
        <is>
          <t>Transportkosten</t>
        </is>
      </c>
      <c r="R4" s="17" t="inlineStr">
        <is>
          <t>Material/Leihe</t>
        </is>
      </c>
      <c r="S4" s="17" t="inlineStr">
        <is>
          <t>Sonstige Kosten</t>
        </is>
      </c>
      <c r="T4" s="17" t="inlineStr">
        <is>
          <t>Gesamtkosten</t>
        </is>
      </c>
      <c r="U4" s="17" t="inlineStr">
        <is>
          <t>Aufschlag</t>
        </is>
      </c>
      <c r="V4" s="17" t="inlineStr">
        <is>
          <t>Angebot netto</t>
        </is>
      </c>
      <c r="W4" s="17" t="inlineStr">
        <is>
          <t>Abgabenmodell</t>
        </is>
      </c>
      <c r="X4" s="17" t="inlineStr">
        <is>
          <t>Abgabensatz</t>
        </is>
      </c>
      <c r="Y4" s="17" t="inlineStr">
        <is>
          <t>Abgabenbetrag</t>
        </is>
      </c>
      <c r="Z4" s="17" t="inlineStr">
        <is>
          <t>Angebot brutto</t>
        </is>
      </c>
      <c r="AA4" s="17" t="inlineStr">
        <is>
          <t>Netto/Gast</t>
        </is>
      </c>
      <c r="AB4" s="17" t="inlineStr">
        <is>
          <t>Deckungsbeitrag</t>
        </is>
      </c>
      <c r="AC4" s="17" t="inlineStr">
        <is>
          <t>DB-Quote</t>
        </is>
      </c>
      <c r="AD4" s="17" t="inlineStr">
        <is>
          <t>Warnung</t>
        </is>
      </c>
      <c r="AE4" s="17" t="inlineStr">
        <is>
          <t>Notiz</t>
        </is>
      </c>
    </row>
    <row r="5">
      <c r="A5" s="18" t="inlineStr">
        <is>
          <t>ANG-2026-001</t>
        </is>
      </c>
      <c r="B5" s="41" t="n">
        <v>46259</v>
      </c>
      <c r="C5" s="20" t="inlineStr">
        <is>
          <t>Fiktives Herbstforum</t>
        </is>
      </c>
      <c r="D5" s="18" t="inlineStr">
        <is>
          <t>Team Atlas (fiktiv)</t>
        </is>
      </c>
      <c r="E5" s="18" t="inlineStr">
        <is>
          <t>Angeboten</t>
        </is>
      </c>
      <c r="F5" s="21" t="n">
        <v>80</v>
      </c>
      <c r="G5" s="18" t="inlineStr">
        <is>
          <t>Basis</t>
        </is>
      </c>
      <c r="H5" s="22">
        <f>IF(OR($A5="",$G5=""),"",IFERROR(VLOOKUP($G5,Parameter!$D$5:$E$8,2,FALSE),""))</f>
        <v/>
      </c>
      <c r="I5" s="22">
        <f>IF(OR($A5="",$F5="",$H5=""),"",$F5*$H5)</f>
        <v/>
      </c>
      <c r="J5" s="23" t="n">
        <v>42</v>
      </c>
      <c r="K5" s="22">
        <f>IF($A5="","",IF(Parameter!$B$7="","",Parameter!$B$7))</f>
        <v/>
      </c>
      <c r="L5" s="22">
        <f>IF(OR($A5="",$J5="",$K5=""),"",$J5*$K5)</f>
        <v/>
      </c>
      <c r="M5" s="23" t="n">
        <v>18</v>
      </c>
      <c r="N5" s="21" t="n">
        <v>2</v>
      </c>
      <c r="O5" s="22">
        <f>IF($A5="","",IF(Parameter!$B$9="","",Parameter!$B$9))</f>
        <v/>
      </c>
      <c r="P5" s="22">
        <f>IF($A5="","",IF(Parameter!$B$8="","",Parameter!$B$8))</f>
        <v/>
      </c>
      <c r="Q5" s="22">
        <f>IF(OR($A5="",$M5="",$N5="",$O5="",$P5=""),"",IF(AND($M5=0,$N5=0),0,$M5*$N5*$P5+$O5))</f>
        <v/>
      </c>
      <c r="R5" s="24" t="n">
        <v>460</v>
      </c>
      <c r="S5" s="24" t="n">
        <v>85</v>
      </c>
      <c r="T5" s="22">
        <f>IF(OR($A5="",$I5="",$L5="",$Q5="",$R5="",$S5=""),"",SUM($I5,$L5,$Q5,$R5,$S5))</f>
        <v/>
      </c>
      <c r="U5" s="25" t="n">
        <v>0.25</v>
      </c>
      <c r="V5" s="22">
        <f>IF(OR($A5="",$T5="",$U5=""),"",$T5*(1+$U5))</f>
        <v/>
      </c>
      <c r="W5" s="18" t="inlineStr">
        <is>
          <t>Regulärer Satz (Annahme)</t>
        </is>
      </c>
      <c r="X5" s="26">
        <f>IF(OR($A5="",$W5=""),"",IFERROR(VLOOKUP($W5,Parameter!$G$5:$H$7,2,FALSE),""))</f>
        <v/>
      </c>
      <c r="Y5" s="22">
        <f>IF(OR($A5="",$V5="",$X5=""),"",$V5*$X5)</f>
        <v/>
      </c>
      <c r="Z5" s="22">
        <f>IF(OR($A5="",$V5="",$Y5=""),"",$V5+$Y5)</f>
        <v/>
      </c>
      <c r="AA5" s="22">
        <f>IF(OR($A5="",$V5="",$F5=""),"",IFERROR($V5/$F5,""))</f>
        <v/>
      </c>
      <c r="AB5" s="22">
        <f>IF(OR($A5="",$V5="",$T5=""),"",$V5-$T5)</f>
        <v/>
      </c>
      <c r="AC5" s="26">
        <f>IF(OR($A5="",$AB5="",$V5=""),"",IFERROR($AB5/$V5,""))</f>
        <v/>
      </c>
      <c r="AD5" s="27">
        <f>IF($A5="","",IF(OR($B5="",$C5="",$D5="",$E5="",$F5="",$G5="",$J5="",$M5="",$N5="",$R5="",$S5="",$U5="",$W5="",$T5="",$V5="",$X5="",$Z5="",$AC5=""),"Angaben fehlen",IF($F5&gt;Parameter!$B$5,IF($AC5&lt;Parameter!$B$6,"Kapazität &amp; Marge","Kapazität"),IF($AC5&lt;Parameter!$B$6,"Marge","OK"))))</f>
        <v/>
      </c>
      <c r="AE5" s="20" t="inlineStr">
        <is>
          <t>Vergleichsangebot offen</t>
        </is>
      </c>
    </row>
    <row r="6">
      <c r="A6" s="18" t="inlineStr">
        <is>
          <t>ANG-2026-002</t>
        </is>
      </c>
      <c r="B6" s="41" t="n">
        <v>46280</v>
      </c>
      <c r="C6" s="20" t="inlineStr">
        <is>
          <t>Fiktive Werkstattrunde</t>
        </is>
      </c>
      <c r="D6" s="18" t="inlineStr">
        <is>
          <t>Team Mosaik (fiktiv)</t>
        </is>
      </c>
      <c r="E6" s="18" t="inlineStr">
        <is>
          <t>Beauftragt</t>
        </is>
      </c>
      <c r="F6" s="21" t="n">
        <v>120</v>
      </c>
      <c r="G6" s="18" t="inlineStr">
        <is>
          <t>Vegetarisch</t>
        </is>
      </c>
      <c r="H6" s="28">
        <f>IF(OR($A6="",$G6=""),"",IFERROR(VLOOKUP($G6,Parameter!$D$5:$E$8,2,FALSE),""))</f>
        <v/>
      </c>
      <c r="I6" s="28">
        <f>IF(OR($A6="",$F6="",$H6=""),"",$F6*$H6)</f>
        <v/>
      </c>
      <c r="J6" s="23" t="n">
        <v>64</v>
      </c>
      <c r="K6" s="28">
        <f>IF($A6="","",IF(Parameter!$B$7="","",Parameter!$B$7))</f>
        <v/>
      </c>
      <c r="L6" s="28">
        <f>IF(OR($A6="",$J6="",$K6=""),"",$J6*$K6)</f>
        <v/>
      </c>
      <c r="M6" s="23" t="n">
        <v>35</v>
      </c>
      <c r="N6" s="21" t="n">
        <v>2</v>
      </c>
      <c r="O6" s="28">
        <f>IF($A6="","",IF(Parameter!$B$9="","",Parameter!$B$9))</f>
        <v/>
      </c>
      <c r="P6" s="28">
        <f>IF($A6="","",IF(Parameter!$B$8="","",Parameter!$B$8))</f>
        <v/>
      </c>
      <c r="Q6" s="28">
        <f>IF(OR($A6="",$M6="",$N6="",$O6="",$P6=""),"",IF(AND($M6=0,$N6=0),0,$M6*$N6*$P6+$O6))</f>
        <v/>
      </c>
      <c r="R6" s="24" t="n">
        <v>690</v>
      </c>
      <c r="S6" s="24" t="n">
        <v>120</v>
      </c>
      <c r="T6" s="28">
        <f>IF(OR($A6="",$I6="",$L6="",$Q6="",$R6="",$S6=""),"",SUM($I6,$L6,$Q6,$R6,$S6))</f>
        <v/>
      </c>
      <c r="U6" s="25" t="n">
        <v>0.22</v>
      </c>
      <c r="V6" s="28">
        <f>IF(OR($A6="",$T6="",$U6=""),"",$T6*(1+$U6))</f>
        <v/>
      </c>
      <c r="W6" s="18" t="inlineStr">
        <is>
          <t>Reduzierter Satz (Annahme)</t>
        </is>
      </c>
      <c r="X6" s="29">
        <f>IF(OR($A6="",$W6=""),"",IFERROR(VLOOKUP($W6,Parameter!$G$5:$H$7,2,FALSE),""))</f>
        <v/>
      </c>
      <c r="Y6" s="28">
        <f>IF(OR($A6="",$V6="",$X6=""),"",$V6*$X6)</f>
        <v/>
      </c>
      <c r="Z6" s="28">
        <f>IF(OR($A6="",$V6="",$Y6=""),"",$V6+$Y6)</f>
        <v/>
      </c>
      <c r="AA6" s="28">
        <f>IF(OR($A6="",$V6="",$F6=""),"",IFERROR($V6/$F6,""))</f>
        <v/>
      </c>
      <c r="AB6" s="28">
        <f>IF(OR($A6="",$V6="",$T6=""),"",$V6-$T6)</f>
        <v/>
      </c>
      <c r="AC6" s="29">
        <f>IF(OR($A6="",$AB6="",$V6=""),"",IFERROR($AB6/$V6,""))</f>
        <v/>
      </c>
      <c r="AD6" s="30">
        <f>IF($A6="","",IF(OR($B6="",$C6="",$D6="",$E6="",$F6="",$G6="",$J6="",$M6="",$N6="",$R6="",$S6="",$U6="",$W6="",$T6="",$V6="",$X6="",$Z6="",$AC6=""),"Angaben fehlen",IF($F6&gt;Parameter!$B$5,IF($AC6&lt;Parameter!$B$6,"Kapazität &amp; Marge","Kapazität"),IF($AC6&lt;Parameter!$B$6,"Marge","OK"))))</f>
        <v/>
      </c>
      <c r="AE6" s="20" t="inlineStr">
        <is>
          <t>Ablauf intern bestätigt</t>
        </is>
      </c>
    </row>
    <row r="7">
      <c r="A7" s="18" t="inlineStr">
        <is>
          <t>ANG-2026-003</t>
        </is>
      </c>
      <c r="B7" s="41" t="n">
        <v>46287</v>
      </c>
      <c r="C7" s="20" t="inlineStr">
        <is>
          <t>Fiktiver Atelierabend</t>
        </is>
      </c>
      <c r="D7" s="18" t="inlineStr">
        <is>
          <t>Team Nordlicht (fiktiv)</t>
        </is>
      </c>
      <c r="E7" s="18" t="inlineStr">
        <is>
          <t>Kalkuliert</t>
        </is>
      </c>
      <c r="F7" s="21" t="n">
        <v>45</v>
      </c>
      <c r="G7" s="18" t="inlineStr">
        <is>
          <t>Premium</t>
        </is>
      </c>
      <c r="H7" s="22">
        <f>IF(OR($A7="",$G7=""),"",IFERROR(VLOOKUP($G7,Parameter!$D$5:$E$8,2,FALSE),""))</f>
        <v/>
      </c>
      <c r="I7" s="22">
        <f>IF(OR($A7="",$F7="",$H7=""),"",$F7*$H7)</f>
        <v/>
      </c>
      <c r="J7" s="23" t="n">
        <v>30</v>
      </c>
      <c r="K7" s="22">
        <f>IF($A7="","",IF(Parameter!$B$7="","",Parameter!$B$7))</f>
        <v/>
      </c>
      <c r="L7" s="22">
        <f>IF(OR($A7="",$J7="",$K7=""),"",$J7*$K7)</f>
        <v/>
      </c>
      <c r="M7" s="23" t="n">
        <v>12</v>
      </c>
      <c r="N7" s="21" t="n">
        <v>2</v>
      </c>
      <c r="O7" s="22">
        <f>IF($A7="","",IF(Parameter!$B$9="","",Parameter!$B$9))</f>
        <v/>
      </c>
      <c r="P7" s="22">
        <f>IF($A7="","",IF(Parameter!$B$8="","",Parameter!$B$8))</f>
        <v/>
      </c>
      <c r="Q7" s="22">
        <f>IF(OR($A7="",$M7="",$N7="",$O7="",$P7=""),"",IF(AND($M7=0,$N7=0),0,$M7*$N7*$P7+$O7))</f>
        <v/>
      </c>
      <c r="R7" s="24" t="n">
        <v>380</v>
      </c>
      <c r="S7" s="24" t="n">
        <v>60</v>
      </c>
      <c r="T7" s="22">
        <f>IF(OR($A7="",$I7="",$L7="",$Q7="",$R7="",$S7=""),"",SUM($I7,$L7,$Q7,$R7,$S7))</f>
        <v/>
      </c>
      <c r="U7" s="25" t="n">
        <v>0.18</v>
      </c>
      <c r="V7" s="22">
        <f>IF(OR($A7="",$T7="",$U7=""),"",$T7*(1+$U7))</f>
        <v/>
      </c>
      <c r="W7" s="18" t="inlineStr">
        <is>
          <t>Regulärer Satz (Annahme)</t>
        </is>
      </c>
      <c r="X7" s="26">
        <f>IF(OR($A7="",$W7=""),"",IFERROR(VLOOKUP($W7,Parameter!$G$5:$H$7,2,FALSE),""))</f>
        <v/>
      </c>
      <c r="Y7" s="22">
        <f>IF(OR($A7="",$V7="",$X7=""),"",$V7*$X7)</f>
        <v/>
      </c>
      <c r="Z7" s="22">
        <f>IF(OR($A7="",$V7="",$Y7=""),"",$V7+$Y7)</f>
        <v/>
      </c>
      <c r="AA7" s="22">
        <f>IF(OR($A7="",$V7="",$F7=""),"",IFERROR($V7/$F7,""))</f>
        <v/>
      </c>
      <c r="AB7" s="22">
        <f>IF(OR($A7="",$V7="",$T7=""),"",$V7-$T7)</f>
        <v/>
      </c>
      <c r="AC7" s="26">
        <f>IF(OR($A7="",$AB7="",$V7=""),"",IFERROR($AB7/$V7,""))</f>
        <v/>
      </c>
      <c r="AD7" s="27">
        <f>IF($A7="","",IF(OR($B7="",$C7="",$D7="",$E7="",$F7="",$G7="",$J7="",$M7="",$N7="",$R7="",$S7="",$U7="",$W7="",$T7="",$V7="",$X7="",$Z7="",$AC7=""),"Angaben fehlen",IF($F7&gt;Parameter!$B$5,IF($AC7&lt;Parameter!$B$6,"Kapazität &amp; Marge","Kapazität"),IF($AC7&lt;Parameter!$B$6,"Marge","OK"))))</f>
        <v/>
      </c>
      <c r="AE7" s="20" t="inlineStr">
        <is>
          <t>Margenprüfung vorgesehen</t>
        </is>
      </c>
    </row>
    <row r="8">
      <c r="A8" s="18" t="inlineStr">
        <is>
          <t>ANG-2026-004</t>
        </is>
      </c>
      <c r="B8" s="41" t="n">
        <v>46303</v>
      </c>
      <c r="C8" s="20" t="inlineStr">
        <is>
          <t>Fiktiver Zukunftskongress</t>
        </is>
      </c>
      <c r="D8" s="18" t="inlineStr">
        <is>
          <t>Team Atlas (fiktiv)</t>
        </is>
      </c>
      <c r="E8" s="18" t="inlineStr">
        <is>
          <t>Angeboten</t>
        </is>
      </c>
      <c r="F8" s="21" t="n">
        <v>220</v>
      </c>
      <c r="G8" s="18" t="inlineStr">
        <is>
          <t>Fingerfood</t>
        </is>
      </c>
      <c r="H8" s="28">
        <f>IF(OR($A8="",$G8=""),"",IFERROR(VLOOKUP($G8,Parameter!$D$5:$E$8,2,FALSE),""))</f>
        <v/>
      </c>
      <c r="I8" s="28">
        <f>IF(OR($A8="",$F8="",$H8=""),"",$F8*$H8)</f>
        <v/>
      </c>
      <c r="J8" s="23" t="n">
        <v>110</v>
      </c>
      <c r="K8" s="28">
        <f>IF($A8="","",IF(Parameter!$B$7="","",Parameter!$B$7))</f>
        <v/>
      </c>
      <c r="L8" s="28">
        <f>IF(OR($A8="",$J8="",$K8=""),"",$J8*$K8)</f>
        <v/>
      </c>
      <c r="M8" s="23" t="n">
        <v>48</v>
      </c>
      <c r="N8" s="21" t="n">
        <v>4</v>
      </c>
      <c r="O8" s="28">
        <f>IF($A8="","",IF(Parameter!$B$9="","",Parameter!$B$9))</f>
        <v/>
      </c>
      <c r="P8" s="28">
        <f>IF($A8="","",IF(Parameter!$B$8="","",Parameter!$B$8))</f>
        <v/>
      </c>
      <c r="Q8" s="28">
        <f>IF(OR($A8="",$M8="",$N8="",$O8="",$P8=""),"",IF(AND($M8=0,$N8=0),0,$M8*$N8*$P8+$O8))</f>
        <v/>
      </c>
      <c r="R8" s="24" t="n">
        <v>1250</v>
      </c>
      <c r="S8" s="24" t="n">
        <v>240</v>
      </c>
      <c r="T8" s="28">
        <f>IF(OR($A8="",$I8="",$L8="",$Q8="",$R8="",$S8=""),"",SUM($I8,$L8,$Q8,$R8,$S8))</f>
        <v/>
      </c>
      <c r="U8" s="25" t="n">
        <v>0.28</v>
      </c>
      <c r="V8" s="28">
        <f>IF(OR($A8="",$T8="",$U8=""),"",$T8*(1+$U8))</f>
        <v/>
      </c>
      <c r="W8" s="18" t="inlineStr">
        <is>
          <t>Regulärer Satz (Annahme)</t>
        </is>
      </c>
      <c r="X8" s="29">
        <f>IF(OR($A8="",$W8=""),"",IFERROR(VLOOKUP($W8,Parameter!$G$5:$H$7,2,FALSE),""))</f>
        <v/>
      </c>
      <c r="Y8" s="28">
        <f>IF(OR($A8="",$V8="",$X8=""),"",$V8*$X8)</f>
        <v/>
      </c>
      <c r="Z8" s="28">
        <f>IF(OR($A8="",$V8="",$Y8=""),"",$V8+$Y8)</f>
        <v/>
      </c>
      <c r="AA8" s="28">
        <f>IF(OR($A8="",$V8="",$F8=""),"",IFERROR($V8/$F8,""))</f>
        <v/>
      </c>
      <c r="AB8" s="28">
        <f>IF(OR($A8="",$V8="",$T8=""),"",$V8-$T8)</f>
        <v/>
      </c>
      <c r="AC8" s="29">
        <f>IF(OR($A8="",$AB8="",$V8=""),"",IFERROR($AB8/$V8,""))</f>
        <v/>
      </c>
      <c r="AD8" s="30">
        <f>IF($A8="","",IF(OR($B8="",$C8="",$D8="",$E8="",$F8="",$G8="",$J8="",$M8="",$N8="",$R8="",$S8="",$U8="",$W8="",$T8="",$V8="",$X8="",$Z8="",$AC8=""),"Angaben fehlen",IF($F8&gt;Parameter!$B$5,IF($AC8&lt;Parameter!$B$6,"Kapazität &amp; Marge","Kapazität"),IF($AC8&lt;Parameter!$B$6,"Marge","OK"))))</f>
        <v/>
      </c>
      <c r="AE8" s="20" t="inlineStr">
        <is>
          <t>Kapazität prüfen</t>
        </is>
      </c>
    </row>
    <row r="9">
      <c r="A9" s="18" t="inlineStr">
        <is>
          <t>ANG-2026-005</t>
        </is>
      </c>
      <c r="B9" s="41" t="n">
        <v>46318</v>
      </c>
      <c r="C9" s="20" t="inlineStr">
        <is>
          <t>Fiktives Nachbarschaftsfest</t>
        </is>
      </c>
      <c r="D9" s="18" t="inlineStr">
        <is>
          <t>Team Mosaik (fiktiv)</t>
        </is>
      </c>
      <c r="E9" s="18" t="inlineStr">
        <is>
          <t>Entwurf</t>
        </is>
      </c>
      <c r="F9" s="21" t="n">
        <v>160</v>
      </c>
      <c r="G9" s="18" t="inlineStr">
        <is>
          <t>Basis</t>
        </is>
      </c>
      <c r="H9" s="22">
        <f>IF(OR($A9="",$G9=""),"",IFERROR(VLOOKUP($G9,Parameter!$D$5:$E$8,2,FALSE),""))</f>
        <v/>
      </c>
      <c r="I9" s="22">
        <f>IF(OR($A9="",$F9="",$H9=""),"",$F9*$H9)</f>
        <v/>
      </c>
      <c r="J9" s="23" t="n">
        <v>75</v>
      </c>
      <c r="K9" s="22">
        <f>IF($A9="","",IF(Parameter!$B$7="","",Parameter!$B$7))</f>
        <v/>
      </c>
      <c r="L9" s="22">
        <f>IF(OR($A9="",$J9="",$K9=""),"",$J9*$K9)</f>
        <v/>
      </c>
      <c r="M9" s="23" t="n">
        <v>28</v>
      </c>
      <c r="N9" s="21" t="n">
        <v>2</v>
      </c>
      <c r="O9" s="22">
        <f>IF($A9="","",IF(Parameter!$B$9="","",Parameter!$B$9))</f>
        <v/>
      </c>
      <c r="P9" s="22">
        <f>IF($A9="","",IF(Parameter!$B$8="","",Parameter!$B$8))</f>
        <v/>
      </c>
      <c r="Q9" s="22">
        <f>IF(OR($A9="",$M9="",$N9="",$O9="",$P9=""),"",IF(AND($M9=0,$N9=0),0,$M9*$N9*$P9+$O9))</f>
        <v/>
      </c>
      <c r="R9" s="24" t="n">
        <v>820</v>
      </c>
      <c r="S9" s="24" t="n">
        <v>150</v>
      </c>
      <c r="T9" s="22">
        <f>IF(OR($A9="",$I9="",$L9="",$Q9="",$R9="",$S9=""),"",SUM($I9,$L9,$Q9,$R9,$S9))</f>
        <v/>
      </c>
      <c r="U9" s="25" t="n">
        <v>0.2</v>
      </c>
      <c r="V9" s="22">
        <f>IF(OR($A9="",$T9="",$U9=""),"",$T9*(1+$U9))</f>
        <v/>
      </c>
      <c r="W9" s="18" t="inlineStr">
        <is>
          <t>Reduzierter Satz (Annahme)</t>
        </is>
      </c>
      <c r="X9" s="26">
        <f>IF(OR($A9="",$W9=""),"",IFERROR(VLOOKUP($W9,Parameter!$G$5:$H$7,2,FALSE),""))</f>
        <v/>
      </c>
      <c r="Y9" s="22">
        <f>IF(OR($A9="",$V9="",$X9=""),"",$V9*$X9)</f>
        <v/>
      </c>
      <c r="Z9" s="22">
        <f>IF(OR($A9="",$V9="",$Y9=""),"",$V9+$Y9)</f>
        <v/>
      </c>
      <c r="AA9" s="22">
        <f>IF(OR($A9="",$V9="",$F9=""),"",IFERROR($V9/$F9,""))</f>
        <v/>
      </c>
      <c r="AB9" s="22">
        <f>IF(OR($A9="",$V9="",$T9=""),"",$V9-$T9)</f>
        <v/>
      </c>
      <c r="AC9" s="26">
        <f>IF(OR($A9="",$AB9="",$V9=""),"",IFERROR($AB9/$V9,""))</f>
        <v/>
      </c>
      <c r="AD9" s="27">
        <f>IF($A9="","",IF(OR($B9="",$C9="",$D9="",$E9="",$F9="",$G9="",$J9="",$M9="",$N9="",$R9="",$S9="",$U9="",$W9="",$T9="",$V9="",$X9="",$Z9="",$AC9=""),"Angaben fehlen",IF($F9&gt;Parameter!$B$5,IF($AC9&lt;Parameter!$B$6,"Kapazität &amp; Marge","Kapazität"),IF($AC9&lt;Parameter!$B$6,"Marge","OK"))))</f>
        <v/>
      </c>
      <c r="AE9" s="20" t="inlineStr">
        <is>
          <t>Preisrunde ausstehend</t>
        </is>
      </c>
    </row>
    <row r="10">
      <c r="A10" s="18" t="inlineStr">
        <is>
          <t>ANG-2026-006</t>
        </is>
      </c>
      <c r="B10" s="41" t="n">
        <v>46333</v>
      </c>
      <c r="C10" s="20" t="inlineStr">
        <is>
          <t>Fiktiver Kulturabend</t>
        </is>
      </c>
      <c r="D10" s="18" t="inlineStr">
        <is>
          <t>Team Nordlicht (fiktiv)</t>
        </is>
      </c>
      <c r="E10" s="18" t="inlineStr">
        <is>
          <t>Beauftragt</t>
        </is>
      </c>
      <c r="F10" s="21" t="n">
        <v>70</v>
      </c>
      <c r="G10" s="18" t="inlineStr">
        <is>
          <t>Premium</t>
        </is>
      </c>
      <c r="H10" s="28">
        <f>IF(OR($A10="",$G10=""),"",IFERROR(VLOOKUP($G10,Parameter!$D$5:$E$8,2,FALSE),""))</f>
        <v/>
      </c>
      <c r="I10" s="28">
        <f>IF(OR($A10="",$F10="",$H10=""),"",$F10*$H10)</f>
        <v/>
      </c>
      <c r="J10" s="23" t="n">
        <v>48</v>
      </c>
      <c r="K10" s="28">
        <f>IF($A10="","",IF(Parameter!$B$7="","",Parameter!$B$7))</f>
        <v/>
      </c>
      <c r="L10" s="28">
        <f>IF(OR($A10="",$J10="",$K10=""),"",$J10*$K10)</f>
        <v/>
      </c>
      <c r="M10" s="23" t="n">
        <v>22</v>
      </c>
      <c r="N10" s="21" t="n">
        <v>2</v>
      </c>
      <c r="O10" s="28">
        <f>IF($A10="","",IF(Parameter!$B$9="","",Parameter!$B$9))</f>
        <v/>
      </c>
      <c r="P10" s="28">
        <f>IF($A10="","",IF(Parameter!$B$8="","",Parameter!$B$8))</f>
        <v/>
      </c>
      <c r="Q10" s="28">
        <f>IF(OR($A10="",$M10="",$N10="",$O10="",$P10=""),"",IF(AND($M10=0,$N10=0),0,$M10*$N10*$P10+$O10))</f>
        <v/>
      </c>
      <c r="R10" s="24" t="n">
        <v>540</v>
      </c>
      <c r="S10" s="24" t="n">
        <v>95</v>
      </c>
      <c r="T10" s="28">
        <f>IF(OR($A10="",$I10="",$L10="",$Q10="",$R10="",$S10=""),"",SUM($I10,$L10,$Q10,$R10,$S10))</f>
        <v/>
      </c>
      <c r="U10" s="25" t="n">
        <v>0.3</v>
      </c>
      <c r="V10" s="28">
        <f>IF(OR($A10="",$T10="",$U10=""),"",$T10*(1+$U10))</f>
        <v/>
      </c>
      <c r="W10" s="18" t="inlineStr">
        <is>
          <t>Regulärer Satz (Annahme)</t>
        </is>
      </c>
      <c r="X10" s="29">
        <f>IF(OR($A10="",$W10=""),"",IFERROR(VLOOKUP($W10,Parameter!$G$5:$H$7,2,FALSE),""))</f>
        <v/>
      </c>
      <c r="Y10" s="28">
        <f>IF(OR($A10="",$V10="",$X10=""),"",$V10*$X10)</f>
        <v/>
      </c>
      <c r="Z10" s="28">
        <f>IF(OR($A10="",$V10="",$Y10=""),"",$V10+$Y10)</f>
        <v/>
      </c>
      <c r="AA10" s="28">
        <f>IF(OR($A10="",$V10="",$F10=""),"",IFERROR($V10/$F10,""))</f>
        <v/>
      </c>
      <c r="AB10" s="28">
        <f>IF(OR($A10="",$V10="",$T10=""),"",$V10-$T10)</f>
        <v/>
      </c>
      <c r="AC10" s="29">
        <f>IF(OR($A10="",$AB10="",$V10=""),"",IFERROR($AB10/$V10,""))</f>
        <v/>
      </c>
      <c r="AD10" s="30">
        <f>IF($A10="","",IF(OR($B10="",$C10="",$D10="",$E10="",$F10="",$G10="",$J10="",$M10="",$N10="",$R10="",$S10="",$U10="",$W10="",$T10="",$V10="",$X10="",$Z10="",$AC10=""),"Angaben fehlen",IF($F10&gt;Parameter!$B$5,IF($AC10&lt;Parameter!$B$6,"Kapazität &amp; Marge","Kapazität"),IF($AC10&lt;Parameter!$B$6,"Marge","OK"))))</f>
        <v/>
      </c>
      <c r="AE10" s="20" t="inlineStr">
        <is>
          <t>Dispositionsentwurf vorhanden</t>
        </is>
      </c>
    </row>
    <row r="11">
      <c r="A11" s="18" t="inlineStr">
        <is>
          <t>ANG-2026-007</t>
        </is>
      </c>
      <c r="B11" s="41" t="n">
        <v>46363</v>
      </c>
      <c r="C11" s="20" t="inlineStr">
        <is>
          <t>Fiktives Innovationscamp</t>
        </is>
      </c>
      <c r="D11" s="18" t="inlineStr">
        <is>
          <t>Team Atlas (fiktiv)</t>
        </is>
      </c>
      <c r="E11" s="18" t="inlineStr">
        <is>
          <t>Kalkuliert</t>
        </is>
      </c>
      <c r="F11" s="21" t="n">
        <v>300</v>
      </c>
      <c r="G11" s="18" t="inlineStr">
        <is>
          <t>Vegetarisch</t>
        </is>
      </c>
      <c r="H11" s="22">
        <f>IF(OR($A11="",$G11=""),"",IFERROR(VLOOKUP($G11,Parameter!$D$5:$E$8,2,FALSE),""))</f>
        <v/>
      </c>
      <c r="I11" s="22">
        <f>IF(OR($A11="",$F11="",$H11=""),"",$F11*$H11)</f>
        <v/>
      </c>
      <c r="J11" s="23" t="n">
        <v>160</v>
      </c>
      <c r="K11" s="22">
        <f>IF($A11="","",IF(Parameter!$B$7="","",Parameter!$B$7))</f>
        <v/>
      </c>
      <c r="L11" s="22">
        <f>IF(OR($A11="",$J11="",$K11=""),"",$J11*$K11)</f>
        <v/>
      </c>
      <c r="M11" s="23" t="n">
        <v>65</v>
      </c>
      <c r="N11" s="21" t="n">
        <v>4</v>
      </c>
      <c r="O11" s="22">
        <f>IF($A11="","",IF(Parameter!$B$9="","",Parameter!$B$9))</f>
        <v/>
      </c>
      <c r="P11" s="22">
        <f>IF($A11="","",IF(Parameter!$B$8="","",Parameter!$B$8))</f>
        <v/>
      </c>
      <c r="Q11" s="22">
        <f>IF(OR($A11="",$M11="",$N11="",$O11="",$P11=""),"",IF(AND($M11=0,$N11=0),0,$M11*$N11*$P11+$O11))</f>
        <v/>
      </c>
      <c r="R11" s="24" t="n">
        <v>1740</v>
      </c>
      <c r="S11" s="24" t="n">
        <v>310</v>
      </c>
      <c r="T11" s="22">
        <f>IF(OR($A11="",$I11="",$L11="",$Q11="",$R11="",$S11=""),"",SUM($I11,$L11,$Q11,$R11,$S11))</f>
        <v/>
      </c>
      <c r="U11" s="25" t="n">
        <v>0.14</v>
      </c>
      <c r="V11" s="22">
        <f>IF(OR($A11="",$T11="",$U11=""),"",$T11*(1+$U11))</f>
        <v/>
      </c>
      <c r="W11" s="18" t="inlineStr">
        <is>
          <t>Reduzierter Satz (Annahme)</t>
        </is>
      </c>
      <c r="X11" s="26">
        <f>IF(OR($A11="",$W11=""),"",IFERROR(VLOOKUP($W11,Parameter!$G$5:$H$7,2,FALSE),""))</f>
        <v/>
      </c>
      <c r="Y11" s="22">
        <f>IF(OR($A11="",$V11="",$X11=""),"",$V11*$X11)</f>
        <v/>
      </c>
      <c r="Z11" s="22">
        <f>IF(OR($A11="",$V11="",$Y11=""),"",$V11+$Y11)</f>
        <v/>
      </c>
      <c r="AA11" s="22">
        <f>IF(OR($A11="",$V11="",$F11=""),"",IFERROR($V11/$F11,""))</f>
        <v/>
      </c>
      <c r="AB11" s="22">
        <f>IF(OR($A11="",$V11="",$T11=""),"",$V11-$T11)</f>
        <v/>
      </c>
      <c r="AC11" s="26">
        <f>IF(OR($A11="",$AB11="",$V11=""),"",IFERROR($AB11/$V11,""))</f>
        <v/>
      </c>
      <c r="AD11" s="27">
        <f>IF($A11="","",IF(OR($B11="",$C11="",$D11="",$E11="",$F11="",$G11="",$J11="",$M11="",$N11="",$R11="",$S11="",$U11="",$W11="",$T11="",$V11="",$X11="",$Z11="",$AC11=""),"Angaben fehlen",IF($F11&gt;Parameter!$B$5,IF($AC11&lt;Parameter!$B$6,"Kapazität &amp; Marge","Kapazität"),IF($AC11&lt;Parameter!$B$6,"Marge","OK"))))</f>
        <v/>
      </c>
      <c r="AE11" s="20" t="inlineStr">
        <is>
          <t>Kapazität und Marge prüfen</t>
        </is>
      </c>
    </row>
    <row r="12">
      <c r="A12" s="18" t="inlineStr">
        <is>
          <t>ANG-2026-008</t>
        </is>
      </c>
      <c r="B12" s="41" t="n">
        <v>46393</v>
      </c>
      <c r="C12" s="20" t="inlineStr">
        <is>
          <t>Fiktive Wintermatinee</t>
        </is>
      </c>
      <c r="D12" s="18" t="inlineStr">
        <is>
          <t>Team Mosaik (fiktiv)</t>
        </is>
      </c>
      <c r="E12" s="18" t="inlineStr">
        <is>
          <t>Angeboten</t>
        </is>
      </c>
      <c r="F12" s="21" t="n">
        <v>95</v>
      </c>
      <c r="G12" s="18" t="inlineStr">
        <is>
          <t>Fingerfood</t>
        </is>
      </c>
      <c r="H12" s="28">
        <f>IF(OR($A12="",$G12=""),"",IFERROR(VLOOKUP($G12,Parameter!$D$5:$E$8,2,FALSE),""))</f>
        <v/>
      </c>
      <c r="I12" s="28">
        <f>IF(OR($A12="",$F12="",$H12=""),"",$F12*$H12)</f>
        <v/>
      </c>
      <c r="J12" s="23" t="n">
        <v>56</v>
      </c>
      <c r="K12" s="28">
        <f>IF($A12="","",IF(Parameter!$B$7="","",Parameter!$B$7))</f>
        <v/>
      </c>
      <c r="L12" s="28">
        <f>IF(OR($A12="",$J12="",$K12=""),"",$J12*$K12)</f>
        <v/>
      </c>
      <c r="M12" s="23" t="n">
        <v>20</v>
      </c>
      <c r="N12" s="21" t="n">
        <v>2</v>
      </c>
      <c r="O12" s="28">
        <f>IF($A12="","",IF(Parameter!$B$9="","",Parameter!$B$9))</f>
        <v/>
      </c>
      <c r="P12" s="28">
        <f>IF($A12="","",IF(Parameter!$B$8="","",Parameter!$B$8))</f>
        <v/>
      </c>
      <c r="Q12" s="28">
        <f>IF(OR($A12="",$M12="",$N12="",$O12="",$P12=""),"",IF(AND($M12=0,$N12=0),0,$M12*$N12*$P12+$O12))</f>
        <v/>
      </c>
      <c r="R12" s="24" t="n">
        <v>610</v>
      </c>
      <c r="S12" s="24" t="n">
        <v>75</v>
      </c>
      <c r="T12" s="28">
        <f>IF(OR($A12="",$I12="",$L12="",$Q12="",$R12="",$S12=""),"",SUM($I12,$L12,$Q12,$R12,$S12))</f>
        <v/>
      </c>
      <c r="U12" s="25" t="n">
        <v>0.15</v>
      </c>
      <c r="V12" s="28">
        <f>IF(OR($A12="",$T12="",$U12=""),"",$T12*(1+$U12))</f>
        <v/>
      </c>
      <c r="W12" s="18" t="inlineStr">
        <is>
          <t>Regulärer Satz (Annahme)</t>
        </is>
      </c>
      <c r="X12" s="29">
        <f>IF(OR($A12="",$W12=""),"",IFERROR(VLOOKUP($W12,Parameter!$G$5:$H$7,2,FALSE),""))</f>
        <v/>
      </c>
      <c r="Y12" s="28">
        <f>IF(OR($A12="",$V12="",$X12=""),"",$V12*$X12)</f>
        <v/>
      </c>
      <c r="Z12" s="28">
        <f>IF(OR($A12="",$V12="",$Y12=""),"",$V12+$Y12)</f>
        <v/>
      </c>
      <c r="AA12" s="28">
        <f>IF(OR($A12="",$V12="",$F12=""),"",IFERROR($V12/$F12,""))</f>
        <v/>
      </c>
      <c r="AB12" s="28">
        <f>IF(OR($A12="",$V12="",$T12=""),"",$V12-$T12)</f>
        <v/>
      </c>
      <c r="AC12" s="29">
        <f>IF(OR($A12="",$AB12="",$V12=""),"",IFERROR($AB12/$V12,""))</f>
        <v/>
      </c>
      <c r="AD12" s="30">
        <f>IF($A12="","",IF(OR($B12="",$C12="",$D12="",$E12="",$F12="",$G12="",$J12="",$M12="",$N12="",$R12="",$S12="",$U12="",$W12="",$T12="",$V12="",$X12="",$Z12="",$AC12=""),"Angaben fehlen",IF($F12&gt;Parameter!$B$5,IF($AC12&lt;Parameter!$B$6,"Kapazität &amp; Marge","Kapazität"),IF($AC12&lt;Parameter!$B$6,"Marge","OK"))))</f>
        <v/>
      </c>
      <c r="AE12" s="20" t="inlineStr">
        <is>
          <t>Nachkalkulation geplant</t>
        </is>
      </c>
    </row>
    <row r="13">
      <c r="A13" s="18" t="inlineStr">
        <is>
          <t>ANG-2026-009</t>
        </is>
      </c>
      <c r="B13" s="41" t="n">
        <v>46423</v>
      </c>
      <c r="C13" s="20" t="inlineStr">
        <is>
          <t>Fiktives Frühlingsgespräch</t>
        </is>
      </c>
      <c r="D13" s="18" t="inlineStr">
        <is>
          <t>Team Nordlicht (fiktiv)</t>
        </is>
      </c>
      <c r="E13" s="18" t="inlineStr">
        <is>
          <t>Abgesagt</t>
        </is>
      </c>
      <c r="F13" s="21" t="n">
        <v>140</v>
      </c>
      <c r="G13" s="18" t="inlineStr">
        <is>
          <t>Basis</t>
        </is>
      </c>
      <c r="H13" s="22">
        <f>IF(OR($A13="",$G13=""),"",IFERROR(VLOOKUP($G13,Parameter!$D$5:$E$8,2,FALSE),""))</f>
        <v/>
      </c>
      <c r="I13" s="22">
        <f>IF(OR($A13="",$F13="",$H13=""),"",$F13*$H13)</f>
        <v/>
      </c>
      <c r="J13" s="23" t="n">
        <v>70</v>
      </c>
      <c r="K13" s="22">
        <f>IF($A13="","",IF(Parameter!$B$7="","",Parameter!$B$7))</f>
        <v/>
      </c>
      <c r="L13" s="22">
        <f>IF(OR($A13="",$J13="",$K13=""),"",$J13*$K13)</f>
        <v/>
      </c>
      <c r="M13" s="23" t="n">
        <v>44</v>
      </c>
      <c r="N13" s="21" t="n">
        <v>2</v>
      </c>
      <c r="O13" s="22">
        <f>IF($A13="","",IF(Parameter!$B$9="","",Parameter!$B$9))</f>
        <v/>
      </c>
      <c r="P13" s="22">
        <f>IF($A13="","",IF(Parameter!$B$8="","",Parameter!$B$8))</f>
        <v/>
      </c>
      <c r="Q13" s="22">
        <f>IF(OR($A13="",$M13="",$N13="",$O13="",$P13=""),"",IF(AND($M13=0,$N13=0),0,$M13*$N13*$P13+$O13))</f>
        <v/>
      </c>
      <c r="R13" s="24" t="n">
        <v>760</v>
      </c>
      <c r="S13" s="24" t="n">
        <v>140</v>
      </c>
      <c r="T13" s="22">
        <f>IF(OR($A13="",$I13="",$L13="",$Q13="",$R13="",$S13=""),"",SUM($I13,$L13,$Q13,$R13,$S13))</f>
        <v/>
      </c>
      <c r="U13" s="25" t="n">
        <v>0.26</v>
      </c>
      <c r="V13" s="22">
        <f>IF(OR($A13="",$T13="",$U13=""),"",$T13*(1+$U13))</f>
        <v/>
      </c>
      <c r="W13" s="18" t="inlineStr">
        <is>
          <t>Ohne Abgabe (Annahme)</t>
        </is>
      </c>
      <c r="X13" s="26">
        <f>IF(OR($A13="",$W13=""),"",IFERROR(VLOOKUP($W13,Parameter!$G$5:$H$7,2,FALSE),""))</f>
        <v/>
      </c>
      <c r="Y13" s="22">
        <f>IF(OR($A13="",$V13="",$X13=""),"",$V13*$X13)</f>
        <v/>
      </c>
      <c r="Z13" s="22">
        <f>IF(OR($A13="",$V13="",$Y13=""),"",$V13+$Y13)</f>
        <v/>
      </c>
      <c r="AA13" s="22">
        <f>IF(OR($A13="",$V13="",$F13=""),"",IFERROR($V13/$F13,""))</f>
        <v/>
      </c>
      <c r="AB13" s="22">
        <f>IF(OR($A13="",$V13="",$T13=""),"",$V13-$T13)</f>
        <v/>
      </c>
      <c r="AC13" s="26">
        <f>IF(OR($A13="",$AB13="",$V13=""),"",IFERROR($AB13/$V13,""))</f>
        <v/>
      </c>
      <c r="AD13" s="27">
        <f>IF($A13="","",IF(OR($B13="",$C13="",$D13="",$E13="",$F13="",$G13="",$J13="",$M13="",$N13="",$R13="",$S13="",$U13="",$W13="",$T13="",$V13="",$X13="",$Z13="",$AC13=""),"Angaben fehlen",IF($F13&gt;Parameter!$B$5,IF($AC13&lt;Parameter!$B$6,"Kapazität &amp; Marge","Kapazität"),IF($AC13&lt;Parameter!$B$6,"Marge","OK"))))</f>
        <v/>
      </c>
      <c r="AE13" s="20" t="inlineStr">
        <is>
          <t>Fiktiver Vorgang abgesagt</t>
        </is>
      </c>
    </row>
    <row r="14">
      <c r="A14" s="18" t="inlineStr">
        <is>
          <t>ANG-2026-010</t>
        </is>
      </c>
      <c r="B14" s="41" t="n">
        <v>46453</v>
      </c>
      <c r="C14" s="20" t="inlineStr">
        <is>
          <t>Fiktiver Projekttag</t>
        </is>
      </c>
      <c r="D14" s="18" t="inlineStr">
        <is>
          <t>Team Atlas (fiktiv)</t>
        </is>
      </c>
      <c r="E14" s="18" t="inlineStr">
        <is>
          <t>Entwurf</t>
        </is>
      </c>
      <c r="F14" s="21" t="n">
        <v>60</v>
      </c>
      <c r="G14" s="18" t="n"/>
      <c r="H14" s="28">
        <f>IF(OR($A14="",$G14=""),"",IFERROR(VLOOKUP($G14,Parameter!$D$5:$E$8,2,FALSE),""))</f>
        <v/>
      </c>
      <c r="I14" s="28">
        <f>IF(OR($A14="",$F14="",$H14=""),"",$F14*$H14)</f>
        <v/>
      </c>
      <c r="J14" s="23" t="n">
        <v>24</v>
      </c>
      <c r="K14" s="28">
        <f>IF($A14="","",IF(Parameter!$B$7="","",Parameter!$B$7))</f>
        <v/>
      </c>
      <c r="L14" s="28">
        <f>IF(OR($A14="",$J14="",$K14=""),"",$J14*$K14)</f>
        <v/>
      </c>
      <c r="M14" s="23" t="n">
        <v>15</v>
      </c>
      <c r="N14" s="21" t="n">
        <v>2</v>
      </c>
      <c r="O14" s="28">
        <f>IF($A14="","",IF(Parameter!$B$9="","",Parameter!$B$9))</f>
        <v/>
      </c>
      <c r="P14" s="28">
        <f>IF($A14="","",IF(Parameter!$B$8="","",Parameter!$B$8))</f>
        <v/>
      </c>
      <c r="Q14" s="28">
        <f>IF(OR($A14="",$M14="",$N14="",$O14="",$P14=""),"",IF(AND($M14=0,$N14=0),0,$M14*$N14*$P14+$O14))</f>
        <v/>
      </c>
      <c r="R14" s="24" t="n">
        <v>330</v>
      </c>
      <c r="S14" s="24" t="n">
        <v>40</v>
      </c>
      <c r="T14" s="28">
        <f>IF(OR($A14="",$I14="",$L14="",$Q14="",$R14="",$S14=""),"",SUM($I14,$L14,$Q14,$R14,$S14))</f>
        <v/>
      </c>
      <c r="U14" s="25" t="n">
        <v>0.24</v>
      </c>
      <c r="V14" s="28">
        <f>IF(OR($A14="",$T14="",$U14=""),"",$T14*(1+$U14))</f>
        <v/>
      </c>
      <c r="W14" s="18" t="n"/>
      <c r="X14" s="29">
        <f>IF(OR($A14="",$W14=""),"",IFERROR(VLOOKUP($W14,Parameter!$G$5:$H$7,2,FALSE),""))</f>
        <v/>
      </c>
      <c r="Y14" s="28">
        <f>IF(OR($A14="",$V14="",$X14=""),"",$V14*$X14)</f>
        <v/>
      </c>
      <c r="Z14" s="28">
        <f>IF(OR($A14="",$V14="",$Y14=""),"",$V14+$Y14)</f>
        <v/>
      </c>
      <c r="AA14" s="28">
        <f>IF(OR($A14="",$V14="",$F14=""),"",IFERROR($V14/$F14,""))</f>
        <v/>
      </c>
      <c r="AB14" s="28">
        <f>IF(OR($A14="",$V14="",$T14=""),"",$V14-$T14)</f>
        <v/>
      </c>
      <c r="AC14" s="29">
        <f>IF(OR($A14="",$AB14="",$V14=""),"",IFERROR($AB14/$V14,""))</f>
        <v/>
      </c>
      <c r="AD14" s="30">
        <f>IF($A14="","",IF(OR($B14="",$C14="",$D14="",$E14="",$F14="",$G14="",$J14="",$M14="",$N14="",$R14="",$S14="",$U14="",$W14="",$T14="",$V14="",$X14="",$Z14="",$AC14=""),"Angaben fehlen",IF($F14&gt;Parameter!$B$5,IF($AC14&lt;Parameter!$B$6,"Kapazität &amp; Marge","Kapazität"),IF($AC14&lt;Parameter!$B$6,"Marge","OK"))))</f>
        <v/>
      </c>
      <c r="AE14" s="20" t="inlineStr">
        <is>
          <t>Paket und Abgabenmodell offen</t>
        </is>
      </c>
    </row>
    <row r="15">
      <c r="A15" s="18" t="n"/>
      <c r="B15" s="41" t="n"/>
      <c r="C15" s="20" t="n"/>
      <c r="D15" s="18" t="n"/>
      <c r="E15" s="18" t="n"/>
      <c r="F15" s="21" t="n"/>
      <c r="G15" s="18" t="n"/>
      <c r="H15" s="22">
        <f>IF(OR($A15="",$G15=""),"",IFERROR(VLOOKUP($G15,Parameter!$D$5:$E$8,2,FALSE),""))</f>
        <v/>
      </c>
      <c r="I15" s="22">
        <f>IF(OR($A15="",$F15="",$H15=""),"",$F15*$H15)</f>
        <v/>
      </c>
      <c r="J15" s="23" t="n"/>
      <c r="K15" s="22">
        <f>IF($A15="","",IF(Parameter!$B$7="","",Parameter!$B$7))</f>
        <v/>
      </c>
      <c r="L15" s="22">
        <f>IF(OR($A15="",$J15="",$K15=""),"",$J15*$K15)</f>
        <v/>
      </c>
      <c r="M15" s="23" t="n"/>
      <c r="N15" s="21" t="n"/>
      <c r="O15" s="22">
        <f>IF($A15="","",IF(Parameter!$B$9="","",Parameter!$B$9))</f>
        <v/>
      </c>
      <c r="P15" s="22">
        <f>IF($A15="","",IF(Parameter!$B$8="","",Parameter!$B$8))</f>
        <v/>
      </c>
      <c r="Q15" s="22">
        <f>IF(OR($A15="",$M15="",$N15="",$O15="",$P15=""),"",IF(AND($M15=0,$N15=0),0,$M15*$N15*$P15+$O15))</f>
        <v/>
      </c>
      <c r="R15" s="24" t="n"/>
      <c r="S15" s="24" t="n"/>
      <c r="T15" s="22">
        <f>IF(OR($A15="",$I15="",$L15="",$Q15="",$R15="",$S15=""),"",SUM($I15,$L15,$Q15,$R15,$S15))</f>
        <v/>
      </c>
      <c r="U15" s="25" t="n"/>
      <c r="V15" s="22">
        <f>IF(OR($A15="",$T15="",$U15=""),"",$T15*(1+$U15))</f>
        <v/>
      </c>
      <c r="W15" s="18" t="n"/>
      <c r="X15" s="26">
        <f>IF(OR($A15="",$W15=""),"",IFERROR(VLOOKUP($W15,Parameter!$G$5:$H$7,2,FALSE),""))</f>
        <v/>
      </c>
      <c r="Y15" s="22">
        <f>IF(OR($A15="",$V15="",$X15=""),"",$V15*$X15)</f>
        <v/>
      </c>
      <c r="Z15" s="22">
        <f>IF(OR($A15="",$V15="",$Y15=""),"",$V15+$Y15)</f>
        <v/>
      </c>
      <c r="AA15" s="22">
        <f>IF(OR($A15="",$V15="",$F15=""),"",IFERROR($V15/$F15,""))</f>
        <v/>
      </c>
      <c r="AB15" s="22">
        <f>IF(OR($A15="",$V15="",$T15=""),"",$V15-$T15)</f>
        <v/>
      </c>
      <c r="AC15" s="26">
        <f>IF(OR($A15="",$AB15="",$V15=""),"",IFERROR($AB15/$V15,""))</f>
        <v/>
      </c>
      <c r="AD15" s="27">
        <f>IF($A15="","",IF(OR($B15="",$C15="",$D15="",$E15="",$F15="",$G15="",$J15="",$M15="",$N15="",$R15="",$S15="",$U15="",$W15="",$T15="",$V15="",$X15="",$Z15="",$AC15=""),"Angaben fehlen",IF($F15&gt;Parameter!$B$5,IF($AC15&lt;Parameter!$B$6,"Kapazität &amp; Marge","Kapazität"),IF($AC15&lt;Parameter!$B$6,"Marge","OK"))))</f>
        <v/>
      </c>
      <c r="AE15" s="20" t="n"/>
    </row>
    <row r="16">
      <c r="A16" s="18" t="n"/>
      <c r="B16" s="41" t="n"/>
      <c r="C16" s="20" t="n"/>
      <c r="D16" s="18" t="n"/>
      <c r="E16" s="18" t="n"/>
      <c r="F16" s="21" t="n"/>
      <c r="G16" s="18" t="n"/>
      <c r="H16" s="28">
        <f>IF(OR($A16="",$G16=""),"",IFERROR(VLOOKUP($G16,Parameter!$D$5:$E$8,2,FALSE),""))</f>
        <v/>
      </c>
      <c r="I16" s="28">
        <f>IF(OR($A16="",$F16="",$H16=""),"",$F16*$H16)</f>
        <v/>
      </c>
      <c r="J16" s="23" t="n"/>
      <c r="K16" s="28">
        <f>IF($A16="","",IF(Parameter!$B$7="","",Parameter!$B$7))</f>
        <v/>
      </c>
      <c r="L16" s="28">
        <f>IF(OR($A16="",$J16="",$K16=""),"",$J16*$K16)</f>
        <v/>
      </c>
      <c r="M16" s="23" t="n"/>
      <c r="N16" s="21" t="n"/>
      <c r="O16" s="28">
        <f>IF($A16="","",IF(Parameter!$B$9="","",Parameter!$B$9))</f>
        <v/>
      </c>
      <c r="P16" s="28">
        <f>IF($A16="","",IF(Parameter!$B$8="","",Parameter!$B$8))</f>
        <v/>
      </c>
      <c r="Q16" s="28">
        <f>IF(OR($A16="",$M16="",$N16="",$O16="",$P16=""),"",IF(AND($M16=0,$N16=0),0,$M16*$N16*$P16+$O16))</f>
        <v/>
      </c>
      <c r="R16" s="24" t="n"/>
      <c r="S16" s="24" t="n"/>
      <c r="T16" s="28">
        <f>IF(OR($A16="",$I16="",$L16="",$Q16="",$R16="",$S16=""),"",SUM($I16,$L16,$Q16,$R16,$S16))</f>
        <v/>
      </c>
      <c r="U16" s="25" t="n"/>
      <c r="V16" s="28">
        <f>IF(OR($A16="",$T16="",$U16=""),"",$T16*(1+$U16))</f>
        <v/>
      </c>
      <c r="W16" s="18" t="n"/>
      <c r="X16" s="29">
        <f>IF(OR($A16="",$W16=""),"",IFERROR(VLOOKUP($W16,Parameter!$G$5:$H$7,2,FALSE),""))</f>
        <v/>
      </c>
      <c r="Y16" s="28">
        <f>IF(OR($A16="",$V16="",$X16=""),"",$V16*$X16)</f>
        <v/>
      </c>
      <c r="Z16" s="28">
        <f>IF(OR($A16="",$V16="",$Y16=""),"",$V16+$Y16)</f>
        <v/>
      </c>
      <c r="AA16" s="28">
        <f>IF(OR($A16="",$V16="",$F16=""),"",IFERROR($V16/$F16,""))</f>
        <v/>
      </c>
      <c r="AB16" s="28">
        <f>IF(OR($A16="",$V16="",$T16=""),"",$V16-$T16)</f>
        <v/>
      </c>
      <c r="AC16" s="29">
        <f>IF(OR($A16="",$AB16="",$V16=""),"",IFERROR($AB16/$V16,""))</f>
        <v/>
      </c>
      <c r="AD16" s="30">
        <f>IF($A16="","",IF(OR($B16="",$C16="",$D16="",$E16="",$F16="",$G16="",$J16="",$M16="",$N16="",$R16="",$S16="",$U16="",$W16="",$T16="",$V16="",$X16="",$Z16="",$AC16=""),"Angaben fehlen",IF($F16&gt;Parameter!$B$5,IF($AC16&lt;Parameter!$B$6,"Kapazität &amp; Marge","Kapazität"),IF($AC16&lt;Parameter!$B$6,"Marge","OK"))))</f>
        <v/>
      </c>
      <c r="AE16" s="20" t="n"/>
    </row>
    <row r="17">
      <c r="A17" s="18" t="n"/>
      <c r="B17" s="41" t="n"/>
      <c r="C17" s="20" t="n"/>
      <c r="D17" s="18" t="n"/>
      <c r="E17" s="18" t="n"/>
      <c r="F17" s="21" t="n"/>
      <c r="G17" s="18" t="n"/>
      <c r="H17" s="22">
        <f>IF(OR($A17="",$G17=""),"",IFERROR(VLOOKUP($G17,Parameter!$D$5:$E$8,2,FALSE),""))</f>
        <v/>
      </c>
      <c r="I17" s="22">
        <f>IF(OR($A17="",$F17="",$H17=""),"",$F17*$H17)</f>
        <v/>
      </c>
      <c r="J17" s="23" t="n"/>
      <c r="K17" s="22">
        <f>IF($A17="","",IF(Parameter!$B$7="","",Parameter!$B$7))</f>
        <v/>
      </c>
      <c r="L17" s="22">
        <f>IF(OR($A17="",$J17="",$K17=""),"",$J17*$K17)</f>
        <v/>
      </c>
      <c r="M17" s="23" t="n"/>
      <c r="N17" s="21" t="n"/>
      <c r="O17" s="22">
        <f>IF($A17="","",IF(Parameter!$B$9="","",Parameter!$B$9))</f>
        <v/>
      </c>
      <c r="P17" s="22">
        <f>IF($A17="","",IF(Parameter!$B$8="","",Parameter!$B$8))</f>
        <v/>
      </c>
      <c r="Q17" s="22">
        <f>IF(OR($A17="",$M17="",$N17="",$O17="",$P17=""),"",IF(AND($M17=0,$N17=0),0,$M17*$N17*$P17+$O17))</f>
        <v/>
      </c>
      <c r="R17" s="24" t="n"/>
      <c r="S17" s="24" t="n"/>
      <c r="T17" s="22">
        <f>IF(OR($A17="",$I17="",$L17="",$Q17="",$R17="",$S17=""),"",SUM($I17,$L17,$Q17,$R17,$S17))</f>
        <v/>
      </c>
      <c r="U17" s="25" t="n"/>
      <c r="V17" s="22">
        <f>IF(OR($A17="",$T17="",$U17=""),"",$T17*(1+$U17))</f>
        <v/>
      </c>
      <c r="W17" s="18" t="n"/>
      <c r="X17" s="26">
        <f>IF(OR($A17="",$W17=""),"",IFERROR(VLOOKUP($W17,Parameter!$G$5:$H$7,2,FALSE),""))</f>
        <v/>
      </c>
      <c r="Y17" s="22">
        <f>IF(OR($A17="",$V17="",$X17=""),"",$V17*$X17)</f>
        <v/>
      </c>
      <c r="Z17" s="22">
        <f>IF(OR($A17="",$V17="",$Y17=""),"",$V17+$Y17)</f>
        <v/>
      </c>
      <c r="AA17" s="22">
        <f>IF(OR($A17="",$V17="",$F17=""),"",IFERROR($V17/$F17,""))</f>
        <v/>
      </c>
      <c r="AB17" s="22">
        <f>IF(OR($A17="",$V17="",$T17=""),"",$V17-$T17)</f>
        <v/>
      </c>
      <c r="AC17" s="26">
        <f>IF(OR($A17="",$AB17="",$V17=""),"",IFERROR($AB17/$V17,""))</f>
        <v/>
      </c>
      <c r="AD17" s="27">
        <f>IF($A17="","",IF(OR($B17="",$C17="",$D17="",$E17="",$F17="",$G17="",$J17="",$M17="",$N17="",$R17="",$S17="",$U17="",$W17="",$T17="",$V17="",$X17="",$Z17="",$AC17=""),"Angaben fehlen",IF($F17&gt;Parameter!$B$5,IF($AC17&lt;Parameter!$B$6,"Kapazität &amp; Marge","Kapazität"),IF($AC17&lt;Parameter!$B$6,"Marge","OK"))))</f>
        <v/>
      </c>
      <c r="AE17" s="20" t="n"/>
    </row>
    <row r="18">
      <c r="A18" s="18" t="n"/>
      <c r="B18" s="41" t="n"/>
      <c r="C18" s="20" t="n"/>
      <c r="D18" s="18" t="n"/>
      <c r="E18" s="18" t="n"/>
      <c r="F18" s="21" t="n"/>
      <c r="G18" s="18" t="n"/>
      <c r="H18" s="28">
        <f>IF(OR($A18="",$G18=""),"",IFERROR(VLOOKUP($G18,Parameter!$D$5:$E$8,2,FALSE),""))</f>
        <v/>
      </c>
      <c r="I18" s="28">
        <f>IF(OR($A18="",$F18="",$H18=""),"",$F18*$H18)</f>
        <v/>
      </c>
      <c r="J18" s="23" t="n"/>
      <c r="K18" s="28">
        <f>IF($A18="","",IF(Parameter!$B$7="","",Parameter!$B$7))</f>
        <v/>
      </c>
      <c r="L18" s="28">
        <f>IF(OR($A18="",$J18="",$K18=""),"",$J18*$K18)</f>
        <v/>
      </c>
      <c r="M18" s="23" t="n"/>
      <c r="N18" s="21" t="n"/>
      <c r="O18" s="28">
        <f>IF($A18="","",IF(Parameter!$B$9="","",Parameter!$B$9))</f>
        <v/>
      </c>
      <c r="P18" s="28">
        <f>IF($A18="","",IF(Parameter!$B$8="","",Parameter!$B$8))</f>
        <v/>
      </c>
      <c r="Q18" s="28">
        <f>IF(OR($A18="",$M18="",$N18="",$O18="",$P18=""),"",IF(AND($M18=0,$N18=0),0,$M18*$N18*$P18+$O18))</f>
        <v/>
      </c>
      <c r="R18" s="24" t="n"/>
      <c r="S18" s="24" t="n"/>
      <c r="T18" s="28">
        <f>IF(OR($A18="",$I18="",$L18="",$Q18="",$R18="",$S18=""),"",SUM($I18,$L18,$Q18,$R18,$S18))</f>
        <v/>
      </c>
      <c r="U18" s="25" t="n"/>
      <c r="V18" s="28">
        <f>IF(OR($A18="",$T18="",$U18=""),"",$T18*(1+$U18))</f>
        <v/>
      </c>
      <c r="W18" s="18" t="n"/>
      <c r="X18" s="29">
        <f>IF(OR($A18="",$W18=""),"",IFERROR(VLOOKUP($W18,Parameter!$G$5:$H$7,2,FALSE),""))</f>
        <v/>
      </c>
      <c r="Y18" s="28">
        <f>IF(OR($A18="",$V18="",$X18=""),"",$V18*$X18)</f>
        <v/>
      </c>
      <c r="Z18" s="28">
        <f>IF(OR($A18="",$V18="",$Y18=""),"",$V18+$Y18)</f>
        <v/>
      </c>
      <c r="AA18" s="28">
        <f>IF(OR($A18="",$V18="",$F18=""),"",IFERROR($V18/$F18,""))</f>
        <v/>
      </c>
      <c r="AB18" s="28">
        <f>IF(OR($A18="",$V18="",$T18=""),"",$V18-$T18)</f>
        <v/>
      </c>
      <c r="AC18" s="29">
        <f>IF(OR($A18="",$AB18="",$V18=""),"",IFERROR($AB18/$V18,""))</f>
        <v/>
      </c>
      <c r="AD18" s="30">
        <f>IF($A18="","",IF(OR($B18="",$C18="",$D18="",$E18="",$F18="",$G18="",$J18="",$M18="",$N18="",$R18="",$S18="",$U18="",$W18="",$T18="",$V18="",$X18="",$Z18="",$AC18=""),"Angaben fehlen",IF($F18&gt;Parameter!$B$5,IF($AC18&lt;Parameter!$B$6,"Kapazität &amp; Marge","Kapazität"),IF($AC18&lt;Parameter!$B$6,"Marge","OK"))))</f>
        <v/>
      </c>
      <c r="AE18" s="20" t="n"/>
    </row>
    <row r="19">
      <c r="A19" s="18" t="n"/>
      <c r="B19" s="41" t="n"/>
      <c r="C19" s="20" t="n"/>
      <c r="D19" s="18" t="n"/>
      <c r="E19" s="18" t="n"/>
      <c r="F19" s="21" t="n"/>
      <c r="G19" s="18" t="n"/>
      <c r="H19" s="22">
        <f>IF(OR($A19="",$G19=""),"",IFERROR(VLOOKUP($G19,Parameter!$D$5:$E$8,2,FALSE),""))</f>
        <v/>
      </c>
      <c r="I19" s="22">
        <f>IF(OR($A19="",$F19="",$H19=""),"",$F19*$H19)</f>
        <v/>
      </c>
      <c r="J19" s="23" t="n"/>
      <c r="K19" s="22">
        <f>IF($A19="","",IF(Parameter!$B$7="","",Parameter!$B$7))</f>
        <v/>
      </c>
      <c r="L19" s="22">
        <f>IF(OR($A19="",$J19="",$K19=""),"",$J19*$K19)</f>
        <v/>
      </c>
      <c r="M19" s="23" t="n"/>
      <c r="N19" s="21" t="n"/>
      <c r="O19" s="22">
        <f>IF($A19="","",IF(Parameter!$B$9="","",Parameter!$B$9))</f>
        <v/>
      </c>
      <c r="P19" s="22">
        <f>IF($A19="","",IF(Parameter!$B$8="","",Parameter!$B$8))</f>
        <v/>
      </c>
      <c r="Q19" s="22">
        <f>IF(OR($A19="",$M19="",$N19="",$O19="",$P19=""),"",IF(AND($M19=0,$N19=0),0,$M19*$N19*$P19+$O19))</f>
        <v/>
      </c>
      <c r="R19" s="24" t="n"/>
      <c r="S19" s="24" t="n"/>
      <c r="T19" s="22">
        <f>IF(OR($A19="",$I19="",$L19="",$Q19="",$R19="",$S19=""),"",SUM($I19,$L19,$Q19,$R19,$S19))</f>
        <v/>
      </c>
      <c r="U19" s="25" t="n"/>
      <c r="V19" s="22">
        <f>IF(OR($A19="",$T19="",$U19=""),"",$T19*(1+$U19))</f>
        <v/>
      </c>
      <c r="W19" s="18" t="n"/>
      <c r="X19" s="26">
        <f>IF(OR($A19="",$W19=""),"",IFERROR(VLOOKUP($W19,Parameter!$G$5:$H$7,2,FALSE),""))</f>
        <v/>
      </c>
      <c r="Y19" s="22">
        <f>IF(OR($A19="",$V19="",$X19=""),"",$V19*$X19)</f>
        <v/>
      </c>
      <c r="Z19" s="22">
        <f>IF(OR($A19="",$V19="",$Y19=""),"",$V19+$Y19)</f>
        <v/>
      </c>
      <c r="AA19" s="22">
        <f>IF(OR($A19="",$V19="",$F19=""),"",IFERROR($V19/$F19,""))</f>
        <v/>
      </c>
      <c r="AB19" s="22">
        <f>IF(OR($A19="",$V19="",$T19=""),"",$V19-$T19)</f>
        <v/>
      </c>
      <c r="AC19" s="26">
        <f>IF(OR($A19="",$AB19="",$V19=""),"",IFERROR($AB19/$V19,""))</f>
        <v/>
      </c>
      <c r="AD19" s="27">
        <f>IF($A19="","",IF(OR($B19="",$C19="",$D19="",$E19="",$F19="",$G19="",$J19="",$M19="",$N19="",$R19="",$S19="",$U19="",$W19="",$T19="",$V19="",$X19="",$Z19="",$AC19=""),"Angaben fehlen",IF($F19&gt;Parameter!$B$5,IF($AC19&lt;Parameter!$B$6,"Kapazität &amp; Marge","Kapazität"),IF($AC19&lt;Parameter!$B$6,"Marge","OK"))))</f>
        <v/>
      </c>
      <c r="AE19" s="20" t="n"/>
    </row>
    <row r="20">
      <c r="A20" s="18" t="n"/>
      <c r="B20" s="41" t="n"/>
      <c r="C20" s="20" t="n"/>
      <c r="D20" s="18" t="n"/>
      <c r="E20" s="18" t="n"/>
      <c r="F20" s="21" t="n"/>
      <c r="G20" s="18" t="n"/>
      <c r="H20" s="28">
        <f>IF(OR($A20="",$G20=""),"",IFERROR(VLOOKUP($G20,Parameter!$D$5:$E$8,2,FALSE),""))</f>
        <v/>
      </c>
      <c r="I20" s="28">
        <f>IF(OR($A20="",$F20="",$H20=""),"",$F20*$H20)</f>
        <v/>
      </c>
      <c r="J20" s="23" t="n"/>
      <c r="K20" s="28">
        <f>IF($A20="","",IF(Parameter!$B$7="","",Parameter!$B$7))</f>
        <v/>
      </c>
      <c r="L20" s="28">
        <f>IF(OR($A20="",$J20="",$K20=""),"",$J20*$K20)</f>
        <v/>
      </c>
      <c r="M20" s="23" t="n"/>
      <c r="N20" s="21" t="n"/>
      <c r="O20" s="28">
        <f>IF($A20="","",IF(Parameter!$B$9="","",Parameter!$B$9))</f>
        <v/>
      </c>
      <c r="P20" s="28">
        <f>IF($A20="","",IF(Parameter!$B$8="","",Parameter!$B$8))</f>
        <v/>
      </c>
      <c r="Q20" s="28">
        <f>IF(OR($A20="",$M20="",$N20="",$O20="",$P20=""),"",IF(AND($M20=0,$N20=0),0,$M20*$N20*$P20+$O20))</f>
        <v/>
      </c>
      <c r="R20" s="24" t="n"/>
      <c r="S20" s="24" t="n"/>
      <c r="T20" s="28">
        <f>IF(OR($A20="",$I20="",$L20="",$Q20="",$R20="",$S20=""),"",SUM($I20,$L20,$Q20,$R20,$S20))</f>
        <v/>
      </c>
      <c r="U20" s="25" t="n"/>
      <c r="V20" s="28">
        <f>IF(OR($A20="",$T20="",$U20=""),"",$T20*(1+$U20))</f>
        <v/>
      </c>
      <c r="W20" s="18" t="n"/>
      <c r="X20" s="29">
        <f>IF(OR($A20="",$W20=""),"",IFERROR(VLOOKUP($W20,Parameter!$G$5:$H$7,2,FALSE),""))</f>
        <v/>
      </c>
      <c r="Y20" s="28">
        <f>IF(OR($A20="",$V20="",$X20=""),"",$V20*$X20)</f>
        <v/>
      </c>
      <c r="Z20" s="28">
        <f>IF(OR($A20="",$V20="",$Y20=""),"",$V20+$Y20)</f>
        <v/>
      </c>
      <c r="AA20" s="28">
        <f>IF(OR($A20="",$V20="",$F20=""),"",IFERROR($V20/$F20,""))</f>
        <v/>
      </c>
      <c r="AB20" s="28">
        <f>IF(OR($A20="",$V20="",$T20=""),"",$V20-$T20)</f>
        <v/>
      </c>
      <c r="AC20" s="29">
        <f>IF(OR($A20="",$AB20="",$V20=""),"",IFERROR($AB20/$V20,""))</f>
        <v/>
      </c>
      <c r="AD20" s="30">
        <f>IF($A20="","",IF(OR($B20="",$C20="",$D20="",$E20="",$F20="",$G20="",$J20="",$M20="",$N20="",$R20="",$S20="",$U20="",$W20="",$T20="",$V20="",$X20="",$Z20="",$AC20=""),"Angaben fehlen",IF($F20&gt;Parameter!$B$5,IF($AC20&lt;Parameter!$B$6,"Kapazität &amp; Marge","Kapazität"),IF($AC20&lt;Parameter!$B$6,"Marge","OK"))))</f>
        <v/>
      </c>
      <c r="AE20" s="20" t="n"/>
    </row>
    <row r="21">
      <c r="A21" s="18" t="n"/>
      <c r="B21" s="41" t="n"/>
      <c r="C21" s="20" t="n"/>
      <c r="D21" s="18" t="n"/>
      <c r="E21" s="18" t="n"/>
      <c r="F21" s="21" t="n"/>
      <c r="G21" s="18" t="n"/>
      <c r="H21" s="22">
        <f>IF(OR($A21="",$G21=""),"",IFERROR(VLOOKUP($G21,Parameter!$D$5:$E$8,2,FALSE),""))</f>
        <v/>
      </c>
      <c r="I21" s="22">
        <f>IF(OR($A21="",$F21="",$H21=""),"",$F21*$H21)</f>
        <v/>
      </c>
      <c r="J21" s="23" t="n"/>
      <c r="K21" s="22">
        <f>IF($A21="","",IF(Parameter!$B$7="","",Parameter!$B$7))</f>
        <v/>
      </c>
      <c r="L21" s="22">
        <f>IF(OR($A21="",$J21="",$K21=""),"",$J21*$K21)</f>
        <v/>
      </c>
      <c r="M21" s="23" t="n"/>
      <c r="N21" s="21" t="n"/>
      <c r="O21" s="22">
        <f>IF($A21="","",IF(Parameter!$B$9="","",Parameter!$B$9))</f>
        <v/>
      </c>
      <c r="P21" s="22">
        <f>IF($A21="","",IF(Parameter!$B$8="","",Parameter!$B$8))</f>
        <v/>
      </c>
      <c r="Q21" s="22">
        <f>IF(OR($A21="",$M21="",$N21="",$O21="",$P21=""),"",IF(AND($M21=0,$N21=0),0,$M21*$N21*$P21+$O21))</f>
        <v/>
      </c>
      <c r="R21" s="24" t="n"/>
      <c r="S21" s="24" t="n"/>
      <c r="T21" s="22">
        <f>IF(OR($A21="",$I21="",$L21="",$Q21="",$R21="",$S21=""),"",SUM($I21,$L21,$Q21,$R21,$S21))</f>
        <v/>
      </c>
      <c r="U21" s="25" t="n"/>
      <c r="V21" s="22">
        <f>IF(OR($A21="",$T21="",$U21=""),"",$T21*(1+$U21))</f>
        <v/>
      </c>
      <c r="W21" s="18" t="n"/>
      <c r="X21" s="26">
        <f>IF(OR($A21="",$W21=""),"",IFERROR(VLOOKUP($W21,Parameter!$G$5:$H$7,2,FALSE),""))</f>
        <v/>
      </c>
      <c r="Y21" s="22">
        <f>IF(OR($A21="",$V21="",$X21=""),"",$V21*$X21)</f>
        <v/>
      </c>
      <c r="Z21" s="22">
        <f>IF(OR($A21="",$V21="",$Y21=""),"",$V21+$Y21)</f>
        <v/>
      </c>
      <c r="AA21" s="22">
        <f>IF(OR($A21="",$V21="",$F21=""),"",IFERROR($V21/$F21,""))</f>
        <v/>
      </c>
      <c r="AB21" s="22">
        <f>IF(OR($A21="",$V21="",$T21=""),"",$V21-$T21)</f>
        <v/>
      </c>
      <c r="AC21" s="26">
        <f>IF(OR($A21="",$AB21="",$V21=""),"",IFERROR($AB21/$V21,""))</f>
        <v/>
      </c>
      <c r="AD21" s="27">
        <f>IF($A21="","",IF(OR($B21="",$C21="",$D21="",$E21="",$F21="",$G21="",$J21="",$M21="",$N21="",$R21="",$S21="",$U21="",$W21="",$T21="",$V21="",$X21="",$Z21="",$AC21=""),"Angaben fehlen",IF($F21&gt;Parameter!$B$5,IF($AC21&lt;Parameter!$B$6,"Kapazität &amp; Marge","Kapazität"),IF($AC21&lt;Parameter!$B$6,"Marge","OK"))))</f>
        <v/>
      </c>
      <c r="AE21" s="20" t="n"/>
    </row>
    <row r="22">
      <c r="A22" s="18" t="n"/>
      <c r="B22" s="41" t="n"/>
      <c r="C22" s="20" t="n"/>
      <c r="D22" s="18" t="n"/>
      <c r="E22" s="18" t="n"/>
      <c r="F22" s="21" t="n"/>
      <c r="G22" s="18" t="n"/>
      <c r="H22" s="28">
        <f>IF(OR($A22="",$G22=""),"",IFERROR(VLOOKUP($G22,Parameter!$D$5:$E$8,2,FALSE),""))</f>
        <v/>
      </c>
      <c r="I22" s="28">
        <f>IF(OR($A22="",$F22="",$H22=""),"",$F22*$H22)</f>
        <v/>
      </c>
      <c r="J22" s="23" t="n"/>
      <c r="K22" s="28">
        <f>IF($A22="","",IF(Parameter!$B$7="","",Parameter!$B$7))</f>
        <v/>
      </c>
      <c r="L22" s="28">
        <f>IF(OR($A22="",$J22="",$K22=""),"",$J22*$K22)</f>
        <v/>
      </c>
      <c r="M22" s="23" t="n"/>
      <c r="N22" s="21" t="n"/>
      <c r="O22" s="28">
        <f>IF($A22="","",IF(Parameter!$B$9="","",Parameter!$B$9))</f>
        <v/>
      </c>
      <c r="P22" s="28">
        <f>IF($A22="","",IF(Parameter!$B$8="","",Parameter!$B$8))</f>
        <v/>
      </c>
      <c r="Q22" s="28">
        <f>IF(OR($A22="",$M22="",$N22="",$O22="",$P22=""),"",IF(AND($M22=0,$N22=0),0,$M22*$N22*$P22+$O22))</f>
        <v/>
      </c>
      <c r="R22" s="24" t="n"/>
      <c r="S22" s="24" t="n"/>
      <c r="T22" s="28">
        <f>IF(OR($A22="",$I22="",$L22="",$Q22="",$R22="",$S22=""),"",SUM($I22,$L22,$Q22,$R22,$S22))</f>
        <v/>
      </c>
      <c r="U22" s="25" t="n"/>
      <c r="V22" s="28">
        <f>IF(OR($A22="",$T22="",$U22=""),"",$T22*(1+$U22))</f>
        <v/>
      </c>
      <c r="W22" s="18" t="n"/>
      <c r="X22" s="29">
        <f>IF(OR($A22="",$W22=""),"",IFERROR(VLOOKUP($W22,Parameter!$G$5:$H$7,2,FALSE),""))</f>
        <v/>
      </c>
      <c r="Y22" s="28">
        <f>IF(OR($A22="",$V22="",$X22=""),"",$V22*$X22)</f>
        <v/>
      </c>
      <c r="Z22" s="28">
        <f>IF(OR($A22="",$V22="",$Y22=""),"",$V22+$Y22)</f>
        <v/>
      </c>
      <c r="AA22" s="28">
        <f>IF(OR($A22="",$V22="",$F22=""),"",IFERROR($V22/$F22,""))</f>
        <v/>
      </c>
      <c r="AB22" s="28">
        <f>IF(OR($A22="",$V22="",$T22=""),"",$V22-$T22)</f>
        <v/>
      </c>
      <c r="AC22" s="29">
        <f>IF(OR($A22="",$AB22="",$V22=""),"",IFERROR($AB22/$V22,""))</f>
        <v/>
      </c>
      <c r="AD22" s="30">
        <f>IF($A22="","",IF(OR($B22="",$C22="",$D22="",$E22="",$F22="",$G22="",$J22="",$M22="",$N22="",$R22="",$S22="",$U22="",$W22="",$T22="",$V22="",$X22="",$Z22="",$AC22=""),"Angaben fehlen",IF($F22&gt;Parameter!$B$5,IF($AC22&lt;Parameter!$B$6,"Kapazität &amp; Marge","Kapazität"),IF($AC22&lt;Parameter!$B$6,"Marge","OK"))))</f>
        <v/>
      </c>
      <c r="AE22" s="20" t="n"/>
    </row>
    <row r="23">
      <c r="A23" s="18" t="n"/>
      <c r="B23" s="41" t="n"/>
      <c r="C23" s="20" t="n"/>
      <c r="D23" s="18" t="n"/>
      <c r="E23" s="18" t="n"/>
      <c r="F23" s="21" t="n"/>
      <c r="G23" s="18" t="n"/>
      <c r="H23" s="22">
        <f>IF(OR($A23="",$G23=""),"",IFERROR(VLOOKUP($G23,Parameter!$D$5:$E$8,2,FALSE),""))</f>
        <v/>
      </c>
      <c r="I23" s="22">
        <f>IF(OR($A23="",$F23="",$H23=""),"",$F23*$H23)</f>
        <v/>
      </c>
      <c r="J23" s="23" t="n"/>
      <c r="K23" s="22">
        <f>IF($A23="","",IF(Parameter!$B$7="","",Parameter!$B$7))</f>
        <v/>
      </c>
      <c r="L23" s="22">
        <f>IF(OR($A23="",$J23="",$K23=""),"",$J23*$K23)</f>
        <v/>
      </c>
      <c r="M23" s="23" t="n"/>
      <c r="N23" s="21" t="n"/>
      <c r="O23" s="22">
        <f>IF($A23="","",IF(Parameter!$B$9="","",Parameter!$B$9))</f>
        <v/>
      </c>
      <c r="P23" s="22">
        <f>IF($A23="","",IF(Parameter!$B$8="","",Parameter!$B$8))</f>
        <v/>
      </c>
      <c r="Q23" s="22">
        <f>IF(OR($A23="",$M23="",$N23="",$O23="",$P23=""),"",IF(AND($M23=0,$N23=0),0,$M23*$N23*$P23+$O23))</f>
        <v/>
      </c>
      <c r="R23" s="24" t="n"/>
      <c r="S23" s="24" t="n"/>
      <c r="T23" s="22">
        <f>IF(OR($A23="",$I23="",$L23="",$Q23="",$R23="",$S23=""),"",SUM($I23,$L23,$Q23,$R23,$S23))</f>
        <v/>
      </c>
      <c r="U23" s="25" t="n"/>
      <c r="V23" s="22">
        <f>IF(OR($A23="",$T23="",$U23=""),"",$T23*(1+$U23))</f>
        <v/>
      </c>
      <c r="W23" s="18" t="n"/>
      <c r="X23" s="26">
        <f>IF(OR($A23="",$W23=""),"",IFERROR(VLOOKUP($W23,Parameter!$G$5:$H$7,2,FALSE),""))</f>
        <v/>
      </c>
      <c r="Y23" s="22">
        <f>IF(OR($A23="",$V23="",$X23=""),"",$V23*$X23)</f>
        <v/>
      </c>
      <c r="Z23" s="22">
        <f>IF(OR($A23="",$V23="",$Y23=""),"",$V23+$Y23)</f>
        <v/>
      </c>
      <c r="AA23" s="22">
        <f>IF(OR($A23="",$V23="",$F23=""),"",IFERROR($V23/$F23,""))</f>
        <v/>
      </c>
      <c r="AB23" s="22">
        <f>IF(OR($A23="",$V23="",$T23=""),"",$V23-$T23)</f>
        <v/>
      </c>
      <c r="AC23" s="26">
        <f>IF(OR($A23="",$AB23="",$V23=""),"",IFERROR($AB23/$V23,""))</f>
        <v/>
      </c>
      <c r="AD23" s="27">
        <f>IF($A23="","",IF(OR($B23="",$C23="",$D23="",$E23="",$F23="",$G23="",$J23="",$M23="",$N23="",$R23="",$S23="",$U23="",$W23="",$T23="",$V23="",$X23="",$Z23="",$AC23=""),"Angaben fehlen",IF($F23&gt;Parameter!$B$5,IF($AC23&lt;Parameter!$B$6,"Kapazität &amp; Marge","Kapazität"),IF($AC23&lt;Parameter!$B$6,"Marge","OK"))))</f>
        <v/>
      </c>
      <c r="AE23" s="20" t="n"/>
    </row>
    <row r="24">
      <c r="A24" s="18" t="n"/>
      <c r="B24" s="41" t="n"/>
      <c r="C24" s="20" t="n"/>
      <c r="D24" s="18" t="n"/>
      <c r="E24" s="18" t="n"/>
      <c r="F24" s="21" t="n"/>
      <c r="G24" s="18" t="n"/>
      <c r="H24" s="28">
        <f>IF(OR($A24="",$G24=""),"",IFERROR(VLOOKUP($G24,Parameter!$D$5:$E$8,2,FALSE),""))</f>
        <v/>
      </c>
      <c r="I24" s="28">
        <f>IF(OR($A24="",$F24="",$H24=""),"",$F24*$H24)</f>
        <v/>
      </c>
      <c r="J24" s="23" t="n"/>
      <c r="K24" s="28">
        <f>IF($A24="","",IF(Parameter!$B$7="","",Parameter!$B$7))</f>
        <v/>
      </c>
      <c r="L24" s="28">
        <f>IF(OR($A24="",$J24="",$K24=""),"",$J24*$K24)</f>
        <v/>
      </c>
      <c r="M24" s="23" t="n"/>
      <c r="N24" s="21" t="n"/>
      <c r="O24" s="28">
        <f>IF($A24="","",IF(Parameter!$B$9="","",Parameter!$B$9))</f>
        <v/>
      </c>
      <c r="P24" s="28">
        <f>IF($A24="","",IF(Parameter!$B$8="","",Parameter!$B$8))</f>
        <v/>
      </c>
      <c r="Q24" s="28">
        <f>IF(OR($A24="",$M24="",$N24="",$O24="",$P24=""),"",IF(AND($M24=0,$N24=0),0,$M24*$N24*$P24+$O24))</f>
        <v/>
      </c>
      <c r="R24" s="24" t="n"/>
      <c r="S24" s="24" t="n"/>
      <c r="T24" s="28">
        <f>IF(OR($A24="",$I24="",$L24="",$Q24="",$R24="",$S24=""),"",SUM($I24,$L24,$Q24,$R24,$S24))</f>
        <v/>
      </c>
      <c r="U24" s="25" t="n"/>
      <c r="V24" s="28">
        <f>IF(OR($A24="",$T24="",$U24=""),"",$T24*(1+$U24))</f>
        <v/>
      </c>
      <c r="W24" s="18" t="n"/>
      <c r="X24" s="29">
        <f>IF(OR($A24="",$W24=""),"",IFERROR(VLOOKUP($W24,Parameter!$G$5:$H$7,2,FALSE),""))</f>
        <v/>
      </c>
      <c r="Y24" s="28">
        <f>IF(OR($A24="",$V24="",$X24=""),"",$V24*$X24)</f>
        <v/>
      </c>
      <c r="Z24" s="28">
        <f>IF(OR($A24="",$V24="",$Y24=""),"",$V24+$Y24)</f>
        <v/>
      </c>
      <c r="AA24" s="28">
        <f>IF(OR($A24="",$V24="",$F24=""),"",IFERROR($V24/$F24,""))</f>
        <v/>
      </c>
      <c r="AB24" s="28">
        <f>IF(OR($A24="",$V24="",$T24=""),"",$V24-$T24)</f>
        <v/>
      </c>
      <c r="AC24" s="29">
        <f>IF(OR($A24="",$AB24="",$V24=""),"",IFERROR($AB24/$V24,""))</f>
        <v/>
      </c>
      <c r="AD24" s="30">
        <f>IF($A24="","",IF(OR($B24="",$C24="",$D24="",$E24="",$F24="",$G24="",$J24="",$M24="",$N24="",$R24="",$S24="",$U24="",$W24="",$T24="",$V24="",$X24="",$Z24="",$AC24=""),"Angaben fehlen",IF($F24&gt;Parameter!$B$5,IF($AC24&lt;Parameter!$B$6,"Kapazität &amp; Marge","Kapazität"),IF($AC24&lt;Parameter!$B$6,"Marge","OK"))))</f>
        <v/>
      </c>
      <c r="AE24" s="20" t="n"/>
    </row>
    <row r="25">
      <c r="A25" s="18" t="n"/>
      <c r="B25" s="41" t="n"/>
      <c r="C25" s="20" t="n"/>
      <c r="D25" s="18" t="n"/>
      <c r="E25" s="18" t="n"/>
      <c r="F25" s="21" t="n"/>
      <c r="G25" s="18" t="n"/>
      <c r="H25" s="22">
        <f>IF(OR($A25="",$G25=""),"",IFERROR(VLOOKUP($G25,Parameter!$D$5:$E$8,2,FALSE),""))</f>
        <v/>
      </c>
      <c r="I25" s="22">
        <f>IF(OR($A25="",$F25="",$H25=""),"",$F25*$H25)</f>
        <v/>
      </c>
      <c r="J25" s="23" t="n"/>
      <c r="K25" s="22">
        <f>IF($A25="","",IF(Parameter!$B$7="","",Parameter!$B$7))</f>
        <v/>
      </c>
      <c r="L25" s="22">
        <f>IF(OR($A25="",$J25="",$K25=""),"",$J25*$K25)</f>
        <v/>
      </c>
      <c r="M25" s="23" t="n"/>
      <c r="N25" s="21" t="n"/>
      <c r="O25" s="22">
        <f>IF($A25="","",IF(Parameter!$B$9="","",Parameter!$B$9))</f>
        <v/>
      </c>
      <c r="P25" s="22">
        <f>IF($A25="","",IF(Parameter!$B$8="","",Parameter!$B$8))</f>
        <v/>
      </c>
      <c r="Q25" s="22">
        <f>IF(OR($A25="",$M25="",$N25="",$O25="",$P25=""),"",IF(AND($M25=0,$N25=0),0,$M25*$N25*$P25+$O25))</f>
        <v/>
      </c>
      <c r="R25" s="24" t="n"/>
      <c r="S25" s="24" t="n"/>
      <c r="T25" s="22">
        <f>IF(OR($A25="",$I25="",$L25="",$Q25="",$R25="",$S25=""),"",SUM($I25,$L25,$Q25,$R25,$S25))</f>
        <v/>
      </c>
      <c r="U25" s="25" t="n"/>
      <c r="V25" s="22">
        <f>IF(OR($A25="",$T25="",$U25=""),"",$T25*(1+$U25))</f>
        <v/>
      </c>
      <c r="W25" s="18" t="n"/>
      <c r="X25" s="26">
        <f>IF(OR($A25="",$W25=""),"",IFERROR(VLOOKUP($W25,Parameter!$G$5:$H$7,2,FALSE),""))</f>
        <v/>
      </c>
      <c r="Y25" s="22">
        <f>IF(OR($A25="",$V25="",$X25=""),"",$V25*$X25)</f>
        <v/>
      </c>
      <c r="Z25" s="22">
        <f>IF(OR($A25="",$V25="",$Y25=""),"",$V25+$Y25)</f>
        <v/>
      </c>
      <c r="AA25" s="22">
        <f>IF(OR($A25="",$V25="",$F25=""),"",IFERROR($V25/$F25,""))</f>
        <v/>
      </c>
      <c r="AB25" s="22">
        <f>IF(OR($A25="",$V25="",$T25=""),"",$V25-$T25)</f>
        <v/>
      </c>
      <c r="AC25" s="26">
        <f>IF(OR($A25="",$AB25="",$V25=""),"",IFERROR($AB25/$V25,""))</f>
        <v/>
      </c>
      <c r="AD25" s="27">
        <f>IF($A25="","",IF(OR($B25="",$C25="",$D25="",$E25="",$F25="",$G25="",$J25="",$M25="",$N25="",$R25="",$S25="",$U25="",$W25="",$T25="",$V25="",$X25="",$Z25="",$AC25=""),"Angaben fehlen",IF($F25&gt;Parameter!$B$5,IF($AC25&lt;Parameter!$B$6,"Kapazität &amp; Marge","Kapazität"),IF($AC25&lt;Parameter!$B$6,"Marge","OK"))))</f>
        <v/>
      </c>
      <c r="AE25" s="20" t="n"/>
    </row>
    <row r="26">
      <c r="A26" s="18" t="n"/>
      <c r="B26" s="41" t="n"/>
      <c r="C26" s="20" t="n"/>
      <c r="D26" s="18" t="n"/>
      <c r="E26" s="18" t="n"/>
      <c r="F26" s="21" t="n"/>
      <c r="G26" s="18" t="n"/>
      <c r="H26" s="28">
        <f>IF(OR($A26="",$G26=""),"",IFERROR(VLOOKUP($G26,Parameter!$D$5:$E$8,2,FALSE),""))</f>
        <v/>
      </c>
      <c r="I26" s="28">
        <f>IF(OR($A26="",$F26="",$H26=""),"",$F26*$H26)</f>
        <v/>
      </c>
      <c r="J26" s="23" t="n"/>
      <c r="K26" s="28">
        <f>IF($A26="","",IF(Parameter!$B$7="","",Parameter!$B$7))</f>
        <v/>
      </c>
      <c r="L26" s="28">
        <f>IF(OR($A26="",$J26="",$K26=""),"",$J26*$K26)</f>
        <v/>
      </c>
      <c r="M26" s="23" t="n"/>
      <c r="N26" s="21" t="n"/>
      <c r="O26" s="28">
        <f>IF($A26="","",IF(Parameter!$B$9="","",Parameter!$B$9))</f>
        <v/>
      </c>
      <c r="P26" s="28">
        <f>IF($A26="","",IF(Parameter!$B$8="","",Parameter!$B$8))</f>
        <v/>
      </c>
      <c r="Q26" s="28">
        <f>IF(OR($A26="",$M26="",$N26="",$O26="",$P26=""),"",IF(AND($M26=0,$N26=0),0,$M26*$N26*$P26+$O26))</f>
        <v/>
      </c>
      <c r="R26" s="24" t="n"/>
      <c r="S26" s="24" t="n"/>
      <c r="T26" s="28">
        <f>IF(OR($A26="",$I26="",$L26="",$Q26="",$R26="",$S26=""),"",SUM($I26,$L26,$Q26,$R26,$S26))</f>
        <v/>
      </c>
      <c r="U26" s="25" t="n"/>
      <c r="V26" s="28">
        <f>IF(OR($A26="",$T26="",$U26=""),"",$T26*(1+$U26))</f>
        <v/>
      </c>
      <c r="W26" s="18" t="n"/>
      <c r="X26" s="29">
        <f>IF(OR($A26="",$W26=""),"",IFERROR(VLOOKUP($W26,Parameter!$G$5:$H$7,2,FALSE),""))</f>
        <v/>
      </c>
      <c r="Y26" s="28">
        <f>IF(OR($A26="",$V26="",$X26=""),"",$V26*$X26)</f>
        <v/>
      </c>
      <c r="Z26" s="28">
        <f>IF(OR($A26="",$V26="",$Y26=""),"",$V26+$Y26)</f>
        <v/>
      </c>
      <c r="AA26" s="28">
        <f>IF(OR($A26="",$V26="",$F26=""),"",IFERROR($V26/$F26,""))</f>
        <v/>
      </c>
      <c r="AB26" s="28">
        <f>IF(OR($A26="",$V26="",$T26=""),"",$V26-$T26)</f>
        <v/>
      </c>
      <c r="AC26" s="29">
        <f>IF(OR($A26="",$AB26="",$V26=""),"",IFERROR($AB26/$V26,""))</f>
        <v/>
      </c>
      <c r="AD26" s="30">
        <f>IF($A26="","",IF(OR($B26="",$C26="",$D26="",$E26="",$F26="",$G26="",$J26="",$M26="",$N26="",$R26="",$S26="",$U26="",$W26="",$T26="",$V26="",$X26="",$Z26="",$AC26=""),"Angaben fehlen",IF($F26&gt;Parameter!$B$5,IF($AC26&lt;Parameter!$B$6,"Kapazität &amp; Marge","Kapazität"),IF($AC26&lt;Parameter!$B$6,"Marge","OK"))))</f>
        <v/>
      </c>
      <c r="AE26" s="20" t="n"/>
    </row>
    <row r="27">
      <c r="A27" s="18" t="n"/>
      <c r="B27" s="41" t="n"/>
      <c r="C27" s="20" t="n"/>
      <c r="D27" s="18" t="n"/>
      <c r="E27" s="18" t="n"/>
      <c r="F27" s="21" t="n"/>
      <c r="G27" s="18" t="n"/>
      <c r="H27" s="22">
        <f>IF(OR($A27="",$G27=""),"",IFERROR(VLOOKUP($G27,Parameter!$D$5:$E$8,2,FALSE),""))</f>
        <v/>
      </c>
      <c r="I27" s="22">
        <f>IF(OR($A27="",$F27="",$H27=""),"",$F27*$H27)</f>
        <v/>
      </c>
      <c r="J27" s="23" t="n"/>
      <c r="K27" s="22">
        <f>IF($A27="","",IF(Parameter!$B$7="","",Parameter!$B$7))</f>
        <v/>
      </c>
      <c r="L27" s="22">
        <f>IF(OR($A27="",$J27="",$K27=""),"",$J27*$K27)</f>
        <v/>
      </c>
      <c r="M27" s="23" t="n"/>
      <c r="N27" s="21" t="n"/>
      <c r="O27" s="22">
        <f>IF($A27="","",IF(Parameter!$B$9="","",Parameter!$B$9))</f>
        <v/>
      </c>
      <c r="P27" s="22">
        <f>IF($A27="","",IF(Parameter!$B$8="","",Parameter!$B$8))</f>
        <v/>
      </c>
      <c r="Q27" s="22">
        <f>IF(OR($A27="",$M27="",$N27="",$O27="",$P27=""),"",IF(AND($M27=0,$N27=0),0,$M27*$N27*$P27+$O27))</f>
        <v/>
      </c>
      <c r="R27" s="24" t="n"/>
      <c r="S27" s="24" t="n"/>
      <c r="T27" s="22">
        <f>IF(OR($A27="",$I27="",$L27="",$Q27="",$R27="",$S27=""),"",SUM($I27,$L27,$Q27,$R27,$S27))</f>
        <v/>
      </c>
      <c r="U27" s="25" t="n"/>
      <c r="V27" s="22">
        <f>IF(OR($A27="",$T27="",$U27=""),"",$T27*(1+$U27))</f>
        <v/>
      </c>
      <c r="W27" s="18" t="n"/>
      <c r="X27" s="26">
        <f>IF(OR($A27="",$W27=""),"",IFERROR(VLOOKUP($W27,Parameter!$G$5:$H$7,2,FALSE),""))</f>
        <v/>
      </c>
      <c r="Y27" s="22">
        <f>IF(OR($A27="",$V27="",$X27=""),"",$V27*$X27)</f>
        <v/>
      </c>
      <c r="Z27" s="22">
        <f>IF(OR($A27="",$V27="",$Y27=""),"",$V27+$Y27)</f>
        <v/>
      </c>
      <c r="AA27" s="22">
        <f>IF(OR($A27="",$V27="",$F27=""),"",IFERROR($V27/$F27,""))</f>
        <v/>
      </c>
      <c r="AB27" s="22">
        <f>IF(OR($A27="",$V27="",$T27=""),"",$V27-$T27)</f>
        <v/>
      </c>
      <c r="AC27" s="26">
        <f>IF(OR($A27="",$AB27="",$V27=""),"",IFERROR($AB27/$V27,""))</f>
        <v/>
      </c>
      <c r="AD27" s="27">
        <f>IF($A27="","",IF(OR($B27="",$C27="",$D27="",$E27="",$F27="",$G27="",$J27="",$M27="",$N27="",$R27="",$S27="",$U27="",$W27="",$T27="",$V27="",$X27="",$Z27="",$AC27=""),"Angaben fehlen",IF($F27&gt;Parameter!$B$5,IF($AC27&lt;Parameter!$B$6,"Kapazität &amp; Marge","Kapazität"),IF($AC27&lt;Parameter!$B$6,"Marge","OK"))))</f>
        <v/>
      </c>
      <c r="AE27" s="20" t="n"/>
    </row>
    <row r="28">
      <c r="A28" s="18" t="n"/>
      <c r="B28" s="41" t="n"/>
      <c r="C28" s="20" t="n"/>
      <c r="D28" s="18" t="n"/>
      <c r="E28" s="18" t="n"/>
      <c r="F28" s="21" t="n"/>
      <c r="G28" s="18" t="n"/>
      <c r="H28" s="28">
        <f>IF(OR($A28="",$G28=""),"",IFERROR(VLOOKUP($G28,Parameter!$D$5:$E$8,2,FALSE),""))</f>
        <v/>
      </c>
      <c r="I28" s="28">
        <f>IF(OR($A28="",$F28="",$H28=""),"",$F28*$H28)</f>
        <v/>
      </c>
      <c r="J28" s="23" t="n"/>
      <c r="K28" s="28">
        <f>IF($A28="","",IF(Parameter!$B$7="","",Parameter!$B$7))</f>
        <v/>
      </c>
      <c r="L28" s="28">
        <f>IF(OR($A28="",$J28="",$K28=""),"",$J28*$K28)</f>
        <v/>
      </c>
      <c r="M28" s="23" t="n"/>
      <c r="N28" s="21" t="n"/>
      <c r="O28" s="28">
        <f>IF($A28="","",IF(Parameter!$B$9="","",Parameter!$B$9))</f>
        <v/>
      </c>
      <c r="P28" s="28">
        <f>IF($A28="","",IF(Parameter!$B$8="","",Parameter!$B$8))</f>
        <v/>
      </c>
      <c r="Q28" s="28">
        <f>IF(OR($A28="",$M28="",$N28="",$O28="",$P28=""),"",IF(AND($M28=0,$N28=0),0,$M28*$N28*$P28+$O28))</f>
        <v/>
      </c>
      <c r="R28" s="24" t="n"/>
      <c r="S28" s="24" t="n"/>
      <c r="T28" s="28">
        <f>IF(OR($A28="",$I28="",$L28="",$Q28="",$R28="",$S28=""),"",SUM($I28,$L28,$Q28,$R28,$S28))</f>
        <v/>
      </c>
      <c r="U28" s="25" t="n"/>
      <c r="V28" s="28">
        <f>IF(OR($A28="",$T28="",$U28=""),"",$T28*(1+$U28))</f>
        <v/>
      </c>
      <c r="W28" s="18" t="n"/>
      <c r="X28" s="29">
        <f>IF(OR($A28="",$W28=""),"",IFERROR(VLOOKUP($W28,Parameter!$G$5:$H$7,2,FALSE),""))</f>
        <v/>
      </c>
      <c r="Y28" s="28">
        <f>IF(OR($A28="",$V28="",$X28=""),"",$V28*$X28)</f>
        <v/>
      </c>
      <c r="Z28" s="28">
        <f>IF(OR($A28="",$V28="",$Y28=""),"",$V28+$Y28)</f>
        <v/>
      </c>
      <c r="AA28" s="28">
        <f>IF(OR($A28="",$V28="",$F28=""),"",IFERROR($V28/$F28,""))</f>
        <v/>
      </c>
      <c r="AB28" s="28">
        <f>IF(OR($A28="",$V28="",$T28=""),"",$V28-$T28)</f>
        <v/>
      </c>
      <c r="AC28" s="29">
        <f>IF(OR($A28="",$AB28="",$V28=""),"",IFERROR($AB28/$V28,""))</f>
        <v/>
      </c>
      <c r="AD28" s="30">
        <f>IF($A28="","",IF(OR($B28="",$C28="",$D28="",$E28="",$F28="",$G28="",$J28="",$M28="",$N28="",$R28="",$S28="",$U28="",$W28="",$T28="",$V28="",$X28="",$Z28="",$AC28=""),"Angaben fehlen",IF($F28&gt;Parameter!$B$5,IF($AC28&lt;Parameter!$B$6,"Kapazität &amp; Marge","Kapazität"),IF($AC28&lt;Parameter!$B$6,"Marge","OK"))))</f>
        <v/>
      </c>
      <c r="AE28" s="20" t="n"/>
    </row>
    <row r="29">
      <c r="A29" s="18" t="n"/>
      <c r="B29" s="41" t="n"/>
      <c r="C29" s="20" t="n"/>
      <c r="D29" s="18" t="n"/>
      <c r="E29" s="18" t="n"/>
      <c r="F29" s="21" t="n"/>
      <c r="G29" s="18" t="n"/>
      <c r="H29" s="22">
        <f>IF(OR($A29="",$G29=""),"",IFERROR(VLOOKUP($G29,Parameter!$D$5:$E$8,2,FALSE),""))</f>
        <v/>
      </c>
      <c r="I29" s="22">
        <f>IF(OR($A29="",$F29="",$H29=""),"",$F29*$H29)</f>
        <v/>
      </c>
      <c r="J29" s="23" t="n"/>
      <c r="K29" s="22">
        <f>IF($A29="","",IF(Parameter!$B$7="","",Parameter!$B$7))</f>
        <v/>
      </c>
      <c r="L29" s="22">
        <f>IF(OR($A29="",$J29="",$K29=""),"",$J29*$K29)</f>
        <v/>
      </c>
      <c r="M29" s="23" t="n"/>
      <c r="N29" s="21" t="n"/>
      <c r="O29" s="22">
        <f>IF($A29="","",IF(Parameter!$B$9="","",Parameter!$B$9))</f>
        <v/>
      </c>
      <c r="P29" s="22">
        <f>IF($A29="","",IF(Parameter!$B$8="","",Parameter!$B$8))</f>
        <v/>
      </c>
      <c r="Q29" s="22">
        <f>IF(OR($A29="",$M29="",$N29="",$O29="",$P29=""),"",IF(AND($M29=0,$N29=0),0,$M29*$N29*$P29+$O29))</f>
        <v/>
      </c>
      <c r="R29" s="24" t="n"/>
      <c r="S29" s="24" t="n"/>
      <c r="T29" s="22">
        <f>IF(OR($A29="",$I29="",$L29="",$Q29="",$R29="",$S29=""),"",SUM($I29,$L29,$Q29,$R29,$S29))</f>
        <v/>
      </c>
      <c r="U29" s="25" t="n"/>
      <c r="V29" s="22">
        <f>IF(OR($A29="",$T29="",$U29=""),"",$T29*(1+$U29))</f>
        <v/>
      </c>
      <c r="W29" s="18" t="n"/>
      <c r="X29" s="26">
        <f>IF(OR($A29="",$W29=""),"",IFERROR(VLOOKUP($W29,Parameter!$G$5:$H$7,2,FALSE),""))</f>
        <v/>
      </c>
      <c r="Y29" s="22">
        <f>IF(OR($A29="",$V29="",$X29=""),"",$V29*$X29)</f>
        <v/>
      </c>
      <c r="Z29" s="22">
        <f>IF(OR($A29="",$V29="",$Y29=""),"",$V29+$Y29)</f>
        <v/>
      </c>
      <c r="AA29" s="22">
        <f>IF(OR($A29="",$V29="",$F29=""),"",IFERROR($V29/$F29,""))</f>
        <v/>
      </c>
      <c r="AB29" s="22">
        <f>IF(OR($A29="",$V29="",$T29=""),"",$V29-$T29)</f>
        <v/>
      </c>
      <c r="AC29" s="26">
        <f>IF(OR($A29="",$AB29="",$V29=""),"",IFERROR($AB29/$V29,""))</f>
        <v/>
      </c>
      <c r="AD29" s="27">
        <f>IF($A29="","",IF(OR($B29="",$C29="",$D29="",$E29="",$F29="",$G29="",$J29="",$M29="",$N29="",$R29="",$S29="",$U29="",$W29="",$T29="",$V29="",$X29="",$Z29="",$AC29=""),"Angaben fehlen",IF($F29&gt;Parameter!$B$5,IF($AC29&lt;Parameter!$B$6,"Kapazität &amp; Marge","Kapazität"),IF($AC29&lt;Parameter!$B$6,"Marge","OK"))))</f>
        <v/>
      </c>
      <c r="AE29" s="20" t="n"/>
    </row>
    <row r="30">
      <c r="A30" s="18" t="n"/>
      <c r="B30" s="41" t="n"/>
      <c r="C30" s="20" t="n"/>
      <c r="D30" s="18" t="n"/>
      <c r="E30" s="18" t="n"/>
      <c r="F30" s="21" t="n"/>
      <c r="G30" s="18" t="n"/>
      <c r="H30" s="28">
        <f>IF(OR($A30="",$G30=""),"",IFERROR(VLOOKUP($G30,Parameter!$D$5:$E$8,2,FALSE),""))</f>
        <v/>
      </c>
      <c r="I30" s="28">
        <f>IF(OR($A30="",$F30="",$H30=""),"",$F30*$H30)</f>
        <v/>
      </c>
      <c r="J30" s="23" t="n"/>
      <c r="K30" s="28">
        <f>IF($A30="","",IF(Parameter!$B$7="","",Parameter!$B$7))</f>
        <v/>
      </c>
      <c r="L30" s="28">
        <f>IF(OR($A30="",$J30="",$K30=""),"",$J30*$K30)</f>
        <v/>
      </c>
      <c r="M30" s="23" t="n"/>
      <c r="N30" s="21" t="n"/>
      <c r="O30" s="28">
        <f>IF($A30="","",IF(Parameter!$B$9="","",Parameter!$B$9))</f>
        <v/>
      </c>
      <c r="P30" s="28">
        <f>IF($A30="","",IF(Parameter!$B$8="","",Parameter!$B$8))</f>
        <v/>
      </c>
      <c r="Q30" s="28">
        <f>IF(OR($A30="",$M30="",$N30="",$O30="",$P30=""),"",IF(AND($M30=0,$N30=0),0,$M30*$N30*$P30+$O30))</f>
        <v/>
      </c>
      <c r="R30" s="24" t="n"/>
      <c r="S30" s="24" t="n"/>
      <c r="T30" s="28">
        <f>IF(OR($A30="",$I30="",$L30="",$Q30="",$R30="",$S30=""),"",SUM($I30,$L30,$Q30,$R30,$S30))</f>
        <v/>
      </c>
      <c r="U30" s="25" t="n"/>
      <c r="V30" s="28">
        <f>IF(OR($A30="",$T30="",$U30=""),"",$T30*(1+$U30))</f>
        <v/>
      </c>
      <c r="W30" s="18" t="n"/>
      <c r="X30" s="29">
        <f>IF(OR($A30="",$W30=""),"",IFERROR(VLOOKUP($W30,Parameter!$G$5:$H$7,2,FALSE),""))</f>
        <v/>
      </c>
      <c r="Y30" s="28">
        <f>IF(OR($A30="",$V30="",$X30=""),"",$V30*$X30)</f>
        <v/>
      </c>
      <c r="Z30" s="28">
        <f>IF(OR($A30="",$V30="",$Y30=""),"",$V30+$Y30)</f>
        <v/>
      </c>
      <c r="AA30" s="28">
        <f>IF(OR($A30="",$V30="",$F30=""),"",IFERROR($V30/$F30,""))</f>
        <v/>
      </c>
      <c r="AB30" s="28">
        <f>IF(OR($A30="",$V30="",$T30=""),"",$V30-$T30)</f>
        <v/>
      </c>
      <c r="AC30" s="29">
        <f>IF(OR($A30="",$AB30="",$V30=""),"",IFERROR($AB30/$V30,""))</f>
        <v/>
      </c>
      <c r="AD30" s="30">
        <f>IF($A30="","",IF(OR($B30="",$C30="",$D30="",$E30="",$F30="",$G30="",$J30="",$M30="",$N30="",$R30="",$S30="",$U30="",$W30="",$T30="",$V30="",$X30="",$Z30="",$AC30=""),"Angaben fehlen",IF($F30&gt;Parameter!$B$5,IF($AC30&lt;Parameter!$B$6,"Kapazität &amp; Marge","Kapazität"),IF($AC30&lt;Parameter!$B$6,"Marge","OK"))))</f>
        <v/>
      </c>
      <c r="AE30" s="20" t="n"/>
    </row>
    <row r="31">
      <c r="A31" s="18" t="n"/>
      <c r="B31" s="41" t="n"/>
      <c r="C31" s="20" t="n"/>
      <c r="D31" s="18" t="n"/>
      <c r="E31" s="18" t="n"/>
      <c r="F31" s="21" t="n"/>
      <c r="G31" s="18" t="n"/>
      <c r="H31" s="22">
        <f>IF(OR($A31="",$G31=""),"",IFERROR(VLOOKUP($G31,Parameter!$D$5:$E$8,2,FALSE),""))</f>
        <v/>
      </c>
      <c r="I31" s="22">
        <f>IF(OR($A31="",$F31="",$H31=""),"",$F31*$H31)</f>
        <v/>
      </c>
      <c r="J31" s="23" t="n"/>
      <c r="K31" s="22">
        <f>IF($A31="","",IF(Parameter!$B$7="","",Parameter!$B$7))</f>
        <v/>
      </c>
      <c r="L31" s="22">
        <f>IF(OR($A31="",$J31="",$K31=""),"",$J31*$K31)</f>
        <v/>
      </c>
      <c r="M31" s="23" t="n"/>
      <c r="N31" s="21" t="n"/>
      <c r="O31" s="22">
        <f>IF($A31="","",IF(Parameter!$B$9="","",Parameter!$B$9))</f>
        <v/>
      </c>
      <c r="P31" s="22">
        <f>IF($A31="","",IF(Parameter!$B$8="","",Parameter!$B$8))</f>
        <v/>
      </c>
      <c r="Q31" s="22">
        <f>IF(OR($A31="",$M31="",$N31="",$O31="",$P31=""),"",IF(AND($M31=0,$N31=0),0,$M31*$N31*$P31+$O31))</f>
        <v/>
      </c>
      <c r="R31" s="24" t="n"/>
      <c r="S31" s="24" t="n"/>
      <c r="T31" s="22">
        <f>IF(OR($A31="",$I31="",$L31="",$Q31="",$R31="",$S31=""),"",SUM($I31,$L31,$Q31,$R31,$S31))</f>
        <v/>
      </c>
      <c r="U31" s="25" t="n"/>
      <c r="V31" s="22">
        <f>IF(OR($A31="",$T31="",$U31=""),"",$T31*(1+$U31))</f>
        <v/>
      </c>
      <c r="W31" s="18" t="n"/>
      <c r="X31" s="26">
        <f>IF(OR($A31="",$W31=""),"",IFERROR(VLOOKUP($W31,Parameter!$G$5:$H$7,2,FALSE),""))</f>
        <v/>
      </c>
      <c r="Y31" s="22">
        <f>IF(OR($A31="",$V31="",$X31=""),"",$V31*$X31)</f>
        <v/>
      </c>
      <c r="Z31" s="22">
        <f>IF(OR($A31="",$V31="",$Y31=""),"",$V31+$Y31)</f>
        <v/>
      </c>
      <c r="AA31" s="22">
        <f>IF(OR($A31="",$V31="",$F31=""),"",IFERROR($V31/$F31,""))</f>
        <v/>
      </c>
      <c r="AB31" s="22">
        <f>IF(OR($A31="",$V31="",$T31=""),"",$V31-$T31)</f>
        <v/>
      </c>
      <c r="AC31" s="26">
        <f>IF(OR($A31="",$AB31="",$V31=""),"",IFERROR($AB31/$V31,""))</f>
        <v/>
      </c>
      <c r="AD31" s="27">
        <f>IF($A31="","",IF(OR($B31="",$C31="",$D31="",$E31="",$F31="",$G31="",$J31="",$M31="",$N31="",$R31="",$S31="",$U31="",$W31="",$T31="",$V31="",$X31="",$Z31="",$AC31=""),"Angaben fehlen",IF($F31&gt;Parameter!$B$5,IF($AC31&lt;Parameter!$B$6,"Kapazität &amp; Marge","Kapazität"),IF($AC31&lt;Parameter!$B$6,"Marge","OK"))))</f>
        <v/>
      </c>
      <c r="AE31" s="20" t="n"/>
    </row>
    <row r="32">
      <c r="A32" s="18" t="n"/>
      <c r="B32" s="41" t="n"/>
      <c r="C32" s="20" t="n"/>
      <c r="D32" s="18" t="n"/>
      <c r="E32" s="18" t="n"/>
      <c r="F32" s="21" t="n"/>
      <c r="G32" s="18" t="n"/>
      <c r="H32" s="28">
        <f>IF(OR($A32="",$G32=""),"",IFERROR(VLOOKUP($G32,Parameter!$D$5:$E$8,2,FALSE),""))</f>
        <v/>
      </c>
      <c r="I32" s="28">
        <f>IF(OR($A32="",$F32="",$H32=""),"",$F32*$H32)</f>
        <v/>
      </c>
      <c r="J32" s="23" t="n"/>
      <c r="K32" s="28">
        <f>IF($A32="","",IF(Parameter!$B$7="","",Parameter!$B$7))</f>
        <v/>
      </c>
      <c r="L32" s="28">
        <f>IF(OR($A32="",$J32="",$K32=""),"",$J32*$K32)</f>
        <v/>
      </c>
      <c r="M32" s="23" t="n"/>
      <c r="N32" s="21" t="n"/>
      <c r="O32" s="28">
        <f>IF($A32="","",IF(Parameter!$B$9="","",Parameter!$B$9))</f>
        <v/>
      </c>
      <c r="P32" s="28">
        <f>IF($A32="","",IF(Parameter!$B$8="","",Parameter!$B$8))</f>
        <v/>
      </c>
      <c r="Q32" s="28">
        <f>IF(OR($A32="",$M32="",$N32="",$O32="",$P32=""),"",IF(AND($M32=0,$N32=0),0,$M32*$N32*$P32+$O32))</f>
        <v/>
      </c>
      <c r="R32" s="24" t="n"/>
      <c r="S32" s="24" t="n"/>
      <c r="T32" s="28">
        <f>IF(OR($A32="",$I32="",$L32="",$Q32="",$R32="",$S32=""),"",SUM($I32,$L32,$Q32,$R32,$S32))</f>
        <v/>
      </c>
      <c r="U32" s="25" t="n"/>
      <c r="V32" s="28">
        <f>IF(OR($A32="",$T32="",$U32=""),"",$T32*(1+$U32))</f>
        <v/>
      </c>
      <c r="W32" s="18" t="n"/>
      <c r="X32" s="29">
        <f>IF(OR($A32="",$W32=""),"",IFERROR(VLOOKUP($W32,Parameter!$G$5:$H$7,2,FALSE),""))</f>
        <v/>
      </c>
      <c r="Y32" s="28">
        <f>IF(OR($A32="",$V32="",$X32=""),"",$V32*$X32)</f>
        <v/>
      </c>
      <c r="Z32" s="28">
        <f>IF(OR($A32="",$V32="",$Y32=""),"",$V32+$Y32)</f>
        <v/>
      </c>
      <c r="AA32" s="28">
        <f>IF(OR($A32="",$V32="",$F32=""),"",IFERROR($V32/$F32,""))</f>
        <v/>
      </c>
      <c r="AB32" s="28">
        <f>IF(OR($A32="",$V32="",$T32=""),"",$V32-$T32)</f>
        <v/>
      </c>
      <c r="AC32" s="29">
        <f>IF(OR($A32="",$AB32="",$V32=""),"",IFERROR($AB32/$V32,""))</f>
        <v/>
      </c>
      <c r="AD32" s="30">
        <f>IF($A32="","",IF(OR($B32="",$C32="",$D32="",$E32="",$F32="",$G32="",$J32="",$M32="",$N32="",$R32="",$S32="",$U32="",$W32="",$T32="",$V32="",$X32="",$Z32="",$AC32=""),"Angaben fehlen",IF($F32&gt;Parameter!$B$5,IF($AC32&lt;Parameter!$B$6,"Kapazität &amp; Marge","Kapazität"),IF($AC32&lt;Parameter!$B$6,"Marge","OK"))))</f>
        <v/>
      </c>
      <c r="AE32" s="20" t="n"/>
    </row>
    <row r="33">
      <c r="A33" s="18" t="n"/>
      <c r="B33" s="41" t="n"/>
      <c r="C33" s="20" t="n"/>
      <c r="D33" s="18" t="n"/>
      <c r="E33" s="18" t="n"/>
      <c r="F33" s="21" t="n"/>
      <c r="G33" s="18" t="n"/>
      <c r="H33" s="22">
        <f>IF(OR($A33="",$G33=""),"",IFERROR(VLOOKUP($G33,Parameter!$D$5:$E$8,2,FALSE),""))</f>
        <v/>
      </c>
      <c r="I33" s="22">
        <f>IF(OR($A33="",$F33="",$H33=""),"",$F33*$H33)</f>
        <v/>
      </c>
      <c r="J33" s="23" t="n"/>
      <c r="K33" s="22">
        <f>IF($A33="","",IF(Parameter!$B$7="","",Parameter!$B$7))</f>
        <v/>
      </c>
      <c r="L33" s="22">
        <f>IF(OR($A33="",$J33="",$K33=""),"",$J33*$K33)</f>
        <v/>
      </c>
      <c r="M33" s="23" t="n"/>
      <c r="N33" s="21" t="n"/>
      <c r="O33" s="22">
        <f>IF($A33="","",IF(Parameter!$B$9="","",Parameter!$B$9))</f>
        <v/>
      </c>
      <c r="P33" s="22">
        <f>IF($A33="","",IF(Parameter!$B$8="","",Parameter!$B$8))</f>
        <v/>
      </c>
      <c r="Q33" s="22">
        <f>IF(OR($A33="",$M33="",$N33="",$O33="",$P33=""),"",IF(AND($M33=0,$N33=0),0,$M33*$N33*$P33+$O33))</f>
        <v/>
      </c>
      <c r="R33" s="24" t="n"/>
      <c r="S33" s="24" t="n"/>
      <c r="T33" s="22">
        <f>IF(OR($A33="",$I33="",$L33="",$Q33="",$R33="",$S33=""),"",SUM($I33,$L33,$Q33,$R33,$S33))</f>
        <v/>
      </c>
      <c r="U33" s="25" t="n"/>
      <c r="V33" s="22">
        <f>IF(OR($A33="",$T33="",$U33=""),"",$T33*(1+$U33))</f>
        <v/>
      </c>
      <c r="W33" s="18" t="n"/>
      <c r="X33" s="26">
        <f>IF(OR($A33="",$W33=""),"",IFERROR(VLOOKUP($W33,Parameter!$G$5:$H$7,2,FALSE),""))</f>
        <v/>
      </c>
      <c r="Y33" s="22">
        <f>IF(OR($A33="",$V33="",$X33=""),"",$V33*$X33)</f>
        <v/>
      </c>
      <c r="Z33" s="22">
        <f>IF(OR($A33="",$V33="",$Y33=""),"",$V33+$Y33)</f>
        <v/>
      </c>
      <c r="AA33" s="22">
        <f>IF(OR($A33="",$V33="",$F33=""),"",IFERROR($V33/$F33,""))</f>
        <v/>
      </c>
      <c r="AB33" s="22">
        <f>IF(OR($A33="",$V33="",$T33=""),"",$V33-$T33)</f>
        <v/>
      </c>
      <c r="AC33" s="26">
        <f>IF(OR($A33="",$AB33="",$V33=""),"",IFERROR($AB33/$V33,""))</f>
        <v/>
      </c>
      <c r="AD33" s="27">
        <f>IF($A33="","",IF(OR($B33="",$C33="",$D33="",$E33="",$F33="",$G33="",$J33="",$M33="",$N33="",$R33="",$S33="",$U33="",$W33="",$T33="",$V33="",$X33="",$Z33="",$AC33=""),"Angaben fehlen",IF($F33&gt;Parameter!$B$5,IF($AC33&lt;Parameter!$B$6,"Kapazität &amp; Marge","Kapazität"),IF($AC33&lt;Parameter!$B$6,"Marge","OK"))))</f>
        <v/>
      </c>
      <c r="AE33" s="20" t="n"/>
    </row>
    <row r="34">
      <c r="A34" s="18" t="n"/>
      <c r="B34" s="41" t="n"/>
      <c r="C34" s="20" t="n"/>
      <c r="D34" s="18" t="n"/>
      <c r="E34" s="18" t="n"/>
      <c r="F34" s="21" t="n"/>
      <c r="G34" s="18" t="n"/>
      <c r="H34" s="28">
        <f>IF(OR($A34="",$G34=""),"",IFERROR(VLOOKUP($G34,Parameter!$D$5:$E$8,2,FALSE),""))</f>
        <v/>
      </c>
      <c r="I34" s="28">
        <f>IF(OR($A34="",$F34="",$H34=""),"",$F34*$H34)</f>
        <v/>
      </c>
      <c r="J34" s="23" t="n"/>
      <c r="K34" s="28">
        <f>IF($A34="","",IF(Parameter!$B$7="","",Parameter!$B$7))</f>
        <v/>
      </c>
      <c r="L34" s="28">
        <f>IF(OR($A34="",$J34="",$K34=""),"",$J34*$K34)</f>
        <v/>
      </c>
      <c r="M34" s="23" t="n"/>
      <c r="N34" s="21" t="n"/>
      <c r="O34" s="28">
        <f>IF($A34="","",IF(Parameter!$B$9="","",Parameter!$B$9))</f>
        <v/>
      </c>
      <c r="P34" s="28">
        <f>IF($A34="","",IF(Parameter!$B$8="","",Parameter!$B$8))</f>
        <v/>
      </c>
      <c r="Q34" s="28">
        <f>IF(OR($A34="",$M34="",$N34="",$O34="",$P34=""),"",IF(AND($M34=0,$N34=0),0,$M34*$N34*$P34+$O34))</f>
        <v/>
      </c>
      <c r="R34" s="24" t="n"/>
      <c r="S34" s="24" t="n"/>
      <c r="T34" s="28">
        <f>IF(OR($A34="",$I34="",$L34="",$Q34="",$R34="",$S34=""),"",SUM($I34,$L34,$Q34,$R34,$S34))</f>
        <v/>
      </c>
      <c r="U34" s="25" t="n"/>
      <c r="V34" s="28">
        <f>IF(OR($A34="",$T34="",$U34=""),"",$T34*(1+$U34))</f>
        <v/>
      </c>
      <c r="W34" s="18" t="n"/>
      <c r="X34" s="29">
        <f>IF(OR($A34="",$W34=""),"",IFERROR(VLOOKUP($W34,Parameter!$G$5:$H$7,2,FALSE),""))</f>
        <v/>
      </c>
      <c r="Y34" s="28">
        <f>IF(OR($A34="",$V34="",$X34=""),"",$V34*$X34)</f>
        <v/>
      </c>
      <c r="Z34" s="28">
        <f>IF(OR($A34="",$V34="",$Y34=""),"",$V34+$Y34)</f>
        <v/>
      </c>
      <c r="AA34" s="28">
        <f>IF(OR($A34="",$V34="",$F34=""),"",IFERROR($V34/$F34,""))</f>
        <v/>
      </c>
      <c r="AB34" s="28">
        <f>IF(OR($A34="",$V34="",$T34=""),"",$V34-$T34)</f>
        <v/>
      </c>
      <c r="AC34" s="29">
        <f>IF(OR($A34="",$AB34="",$V34=""),"",IFERROR($AB34/$V34,""))</f>
        <v/>
      </c>
      <c r="AD34" s="30">
        <f>IF($A34="","",IF(OR($B34="",$C34="",$D34="",$E34="",$F34="",$G34="",$J34="",$M34="",$N34="",$R34="",$S34="",$U34="",$W34="",$T34="",$V34="",$X34="",$Z34="",$AC34=""),"Angaben fehlen",IF($F34&gt;Parameter!$B$5,IF($AC34&lt;Parameter!$B$6,"Kapazität &amp; Marge","Kapazität"),IF($AC34&lt;Parameter!$B$6,"Marge","OK"))))</f>
        <v/>
      </c>
      <c r="AE34" s="20" t="n"/>
    </row>
    <row r="35">
      <c r="A35" s="18" t="n"/>
      <c r="B35" s="41" t="n"/>
      <c r="C35" s="20" t="n"/>
      <c r="D35" s="18" t="n"/>
      <c r="E35" s="18" t="n"/>
      <c r="F35" s="21" t="n"/>
      <c r="G35" s="18" t="n"/>
      <c r="H35" s="22">
        <f>IF(OR($A35="",$G35=""),"",IFERROR(VLOOKUP($G35,Parameter!$D$5:$E$8,2,FALSE),""))</f>
        <v/>
      </c>
      <c r="I35" s="22">
        <f>IF(OR($A35="",$F35="",$H35=""),"",$F35*$H35)</f>
        <v/>
      </c>
      <c r="J35" s="23" t="n"/>
      <c r="K35" s="22">
        <f>IF($A35="","",IF(Parameter!$B$7="","",Parameter!$B$7))</f>
        <v/>
      </c>
      <c r="L35" s="22">
        <f>IF(OR($A35="",$J35="",$K35=""),"",$J35*$K35)</f>
        <v/>
      </c>
      <c r="M35" s="23" t="n"/>
      <c r="N35" s="21" t="n"/>
      <c r="O35" s="22">
        <f>IF($A35="","",IF(Parameter!$B$9="","",Parameter!$B$9))</f>
        <v/>
      </c>
      <c r="P35" s="22">
        <f>IF($A35="","",IF(Parameter!$B$8="","",Parameter!$B$8))</f>
        <v/>
      </c>
      <c r="Q35" s="22">
        <f>IF(OR($A35="",$M35="",$N35="",$O35="",$P35=""),"",IF(AND($M35=0,$N35=0),0,$M35*$N35*$P35+$O35))</f>
        <v/>
      </c>
      <c r="R35" s="24" t="n"/>
      <c r="S35" s="24" t="n"/>
      <c r="T35" s="22">
        <f>IF(OR($A35="",$I35="",$L35="",$Q35="",$R35="",$S35=""),"",SUM($I35,$L35,$Q35,$R35,$S35))</f>
        <v/>
      </c>
      <c r="U35" s="25" t="n"/>
      <c r="V35" s="22">
        <f>IF(OR($A35="",$T35="",$U35=""),"",$T35*(1+$U35))</f>
        <v/>
      </c>
      <c r="W35" s="18" t="n"/>
      <c r="X35" s="26">
        <f>IF(OR($A35="",$W35=""),"",IFERROR(VLOOKUP($W35,Parameter!$G$5:$H$7,2,FALSE),""))</f>
        <v/>
      </c>
      <c r="Y35" s="22">
        <f>IF(OR($A35="",$V35="",$X35=""),"",$V35*$X35)</f>
        <v/>
      </c>
      <c r="Z35" s="22">
        <f>IF(OR($A35="",$V35="",$Y35=""),"",$V35+$Y35)</f>
        <v/>
      </c>
      <c r="AA35" s="22">
        <f>IF(OR($A35="",$V35="",$F35=""),"",IFERROR($V35/$F35,""))</f>
        <v/>
      </c>
      <c r="AB35" s="22">
        <f>IF(OR($A35="",$V35="",$T35=""),"",$V35-$T35)</f>
        <v/>
      </c>
      <c r="AC35" s="26">
        <f>IF(OR($A35="",$AB35="",$V35=""),"",IFERROR($AB35/$V35,""))</f>
        <v/>
      </c>
      <c r="AD35" s="27">
        <f>IF($A35="","",IF(OR($B35="",$C35="",$D35="",$E35="",$F35="",$G35="",$J35="",$M35="",$N35="",$R35="",$S35="",$U35="",$W35="",$T35="",$V35="",$X35="",$Z35="",$AC35=""),"Angaben fehlen",IF($F35&gt;Parameter!$B$5,IF($AC35&lt;Parameter!$B$6,"Kapazität &amp; Marge","Kapazität"),IF($AC35&lt;Parameter!$B$6,"Marge","OK"))))</f>
        <v/>
      </c>
      <c r="AE35" s="20" t="n"/>
    </row>
    <row r="36">
      <c r="A36" s="18" t="n"/>
      <c r="B36" s="41" t="n"/>
      <c r="C36" s="20" t="n"/>
      <c r="D36" s="18" t="n"/>
      <c r="E36" s="18" t="n"/>
      <c r="F36" s="21" t="n"/>
      <c r="G36" s="18" t="n"/>
      <c r="H36" s="28">
        <f>IF(OR($A36="",$G36=""),"",IFERROR(VLOOKUP($G36,Parameter!$D$5:$E$8,2,FALSE),""))</f>
        <v/>
      </c>
      <c r="I36" s="28">
        <f>IF(OR($A36="",$F36="",$H36=""),"",$F36*$H36)</f>
        <v/>
      </c>
      <c r="J36" s="23" t="n"/>
      <c r="K36" s="28">
        <f>IF($A36="","",IF(Parameter!$B$7="","",Parameter!$B$7))</f>
        <v/>
      </c>
      <c r="L36" s="28">
        <f>IF(OR($A36="",$J36="",$K36=""),"",$J36*$K36)</f>
        <v/>
      </c>
      <c r="M36" s="23" t="n"/>
      <c r="N36" s="21" t="n"/>
      <c r="O36" s="28">
        <f>IF($A36="","",IF(Parameter!$B$9="","",Parameter!$B$9))</f>
        <v/>
      </c>
      <c r="P36" s="28">
        <f>IF($A36="","",IF(Parameter!$B$8="","",Parameter!$B$8))</f>
        <v/>
      </c>
      <c r="Q36" s="28">
        <f>IF(OR($A36="",$M36="",$N36="",$O36="",$P36=""),"",IF(AND($M36=0,$N36=0),0,$M36*$N36*$P36+$O36))</f>
        <v/>
      </c>
      <c r="R36" s="24" t="n"/>
      <c r="S36" s="24" t="n"/>
      <c r="T36" s="28">
        <f>IF(OR($A36="",$I36="",$L36="",$Q36="",$R36="",$S36=""),"",SUM($I36,$L36,$Q36,$R36,$S36))</f>
        <v/>
      </c>
      <c r="U36" s="25" t="n"/>
      <c r="V36" s="28">
        <f>IF(OR($A36="",$T36="",$U36=""),"",$T36*(1+$U36))</f>
        <v/>
      </c>
      <c r="W36" s="18" t="n"/>
      <c r="X36" s="29">
        <f>IF(OR($A36="",$W36=""),"",IFERROR(VLOOKUP($W36,Parameter!$G$5:$H$7,2,FALSE),""))</f>
        <v/>
      </c>
      <c r="Y36" s="28">
        <f>IF(OR($A36="",$V36="",$X36=""),"",$V36*$X36)</f>
        <v/>
      </c>
      <c r="Z36" s="28">
        <f>IF(OR($A36="",$V36="",$Y36=""),"",$V36+$Y36)</f>
        <v/>
      </c>
      <c r="AA36" s="28">
        <f>IF(OR($A36="",$V36="",$F36=""),"",IFERROR($V36/$F36,""))</f>
        <v/>
      </c>
      <c r="AB36" s="28">
        <f>IF(OR($A36="",$V36="",$T36=""),"",$V36-$T36)</f>
        <v/>
      </c>
      <c r="AC36" s="29">
        <f>IF(OR($A36="",$AB36="",$V36=""),"",IFERROR($AB36/$V36,""))</f>
        <v/>
      </c>
      <c r="AD36" s="30">
        <f>IF($A36="","",IF(OR($B36="",$C36="",$D36="",$E36="",$F36="",$G36="",$J36="",$M36="",$N36="",$R36="",$S36="",$U36="",$W36="",$T36="",$V36="",$X36="",$Z36="",$AC36=""),"Angaben fehlen",IF($F36&gt;Parameter!$B$5,IF($AC36&lt;Parameter!$B$6,"Kapazität &amp; Marge","Kapazität"),IF($AC36&lt;Parameter!$B$6,"Marge","OK"))))</f>
        <v/>
      </c>
      <c r="AE36" s="20" t="n"/>
    </row>
    <row r="37">
      <c r="A37" s="18" t="n"/>
      <c r="B37" s="41" t="n"/>
      <c r="C37" s="20" t="n"/>
      <c r="D37" s="18" t="n"/>
      <c r="E37" s="18" t="n"/>
      <c r="F37" s="21" t="n"/>
      <c r="G37" s="18" t="n"/>
      <c r="H37" s="22">
        <f>IF(OR($A37="",$G37=""),"",IFERROR(VLOOKUP($G37,Parameter!$D$5:$E$8,2,FALSE),""))</f>
        <v/>
      </c>
      <c r="I37" s="22">
        <f>IF(OR($A37="",$F37="",$H37=""),"",$F37*$H37)</f>
        <v/>
      </c>
      <c r="J37" s="23" t="n"/>
      <c r="K37" s="22">
        <f>IF($A37="","",IF(Parameter!$B$7="","",Parameter!$B$7))</f>
        <v/>
      </c>
      <c r="L37" s="22">
        <f>IF(OR($A37="",$J37="",$K37=""),"",$J37*$K37)</f>
        <v/>
      </c>
      <c r="M37" s="23" t="n"/>
      <c r="N37" s="21" t="n"/>
      <c r="O37" s="22">
        <f>IF($A37="","",IF(Parameter!$B$9="","",Parameter!$B$9))</f>
        <v/>
      </c>
      <c r="P37" s="22">
        <f>IF($A37="","",IF(Parameter!$B$8="","",Parameter!$B$8))</f>
        <v/>
      </c>
      <c r="Q37" s="22">
        <f>IF(OR($A37="",$M37="",$N37="",$O37="",$P37=""),"",IF(AND($M37=0,$N37=0),0,$M37*$N37*$P37+$O37))</f>
        <v/>
      </c>
      <c r="R37" s="24" t="n"/>
      <c r="S37" s="24" t="n"/>
      <c r="T37" s="22">
        <f>IF(OR($A37="",$I37="",$L37="",$Q37="",$R37="",$S37=""),"",SUM($I37,$L37,$Q37,$R37,$S37))</f>
        <v/>
      </c>
      <c r="U37" s="25" t="n"/>
      <c r="V37" s="22">
        <f>IF(OR($A37="",$T37="",$U37=""),"",$T37*(1+$U37))</f>
        <v/>
      </c>
      <c r="W37" s="18" t="n"/>
      <c r="X37" s="26">
        <f>IF(OR($A37="",$W37=""),"",IFERROR(VLOOKUP($W37,Parameter!$G$5:$H$7,2,FALSE),""))</f>
        <v/>
      </c>
      <c r="Y37" s="22">
        <f>IF(OR($A37="",$V37="",$X37=""),"",$V37*$X37)</f>
        <v/>
      </c>
      <c r="Z37" s="22">
        <f>IF(OR($A37="",$V37="",$Y37=""),"",$V37+$Y37)</f>
        <v/>
      </c>
      <c r="AA37" s="22">
        <f>IF(OR($A37="",$V37="",$F37=""),"",IFERROR($V37/$F37,""))</f>
        <v/>
      </c>
      <c r="AB37" s="22">
        <f>IF(OR($A37="",$V37="",$T37=""),"",$V37-$T37)</f>
        <v/>
      </c>
      <c r="AC37" s="26">
        <f>IF(OR($A37="",$AB37="",$V37=""),"",IFERROR($AB37/$V37,""))</f>
        <v/>
      </c>
      <c r="AD37" s="27">
        <f>IF($A37="","",IF(OR($B37="",$C37="",$D37="",$E37="",$F37="",$G37="",$J37="",$M37="",$N37="",$R37="",$S37="",$U37="",$W37="",$T37="",$V37="",$X37="",$Z37="",$AC37=""),"Angaben fehlen",IF($F37&gt;Parameter!$B$5,IF($AC37&lt;Parameter!$B$6,"Kapazität &amp; Marge","Kapazität"),IF($AC37&lt;Parameter!$B$6,"Marge","OK"))))</f>
        <v/>
      </c>
      <c r="AE37" s="20" t="n"/>
    </row>
    <row r="38">
      <c r="A38" s="18" t="n"/>
      <c r="B38" s="41" t="n"/>
      <c r="C38" s="20" t="n"/>
      <c r="D38" s="18" t="n"/>
      <c r="E38" s="18" t="n"/>
      <c r="F38" s="21" t="n"/>
      <c r="G38" s="18" t="n"/>
      <c r="H38" s="28">
        <f>IF(OR($A38="",$G38=""),"",IFERROR(VLOOKUP($G38,Parameter!$D$5:$E$8,2,FALSE),""))</f>
        <v/>
      </c>
      <c r="I38" s="28">
        <f>IF(OR($A38="",$F38="",$H38=""),"",$F38*$H38)</f>
        <v/>
      </c>
      <c r="J38" s="23" t="n"/>
      <c r="K38" s="28">
        <f>IF($A38="","",IF(Parameter!$B$7="","",Parameter!$B$7))</f>
        <v/>
      </c>
      <c r="L38" s="28">
        <f>IF(OR($A38="",$J38="",$K38=""),"",$J38*$K38)</f>
        <v/>
      </c>
      <c r="M38" s="23" t="n"/>
      <c r="N38" s="21" t="n"/>
      <c r="O38" s="28">
        <f>IF($A38="","",IF(Parameter!$B$9="","",Parameter!$B$9))</f>
        <v/>
      </c>
      <c r="P38" s="28">
        <f>IF($A38="","",IF(Parameter!$B$8="","",Parameter!$B$8))</f>
        <v/>
      </c>
      <c r="Q38" s="28">
        <f>IF(OR($A38="",$M38="",$N38="",$O38="",$P38=""),"",IF(AND($M38=0,$N38=0),0,$M38*$N38*$P38+$O38))</f>
        <v/>
      </c>
      <c r="R38" s="24" t="n"/>
      <c r="S38" s="24" t="n"/>
      <c r="T38" s="28">
        <f>IF(OR($A38="",$I38="",$L38="",$Q38="",$R38="",$S38=""),"",SUM($I38,$L38,$Q38,$R38,$S38))</f>
        <v/>
      </c>
      <c r="U38" s="25" t="n"/>
      <c r="V38" s="28">
        <f>IF(OR($A38="",$T38="",$U38=""),"",$T38*(1+$U38))</f>
        <v/>
      </c>
      <c r="W38" s="18" t="n"/>
      <c r="X38" s="29">
        <f>IF(OR($A38="",$W38=""),"",IFERROR(VLOOKUP($W38,Parameter!$G$5:$H$7,2,FALSE),""))</f>
        <v/>
      </c>
      <c r="Y38" s="28">
        <f>IF(OR($A38="",$V38="",$X38=""),"",$V38*$X38)</f>
        <v/>
      </c>
      <c r="Z38" s="28">
        <f>IF(OR($A38="",$V38="",$Y38=""),"",$V38+$Y38)</f>
        <v/>
      </c>
      <c r="AA38" s="28">
        <f>IF(OR($A38="",$V38="",$F38=""),"",IFERROR($V38/$F38,""))</f>
        <v/>
      </c>
      <c r="AB38" s="28">
        <f>IF(OR($A38="",$V38="",$T38=""),"",$V38-$T38)</f>
        <v/>
      </c>
      <c r="AC38" s="29">
        <f>IF(OR($A38="",$AB38="",$V38=""),"",IFERROR($AB38/$V38,""))</f>
        <v/>
      </c>
      <c r="AD38" s="30">
        <f>IF($A38="","",IF(OR($B38="",$C38="",$D38="",$E38="",$F38="",$G38="",$J38="",$M38="",$N38="",$R38="",$S38="",$U38="",$W38="",$T38="",$V38="",$X38="",$Z38="",$AC38=""),"Angaben fehlen",IF($F38&gt;Parameter!$B$5,IF($AC38&lt;Parameter!$B$6,"Kapazität &amp; Marge","Kapazität"),IF($AC38&lt;Parameter!$B$6,"Marge","OK"))))</f>
        <v/>
      </c>
      <c r="AE38" s="20" t="n"/>
    </row>
    <row r="39">
      <c r="A39" s="18" t="n"/>
      <c r="B39" s="41" t="n"/>
      <c r="C39" s="20" t="n"/>
      <c r="D39" s="18" t="n"/>
      <c r="E39" s="18" t="n"/>
      <c r="F39" s="21" t="n"/>
      <c r="G39" s="18" t="n"/>
      <c r="H39" s="22">
        <f>IF(OR($A39="",$G39=""),"",IFERROR(VLOOKUP($G39,Parameter!$D$5:$E$8,2,FALSE),""))</f>
        <v/>
      </c>
      <c r="I39" s="22">
        <f>IF(OR($A39="",$F39="",$H39=""),"",$F39*$H39)</f>
        <v/>
      </c>
      <c r="J39" s="23" t="n"/>
      <c r="K39" s="22">
        <f>IF($A39="","",IF(Parameter!$B$7="","",Parameter!$B$7))</f>
        <v/>
      </c>
      <c r="L39" s="22">
        <f>IF(OR($A39="",$J39="",$K39=""),"",$J39*$K39)</f>
        <v/>
      </c>
      <c r="M39" s="23" t="n"/>
      <c r="N39" s="21" t="n"/>
      <c r="O39" s="22">
        <f>IF($A39="","",IF(Parameter!$B$9="","",Parameter!$B$9))</f>
        <v/>
      </c>
      <c r="P39" s="22">
        <f>IF($A39="","",IF(Parameter!$B$8="","",Parameter!$B$8))</f>
        <v/>
      </c>
      <c r="Q39" s="22">
        <f>IF(OR($A39="",$M39="",$N39="",$O39="",$P39=""),"",IF(AND($M39=0,$N39=0),0,$M39*$N39*$P39+$O39))</f>
        <v/>
      </c>
      <c r="R39" s="24" t="n"/>
      <c r="S39" s="24" t="n"/>
      <c r="T39" s="22">
        <f>IF(OR($A39="",$I39="",$L39="",$Q39="",$R39="",$S39=""),"",SUM($I39,$L39,$Q39,$R39,$S39))</f>
        <v/>
      </c>
      <c r="U39" s="25" t="n"/>
      <c r="V39" s="22">
        <f>IF(OR($A39="",$T39="",$U39=""),"",$T39*(1+$U39))</f>
        <v/>
      </c>
      <c r="W39" s="18" t="n"/>
      <c r="X39" s="26">
        <f>IF(OR($A39="",$W39=""),"",IFERROR(VLOOKUP($W39,Parameter!$G$5:$H$7,2,FALSE),""))</f>
        <v/>
      </c>
      <c r="Y39" s="22">
        <f>IF(OR($A39="",$V39="",$X39=""),"",$V39*$X39)</f>
        <v/>
      </c>
      <c r="Z39" s="22">
        <f>IF(OR($A39="",$V39="",$Y39=""),"",$V39+$Y39)</f>
        <v/>
      </c>
      <c r="AA39" s="22">
        <f>IF(OR($A39="",$V39="",$F39=""),"",IFERROR($V39/$F39,""))</f>
        <v/>
      </c>
      <c r="AB39" s="22">
        <f>IF(OR($A39="",$V39="",$T39=""),"",$V39-$T39)</f>
        <v/>
      </c>
      <c r="AC39" s="26">
        <f>IF(OR($A39="",$AB39="",$V39=""),"",IFERROR($AB39/$V39,""))</f>
        <v/>
      </c>
      <c r="AD39" s="27">
        <f>IF($A39="","",IF(OR($B39="",$C39="",$D39="",$E39="",$F39="",$G39="",$J39="",$M39="",$N39="",$R39="",$S39="",$U39="",$W39="",$T39="",$V39="",$X39="",$Z39="",$AC39=""),"Angaben fehlen",IF($F39&gt;Parameter!$B$5,IF($AC39&lt;Parameter!$B$6,"Kapazität &amp; Marge","Kapazität"),IF($AC39&lt;Parameter!$B$6,"Marge","OK"))))</f>
        <v/>
      </c>
      <c r="AE39" s="20" t="n"/>
    </row>
    <row r="40">
      <c r="A40" s="18" t="n"/>
      <c r="B40" s="41" t="n"/>
      <c r="C40" s="20" t="n"/>
      <c r="D40" s="18" t="n"/>
      <c r="E40" s="18" t="n"/>
      <c r="F40" s="21" t="n"/>
      <c r="G40" s="18" t="n"/>
      <c r="H40" s="28">
        <f>IF(OR($A40="",$G40=""),"",IFERROR(VLOOKUP($G40,Parameter!$D$5:$E$8,2,FALSE),""))</f>
        <v/>
      </c>
      <c r="I40" s="28">
        <f>IF(OR($A40="",$F40="",$H40=""),"",$F40*$H40)</f>
        <v/>
      </c>
      <c r="J40" s="23" t="n"/>
      <c r="K40" s="28">
        <f>IF($A40="","",IF(Parameter!$B$7="","",Parameter!$B$7))</f>
        <v/>
      </c>
      <c r="L40" s="28">
        <f>IF(OR($A40="",$J40="",$K40=""),"",$J40*$K40)</f>
        <v/>
      </c>
      <c r="M40" s="23" t="n"/>
      <c r="N40" s="21" t="n"/>
      <c r="O40" s="28">
        <f>IF($A40="","",IF(Parameter!$B$9="","",Parameter!$B$9))</f>
        <v/>
      </c>
      <c r="P40" s="28">
        <f>IF($A40="","",IF(Parameter!$B$8="","",Parameter!$B$8))</f>
        <v/>
      </c>
      <c r="Q40" s="28">
        <f>IF(OR($A40="",$M40="",$N40="",$O40="",$P40=""),"",IF(AND($M40=0,$N40=0),0,$M40*$N40*$P40+$O40))</f>
        <v/>
      </c>
      <c r="R40" s="24" t="n"/>
      <c r="S40" s="24" t="n"/>
      <c r="T40" s="28">
        <f>IF(OR($A40="",$I40="",$L40="",$Q40="",$R40="",$S40=""),"",SUM($I40,$L40,$Q40,$R40,$S40))</f>
        <v/>
      </c>
      <c r="U40" s="25" t="n"/>
      <c r="V40" s="28">
        <f>IF(OR($A40="",$T40="",$U40=""),"",$T40*(1+$U40))</f>
        <v/>
      </c>
      <c r="W40" s="18" t="n"/>
      <c r="X40" s="29">
        <f>IF(OR($A40="",$W40=""),"",IFERROR(VLOOKUP($W40,Parameter!$G$5:$H$7,2,FALSE),""))</f>
        <v/>
      </c>
      <c r="Y40" s="28">
        <f>IF(OR($A40="",$V40="",$X40=""),"",$V40*$X40)</f>
        <v/>
      </c>
      <c r="Z40" s="28">
        <f>IF(OR($A40="",$V40="",$Y40=""),"",$V40+$Y40)</f>
        <v/>
      </c>
      <c r="AA40" s="28">
        <f>IF(OR($A40="",$V40="",$F40=""),"",IFERROR($V40/$F40,""))</f>
        <v/>
      </c>
      <c r="AB40" s="28">
        <f>IF(OR($A40="",$V40="",$T40=""),"",$V40-$T40)</f>
        <v/>
      </c>
      <c r="AC40" s="29">
        <f>IF(OR($A40="",$AB40="",$V40=""),"",IFERROR($AB40/$V40,""))</f>
        <v/>
      </c>
      <c r="AD40" s="30">
        <f>IF($A40="","",IF(OR($B40="",$C40="",$D40="",$E40="",$F40="",$G40="",$J40="",$M40="",$N40="",$R40="",$S40="",$U40="",$W40="",$T40="",$V40="",$X40="",$Z40="",$AC40=""),"Angaben fehlen",IF($F40&gt;Parameter!$B$5,IF($AC40&lt;Parameter!$B$6,"Kapazität &amp; Marge","Kapazität"),IF($AC40&lt;Parameter!$B$6,"Marge","OK"))))</f>
        <v/>
      </c>
      <c r="AE40" s="20" t="n"/>
    </row>
    <row r="41">
      <c r="A41" s="18" t="n"/>
      <c r="B41" s="41" t="n"/>
      <c r="C41" s="20" t="n"/>
      <c r="D41" s="18" t="n"/>
      <c r="E41" s="18" t="n"/>
      <c r="F41" s="21" t="n"/>
      <c r="G41" s="18" t="n"/>
      <c r="H41" s="22">
        <f>IF(OR($A41="",$G41=""),"",IFERROR(VLOOKUP($G41,Parameter!$D$5:$E$8,2,FALSE),""))</f>
        <v/>
      </c>
      <c r="I41" s="22">
        <f>IF(OR($A41="",$F41="",$H41=""),"",$F41*$H41)</f>
        <v/>
      </c>
      <c r="J41" s="23" t="n"/>
      <c r="K41" s="22">
        <f>IF($A41="","",IF(Parameter!$B$7="","",Parameter!$B$7))</f>
        <v/>
      </c>
      <c r="L41" s="22">
        <f>IF(OR($A41="",$J41="",$K41=""),"",$J41*$K41)</f>
        <v/>
      </c>
      <c r="M41" s="23" t="n"/>
      <c r="N41" s="21" t="n"/>
      <c r="O41" s="22">
        <f>IF($A41="","",IF(Parameter!$B$9="","",Parameter!$B$9))</f>
        <v/>
      </c>
      <c r="P41" s="22">
        <f>IF($A41="","",IF(Parameter!$B$8="","",Parameter!$B$8))</f>
        <v/>
      </c>
      <c r="Q41" s="22">
        <f>IF(OR($A41="",$M41="",$N41="",$O41="",$P41=""),"",IF(AND($M41=0,$N41=0),0,$M41*$N41*$P41+$O41))</f>
        <v/>
      </c>
      <c r="R41" s="24" t="n"/>
      <c r="S41" s="24" t="n"/>
      <c r="T41" s="22">
        <f>IF(OR($A41="",$I41="",$L41="",$Q41="",$R41="",$S41=""),"",SUM($I41,$L41,$Q41,$R41,$S41))</f>
        <v/>
      </c>
      <c r="U41" s="25" t="n"/>
      <c r="V41" s="22">
        <f>IF(OR($A41="",$T41="",$U41=""),"",$T41*(1+$U41))</f>
        <v/>
      </c>
      <c r="W41" s="18" t="n"/>
      <c r="X41" s="26">
        <f>IF(OR($A41="",$W41=""),"",IFERROR(VLOOKUP($W41,Parameter!$G$5:$H$7,2,FALSE),""))</f>
        <v/>
      </c>
      <c r="Y41" s="22">
        <f>IF(OR($A41="",$V41="",$X41=""),"",$V41*$X41)</f>
        <v/>
      </c>
      <c r="Z41" s="22">
        <f>IF(OR($A41="",$V41="",$Y41=""),"",$V41+$Y41)</f>
        <v/>
      </c>
      <c r="AA41" s="22">
        <f>IF(OR($A41="",$V41="",$F41=""),"",IFERROR($V41/$F41,""))</f>
        <v/>
      </c>
      <c r="AB41" s="22">
        <f>IF(OR($A41="",$V41="",$T41=""),"",$V41-$T41)</f>
        <v/>
      </c>
      <c r="AC41" s="26">
        <f>IF(OR($A41="",$AB41="",$V41=""),"",IFERROR($AB41/$V41,""))</f>
        <v/>
      </c>
      <c r="AD41" s="27">
        <f>IF($A41="","",IF(OR($B41="",$C41="",$D41="",$E41="",$F41="",$G41="",$J41="",$M41="",$N41="",$R41="",$S41="",$U41="",$W41="",$T41="",$V41="",$X41="",$Z41="",$AC41=""),"Angaben fehlen",IF($F41&gt;Parameter!$B$5,IF($AC41&lt;Parameter!$B$6,"Kapazität &amp; Marge","Kapazität"),IF($AC41&lt;Parameter!$B$6,"Marge","OK"))))</f>
        <v/>
      </c>
      <c r="AE41" s="20" t="n"/>
    </row>
    <row r="42">
      <c r="A42" s="18" t="n"/>
      <c r="B42" s="41" t="n"/>
      <c r="C42" s="20" t="n"/>
      <c r="D42" s="18" t="n"/>
      <c r="E42" s="18" t="n"/>
      <c r="F42" s="21" t="n"/>
      <c r="G42" s="18" t="n"/>
      <c r="H42" s="28">
        <f>IF(OR($A42="",$G42=""),"",IFERROR(VLOOKUP($G42,Parameter!$D$5:$E$8,2,FALSE),""))</f>
        <v/>
      </c>
      <c r="I42" s="28">
        <f>IF(OR($A42="",$F42="",$H42=""),"",$F42*$H42)</f>
        <v/>
      </c>
      <c r="J42" s="23" t="n"/>
      <c r="K42" s="28">
        <f>IF($A42="","",IF(Parameter!$B$7="","",Parameter!$B$7))</f>
        <v/>
      </c>
      <c r="L42" s="28">
        <f>IF(OR($A42="",$J42="",$K42=""),"",$J42*$K42)</f>
        <v/>
      </c>
      <c r="M42" s="23" t="n"/>
      <c r="N42" s="21" t="n"/>
      <c r="O42" s="28">
        <f>IF($A42="","",IF(Parameter!$B$9="","",Parameter!$B$9))</f>
        <v/>
      </c>
      <c r="P42" s="28">
        <f>IF($A42="","",IF(Parameter!$B$8="","",Parameter!$B$8))</f>
        <v/>
      </c>
      <c r="Q42" s="28">
        <f>IF(OR($A42="",$M42="",$N42="",$O42="",$P42=""),"",IF(AND($M42=0,$N42=0),0,$M42*$N42*$P42+$O42))</f>
        <v/>
      </c>
      <c r="R42" s="24" t="n"/>
      <c r="S42" s="24" t="n"/>
      <c r="T42" s="28">
        <f>IF(OR($A42="",$I42="",$L42="",$Q42="",$R42="",$S42=""),"",SUM($I42,$L42,$Q42,$R42,$S42))</f>
        <v/>
      </c>
      <c r="U42" s="25" t="n"/>
      <c r="V42" s="28">
        <f>IF(OR($A42="",$T42="",$U42=""),"",$T42*(1+$U42))</f>
        <v/>
      </c>
      <c r="W42" s="18" t="n"/>
      <c r="X42" s="29">
        <f>IF(OR($A42="",$W42=""),"",IFERROR(VLOOKUP($W42,Parameter!$G$5:$H$7,2,FALSE),""))</f>
        <v/>
      </c>
      <c r="Y42" s="28">
        <f>IF(OR($A42="",$V42="",$X42=""),"",$V42*$X42)</f>
        <v/>
      </c>
      <c r="Z42" s="28">
        <f>IF(OR($A42="",$V42="",$Y42=""),"",$V42+$Y42)</f>
        <v/>
      </c>
      <c r="AA42" s="28">
        <f>IF(OR($A42="",$V42="",$F42=""),"",IFERROR($V42/$F42,""))</f>
        <v/>
      </c>
      <c r="AB42" s="28">
        <f>IF(OR($A42="",$V42="",$T42=""),"",$V42-$T42)</f>
        <v/>
      </c>
      <c r="AC42" s="29">
        <f>IF(OR($A42="",$AB42="",$V42=""),"",IFERROR($AB42/$V42,""))</f>
        <v/>
      </c>
      <c r="AD42" s="30">
        <f>IF($A42="","",IF(OR($B42="",$C42="",$D42="",$E42="",$F42="",$G42="",$J42="",$M42="",$N42="",$R42="",$S42="",$U42="",$W42="",$T42="",$V42="",$X42="",$Z42="",$AC42=""),"Angaben fehlen",IF($F42&gt;Parameter!$B$5,IF($AC42&lt;Parameter!$B$6,"Kapazität &amp; Marge","Kapazität"),IF($AC42&lt;Parameter!$B$6,"Marge","OK"))))</f>
        <v/>
      </c>
      <c r="AE42" s="20" t="n"/>
    </row>
    <row r="43">
      <c r="A43" s="18" t="n"/>
      <c r="B43" s="41" t="n"/>
      <c r="C43" s="20" t="n"/>
      <c r="D43" s="18" t="n"/>
      <c r="E43" s="18" t="n"/>
      <c r="F43" s="21" t="n"/>
      <c r="G43" s="18" t="n"/>
      <c r="H43" s="22">
        <f>IF(OR($A43="",$G43=""),"",IFERROR(VLOOKUP($G43,Parameter!$D$5:$E$8,2,FALSE),""))</f>
        <v/>
      </c>
      <c r="I43" s="22">
        <f>IF(OR($A43="",$F43="",$H43=""),"",$F43*$H43)</f>
        <v/>
      </c>
      <c r="J43" s="23" t="n"/>
      <c r="K43" s="22">
        <f>IF($A43="","",IF(Parameter!$B$7="","",Parameter!$B$7))</f>
        <v/>
      </c>
      <c r="L43" s="22">
        <f>IF(OR($A43="",$J43="",$K43=""),"",$J43*$K43)</f>
        <v/>
      </c>
      <c r="M43" s="23" t="n"/>
      <c r="N43" s="21" t="n"/>
      <c r="O43" s="22">
        <f>IF($A43="","",IF(Parameter!$B$9="","",Parameter!$B$9))</f>
        <v/>
      </c>
      <c r="P43" s="22">
        <f>IF($A43="","",IF(Parameter!$B$8="","",Parameter!$B$8))</f>
        <v/>
      </c>
      <c r="Q43" s="22">
        <f>IF(OR($A43="",$M43="",$N43="",$O43="",$P43=""),"",IF(AND($M43=0,$N43=0),0,$M43*$N43*$P43+$O43))</f>
        <v/>
      </c>
      <c r="R43" s="24" t="n"/>
      <c r="S43" s="24" t="n"/>
      <c r="T43" s="22">
        <f>IF(OR($A43="",$I43="",$L43="",$Q43="",$R43="",$S43=""),"",SUM($I43,$L43,$Q43,$R43,$S43))</f>
        <v/>
      </c>
      <c r="U43" s="25" t="n"/>
      <c r="V43" s="22">
        <f>IF(OR($A43="",$T43="",$U43=""),"",$T43*(1+$U43))</f>
        <v/>
      </c>
      <c r="W43" s="18" t="n"/>
      <c r="X43" s="26">
        <f>IF(OR($A43="",$W43=""),"",IFERROR(VLOOKUP($W43,Parameter!$G$5:$H$7,2,FALSE),""))</f>
        <v/>
      </c>
      <c r="Y43" s="22">
        <f>IF(OR($A43="",$V43="",$X43=""),"",$V43*$X43)</f>
        <v/>
      </c>
      <c r="Z43" s="22">
        <f>IF(OR($A43="",$V43="",$Y43=""),"",$V43+$Y43)</f>
        <v/>
      </c>
      <c r="AA43" s="22">
        <f>IF(OR($A43="",$V43="",$F43=""),"",IFERROR($V43/$F43,""))</f>
        <v/>
      </c>
      <c r="AB43" s="22">
        <f>IF(OR($A43="",$V43="",$T43=""),"",$V43-$T43)</f>
        <v/>
      </c>
      <c r="AC43" s="26">
        <f>IF(OR($A43="",$AB43="",$V43=""),"",IFERROR($AB43/$V43,""))</f>
        <v/>
      </c>
      <c r="AD43" s="27">
        <f>IF($A43="","",IF(OR($B43="",$C43="",$D43="",$E43="",$F43="",$G43="",$J43="",$M43="",$N43="",$R43="",$S43="",$U43="",$W43="",$T43="",$V43="",$X43="",$Z43="",$AC43=""),"Angaben fehlen",IF($F43&gt;Parameter!$B$5,IF($AC43&lt;Parameter!$B$6,"Kapazität &amp; Marge","Kapazität"),IF($AC43&lt;Parameter!$B$6,"Marge","OK"))))</f>
        <v/>
      </c>
      <c r="AE43" s="20" t="n"/>
    </row>
    <row r="44">
      <c r="A44" s="18" t="n"/>
      <c r="B44" s="41" t="n"/>
      <c r="C44" s="20" t="n"/>
      <c r="D44" s="18" t="n"/>
      <c r="E44" s="18" t="n"/>
      <c r="F44" s="21" t="n"/>
      <c r="G44" s="18" t="n"/>
      <c r="H44" s="28">
        <f>IF(OR($A44="",$G44=""),"",IFERROR(VLOOKUP($G44,Parameter!$D$5:$E$8,2,FALSE),""))</f>
        <v/>
      </c>
      <c r="I44" s="28">
        <f>IF(OR($A44="",$F44="",$H44=""),"",$F44*$H44)</f>
        <v/>
      </c>
      <c r="J44" s="23" t="n"/>
      <c r="K44" s="28">
        <f>IF($A44="","",IF(Parameter!$B$7="","",Parameter!$B$7))</f>
        <v/>
      </c>
      <c r="L44" s="28">
        <f>IF(OR($A44="",$J44="",$K44=""),"",$J44*$K44)</f>
        <v/>
      </c>
      <c r="M44" s="23" t="n"/>
      <c r="N44" s="21" t="n"/>
      <c r="O44" s="28">
        <f>IF($A44="","",IF(Parameter!$B$9="","",Parameter!$B$9))</f>
        <v/>
      </c>
      <c r="P44" s="28">
        <f>IF($A44="","",IF(Parameter!$B$8="","",Parameter!$B$8))</f>
        <v/>
      </c>
      <c r="Q44" s="28">
        <f>IF(OR($A44="",$M44="",$N44="",$O44="",$P44=""),"",IF(AND($M44=0,$N44=0),0,$M44*$N44*$P44+$O44))</f>
        <v/>
      </c>
      <c r="R44" s="24" t="n"/>
      <c r="S44" s="24" t="n"/>
      <c r="T44" s="28">
        <f>IF(OR($A44="",$I44="",$L44="",$Q44="",$R44="",$S44=""),"",SUM($I44,$L44,$Q44,$R44,$S44))</f>
        <v/>
      </c>
      <c r="U44" s="25" t="n"/>
      <c r="V44" s="28">
        <f>IF(OR($A44="",$T44="",$U44=""),"",$T44*(1+$U44))</f>
        <v/>
      </c>
      <c r="W44" s="18" t="n"/>
      <c r="X44" s="29">
        <f>IF(OR($A44="",$W44=""),"",IFERROR(VLOOKUP($W44,Parameter!$G$5:$H$7,2,FALSE),""))</f>
        <v/>
      </c>
      <c r="Y44" s="28">
        <f>IF(OR($A44="",$V44="",$X44=""),"",$V44*$X44)</f>
        <v/>
      </c>
      <c r="Z44" s="28">
        <f>IF(OR($A44="",$V44="",$Y44=""),"",$V44+$Y44)</f>
        <v/>
      </c>
      <c r="AA44" s="28">
        <f>IF(OR($A44="",$V44="",$F44=""),"",IFERROR($V44/$F44,""))</f>
        <v/>
      </c>
      <c r="AB44" s="28">
        <f>IF(OR($A44="",$V44="",$T44=""),"",$V44-$T44)</f>
        <v/>
      </c>
      <c r="AC44" s="29">
        <f>IF(OR($A44="",$AB44="",$V44=""),"",IFERROR($AB44/$V44,""))</f>
        <v/>
      </c>
      <c r="AD44" s="30">
        <f>IF($A44="","",IF(OR($B44="",$C44="",$D44="",$E44="",$F44="",$G44="",$J44="",$M44="",$N44="",$R44="",$S44="",$U44="",$W44="",$T44="",$V44="",$X44="",$Z44="",$AC44=""),"Angaben fehlen",IF($F44&gt;Parameter!$B$5,IF($AC44&lt;Parameter!$B$6,"Kapazität &amp; Marge","Kapazität"),IF($AC44&lt;Parameter!$B$6,"Marge","OK"))))</f>
        <v/>
      </c>
      <c r="AE44" s="20" t="n"/>
    </row>
    <row r="45">
      <c r="A45" s="18" t="n"/>
      <c r="B45" s="41" t="n"/>
      <c r="C45" s="20" t="n"/>
      <c r="D45" s="18" t="n"/>
      <c r="E45" s="18" t="n"/>
      <c r="F45" s="21" t="n"/>
      <c r="G45" s="18" t="n"/>
      <c r="H45" s="22">
        <f>IF(OR($A45="",$G45=""),"",IFERROR(VLOOKUP($G45,Parameter!$D$5:$E$8,2,FALSE),""))</f>
        <v/>
      </c>
      <c r="I45" s="22">
        <f>IF(OR($A45="",$F45="",$H45=""),"",$F45*$H45)</f>
        <v/>
      </c>
      <c r="J45" s="23" t="n"/>
      <c r="K45" s="22">
        <f>IF($A45="","",IF(Parameter!$B$7="","",Parameter!$B$7))</f>
        <v/>
      </c>
      <c r="L45" s="22">
        <f>IF(OR($A45="",$J45="",$K45=""),"",$J45*$K45)</f>
        <v/>
      </c>
      <c r="M45" s="23" t="n"/>
      <c r="N45" s="21" t="n"/>
      <c r="O45" s="22">
        <f>IF($A45="","",IF(Parameter!$B$9="","",Parameter!$B$9))</f>
        <v/>
      </c>
      <c r="P45" s="22">
        <f>IF($A45="","",IF(Parameter!$B$8="","",Parameter!$B$8))</f>
        <v/>
      </c>
      <c r="Q45" s="22">
        <f>IF(OR($A45="",$M45="",$N45="",$O45="",$P45=""),"",IF(AND($M45=0,$N45=0),0,$M45*$N45*$P45+$O45))</f>
        <v/>
      </c>
      <c r="R45" s="24" t="n"/>
      <c r="S45" s="24" t="n"/>
      <c r="T45" s="22">
        <f>IF(OR($A45="",$I45="",$L45="",$Q45="",$R45="",$S45=""),"",SUM($I45,$L45,$Q45,$R45,$S45))</f>
        <v/>
      </c>
      <c r="U45" s="25" t="n"/>
      <c r="V45" s="22">
        <f>IF(OR($A45="",$T45="",$U45=""),"",$T45*(1+$U45))</f>
        <v/>
      </c>
      <c r="W45" s="18" t="n"/>
      <c r="X45" s="26">
        <f>IF(OR($A45="",$W45=""),"",IFERROR(VLOOKUP($W45,Parameter!$G$5:$H$7,2,FALSE),""))</f>
        <v/>
      </c>
      <c r="Y45" s="22">
        <f>IF(OR($A45="",$V45="",$X45=""),"",$V45*$X45)</f>
        <v/>
      </c>
      <c r="Z45" s="22">
        <f>IF(OR($A45="",$V45="",$Y45=""),"",$V45+$Y45)</f>
        <v/>
      </c>
      <c r="AA45" s="22">
        <f>IF(OR($A45="",$V45="",$F45=""),"",IFERROR($V45/$F45,""))</f>
        <v/>
      </c>
      <c r="AB45" s="22">
        <f>IF(OR($A45="",$V45="",$T45=""),"",$V45-$T45)</f>
        <v/>
      </c>
      <c r="AC45" s="26">
        <f>IF(OR($A45="",$AB45="",$V45=""),"",IFERROR($AB45/$V45,""))</f>
        <v/>
      </c>
      <c r="AD45" s="27">
        <f>IF($A45="","",IF(OR($B45="",$C45="",$D45="",$E45="",$F45="",$G45="",$J45="",$M45="",$N45="",$R45="",$S45="",$U45="",$W45="",$T45="",$V45="",$X45="",$Z45="",$AC45=""),"Angaben fehlen",IF($F45&gt;Parameter!$B$5,IF($AC45&lt;Parameter!$B$6,"Kapazität &amp; Marge","Kapazität"),IF($AC45&lt;Parameter!$B$6,"Marge","OK"))))</f>
        <v/>
      </c>
      <c r="AE45" s="20" t="n"/>
    </row>
    <row r="46">
      <c r="A46" s="18" t="n"/>
      <c r="B46" s="41" t="n"/>
      <c r="C46" s="20" t="n"/>
      <c r="D46" s="18" t="n"/>
      <c r="E46" s="18" t="n"/>
      <c r="F46" s="21" t="n"/>
      <c r="G46" s="18" t="n"/>
      <c r="H46" s="28">
        <f>IF(OR($A46="",$G46=""),"",IFERROR(VLOOKUP($G46,Parameter!$D$5:$E$8,2,FALSE),""))</f>
        <v/>
      </c>
      <c r="I46" s="28">
        <f>IF(OR($A46="",$F46="",$H46=""),"",$F46*$H46)</f>
        <v/>
      </c>
      <c r="J46" s="23" t="n"/>
      <c r="K46" s="28">
        <f>IF($A46="","",IF(Parameter!$B$7="","",Parameter!$B$7))</f>
        <v/>
      </c>
      <c r="L46" s="28">
        <f>IF(OR($A46="",$J46="",$K46=""),"",$J46*$K46)</f>
        <v/>
      </c>
      <c r="M46" s="23" t="n"/>
      <c r="N46" s="21" t="n"/>
      <c r="O46" s="28">
        <f>IF($A46="","",IF(Parameter!$B$9="","",Parameter!$B$9))</f>
        <v/>
      </c>
      <c r="P46" s="28">
        <f>IF($A46="","",IF(Parameter!$B$8="","",Parameter!$B$8))</f>
        <v/>
      </c>
      <c r="Q46" s="28">
        <f>IF(OR($A46="",$M46="",$N46="",$O46="",$P46=""),"",IF(AND($M46=0,$N46=0),0,$M46*$N46*$P46+$O46))</f>
        <v/>
      </c>
      <c r="R46" s="24" t="n"/>
      <c r="S46" s="24" t="n"/>
      <c r="T46" s="28">
        <f>IF(OR($A46="",$I46="",$L46="",$Q46="",$R46="",$S46=""),"",SUM($I46,$L46,$Q46,$R46,$S46))</f>
        <v/>
      </c>
      <c r="U46" s="25" t="n"/>
      <c r="V46" s="28">
        <f>IF(OR($A46="",$T46="",$U46=""),"",$T46*(1+$U46))</f>
        <v/>
      </c>
      <c r="W46" s="18" t="n"/>
      <c r="X46" s="29">
        <f>IF(OR($A46="",$W46=""),"",IFERROR(VLOOKUP($W46,Parameter!$G$5:$H$7,2,FALSE),""))</f>
        <v/>
      </c>
      <c r="Y46" s="28">
        <f>IF(OR($A46="",$V46="",$X46=""),"",$V46*$X46)</f>
        <v/>
      </c>
      <c r="Z46" s="28">
        <f>IF(OR($A46="",$V46="",$Y46=""),"",$V46+$Y46)</f>
        <v/>
      </c>
      <c r="AA46" s="28">
        <f>IF(OR($A46="",$V46="",$F46=""),"",IFERROR($V46/$F46,""))</f>
        <v/>
      </c>
      <c r="AB46" s="28">
        <f>IF(OR($A46="",$V46="",$T46=""),"",$V46-$T46)</f>
        <v/>
      </c>
      <c r="AC46" s="29">
        <f>IF(OR($A46="",$AB46="",$V46=""),"",IFERROR($AB46/$V46,""))</f>
        <v/>
      </c>
      <c r="AD46" s="30">
        <f>IF($A46="","",IF(OR($B46="",$C46="",$D46="",$E46="",$F46="",$G46="",$J46="",$M46="",$N46="",$R46="",$S46="",$U46="",$W46="",$T46="",$V46="",$X46="",$Z46="",$AC46=""),"Angaben fehlen",IF($F46&gt;Parameter!$B$5,IF($AC46&lt;Parameter!$B$6,"Kapazität &amp; Marge","Kapazität"),IF($AC46&lt;Parameter!$B$6,"Marge","OK"))))</f>
        <v/>
      </c>
      <c r="AE46" s="20" t="n"/>
    </row>
    <row r="47">
      <c r="A47" s="18" t="n"/>
      <c r="B47" s="41" t="n"/>
      <c r="C47" s="20" t="n"/>
      <c r="D47" s="18" t="n"/>
      <c r="E47" s="18" t="n"/>
      <c r="F47" s="21" t="n"/>
      <c r="G47" s="18" t="n"/>
      <c r="H47" s="22">
        <f>IF(OR($A47="",$G47=""),"",IFERROR(VLOOKUP($G47,Parameter!$D$5:$E$8,2,FALSE),""))</f>
        <v/>
      </c>
      <c r="I47" s="22">
        <f>IF(OR($A47="",$F47="",$H47=""),"",$F47*$H47)</f>
        <v/>
      </c>
      <c r="J47" s="23" t="n"/>
      <c r="K47" s="22">
        <f>IF($A47="","",IF(Parameter!$B$7="","",Parameter!$B$7))</f>
        <v/>
      </c>
      <c r="L47" s="22">
        <f>IF(OR($A47="",$J47="",$K47=""),"",$J47*$K47)</f>
        <v/>
      </c>
      <c r="M47" s="23" t="n"/>
      <c r="N47" s="21" t="n"/>
      <c r="O47" s="22">
        <f>IF($A47="","",IF(Parameter!$B$9="","",Parameter!$B$9))</f>
        <v/>
      </c>
      <c r="P47" s="22">
        <f>IF($A47="","",IF(Parameter!$B$8="","",Parameter!$B$8))</f>
        <v/>
      </c>
      <c r="Q47" s="22">
        <f>IF(OR($A47="",$M47="",$N47="",$O47="",$P47=""),"",IF(AND($M47=0,$N47=0),0,$M47*$N47*$P47+$O47))</f>
        <v/>
      </c>
      <c r="R47" s="24" t="n"/>
      <c r="S47" s="24" t="n"/>
      <c r="T47" s="22">
        <f>IF(OR($A47="",$I47="",$L47="",$Q47="",$R47="",$S47=""),"",SUM($I47,$L47,$Q47,$R47,$S47))</f>
        <v/>
      </c>
      <c r="U47" s="25" t="n"/>
      <c r="V47" s="22">
        <f>IF(OR($A47="",$T47="",$U47=""),"",$T47*(1+$U47))</f>
        <v/>
      </c>
      <c r="W47" s="18" t="n"/>
      <c r="X47" s="26">
        <f>IF(OR($A47="",$W47=""),"",IFERROR(VLOOKUP($W47,Parameter!$G$5:$H$7,2,FALSE),""))</f>
        <v/>
      </c>
      <c r="Y47" s="22">
        <f>IF(OR($A47="",$V47="",$X47=""),"",$V47*$X47)</f>
        <v/>
      </c>
      <c r="Z47" s="22">
        <f>IF(OR($A47="",$V47="",$Y47=""),"",$V47+$Y47)</f>
        <v/>
      </c>
      <c r="AA47" s="22">
        <f>IF(OR($A47="",$V47="",$F47=""),"",IFERROR($V47/$F47,""))</f>
        <v/>
      </c>
      <c r="AB47" s="22">
        <f>IF(OR($A47="",$V47="",$T47=""),"",$V47-$T47)</f>
        <v/>
      </c>
      <c r="AC47" s="26">
        <f>IF(OR($A47="",$AB47="",$V47=""),"",IFERROR($AB47/$V47,""))</f>
        <v/>
      </c>
      <c r="AD47" s="27">
        <f>IF($A47="","",IF(OR($B47="",$C47="",$D47="",$E47="",$F47="",$G47="",$J47="",$M47="",$N47="",$R47="",$S47="",$U47="",$W47="",$T47="",$V47="",$X47="",$Z47="",$AC47=""),"Angaben fehlen",IF($F47&gt;Parameter!$B$5,IF($AC47&lt;Parameter!$B$6,"Kapazität &amp; Marge","Kapazität"),IF($AC47&lt;Parameter!$B$6,"Marge","OK"))))</f>
        <v/>
      </c>
      <c r="AE47" s="20" t="n"/>
    </row>
    <row r="48">
      <c r="A48" s="18" t="n"/>
      <c r="B48" s="41" t="n"/>
      <c r="C48" s="20" t="n"/>
      <c r="D48" s="18" t="n"/>
      <c r="E48" s="18" t="n"/>
      <c r="F48" s="21" t="n"/>
      <c r="G48" s="18" t="n"/>
      <c r="H48" s="28">
        <f>IF(OR($A48="",$G48=""),"",IFERROR(VLOOKUP($G48,Parameter!$D$5:$E$8,2,FALSE),""))</f>
        <v/>
      </c>
      <c r="I48" s="28">
        <f>IF(OR($A48="",$F48="",$H48=""),"",$F48*$H48)</f>
        <v/>
      </c>
      <c r="J48" s="23" t="n"/>
      <c r="K48" s="28">
        <f>IF($A48="","",IF(Parameter!$B$7="","",Parameter!$B$7))</f>
        <v/>
      </c>
      <c r="L48" s="28">
        <f>IF(OR($A48="",$J48="",$K48=""),"",$J48*$K48)</f>
        <v/>
      </c>
      <c r="M48" s="23" t="n"/>
      <c r="N48" s="21" t="n"/>
      <c r="O48" s="28">
        <f>IF($A48="","",IF(Parameter!$B$9="","",Parameter!$B$9))</f>
        <v/>
      </c>
      <c r="P48" s="28">
        <f>IF($A48="","",IF(Parameter!$B$8="","",Parameter!$B$8))</f>
        <v/>
      </c>
      <c r="Q48" s="28">
        <f>IF(OR($A48="",$M48="",$N48="",$O48="",$P48=""),"",IF(AND($M48=0,$N48=0),0,$M48*$N48*$P48+$O48))</f>
        <v/>
      </c>
      <c r="R48" s="24" t="n"/>
      <c r="S48" s="24" t="n"/>
      <c r="T48" s="28">
        <f>IF(OR($A48="",$I48="",$L48="",$Q48="",$R48="",$S48=""),"",SUM($I48,$L48,$Q48,$R48,$S48))</f>
        <v/>
      </c>
      <c r="U48" s="25" t="n"/>
      <c r="V48" s="28">
        <f>IF(OR($A48="",$T48="",$U48=""),"",$T48*(1+$U48))</f>
        <v/>
      </c>
      <c r="W48" s="18" t="n"/>
      <c r="X48" s="29">
        <f>IF(OR($A48="",$W48=""),"",IFERROR(VLOOKUP($W48,Parameter!$G$5:$H$7,2,FALSE),""))</f>
        <v/>
      </c>
      <c r="Y48" s="28">
        <f>IF(OR($A48="",$V48="",$X48=""),"",$V48*$X48)</f>
        <v/>
      </c>
      <c r="Z48" s="28">
        <f>IF(OR($A48="",$V48="",$Y48=""),"",$V48+$Y48)</f>
        <v/>
      </c>
      <c r="AA48" s="28">
        <f>IF(OR($A48="",$V48="",$F48=""),"",IFERROR($V48/$F48,""))</f>
        <v/>
      </c>
      <c r="AB48" s="28">
        <f>IF(OR($A48="",$V48="",$T48=""),"",$V48-$T48)</f>
        <v/>
      </c>
      <c r="AC48" s="29">
        <f>IF(OR($A48="",$AB48="",$V48=""),"",IFERROR($AB48/$V48,""))</f>
        <v/>
      </c>
      <c r="AD48" s="30">
        <f>IF($A48="","",IF(OR($B48="",$C48="",$D48="",$E48="",$F48="",$G48="",$J48="",$M48="",$N48="",$R48="",$S48="",$U48="",$W48="",$T48="",$V48="",$X48="",$Z48="",$AC48=""),"Angaben fehlen",IF($F48&gt;Parameter!$B$5,IF($AC48&lt;Parameter!$B$6,"Kapazität &amp; Marge","Kapazität"),IF($AC48&lt;Parameter!$B$6,"Marge","OK"))))</f>
        <v/>
      </c>
      <c r="AE48" s="20" t="n"/>
    </row>
    <row r="49">
      <c r="A49" s="18" t="n"/>
      <c r="B49" s="41" t="n"/>
      <c r="C49" s="20" t="n"/>
      <c r="D49" s="18" t="n"/>
      <c r="E49" s="18" t="n"/>
      <c r="F49" s="21" t="n"/>
      <c r="G49" s="18" t="n"/>
      <c r="H49" s="22">
        <f>IF(OR($A49="",$G49=""),"",IFERROR(VLOOKUP($G49,Parameter!$D$5:$E$8,2,FALSE),""))</f>
        <v/>
      </c>
      <c r="I49" s="22">
        <f>IF(OR($A49="",$F49="",$H49=""),"",$F49*$H49)</f>
        <v/>
      </c>
      <c r="J49" s="23" t="n"/>
      <c r="K49" s="22">
        <f>IF($A49="","",IF(Parameter!$B$7="","",Parameter!$B$7))</f>
        <v/>
      </c>
      <c r="L49" s="22">
        <f>IF(OR($A49="",$J49="",$K49=""),"",$J49*$K49)</f>
        <v/>
      </c>
      <c r="M49" s="23" t="n"/>
      <c r="N49" s="21" t="n"/>
      <c r="O49" s="22">
        <f>IF($A49="","",IF(Parameter!$B$9="","",Parameter!$B$9))</f>
        <v/>
      </c>
      <c r="P49" s="22">
        <f>IF($A49="","",IF(Parameter!$B$8="","",Parameter!$B$8))</f>
        <v/>
      </c>
      <c r="Q49" s="22">
        <f>IF(OR($A49="",$M49="",$N49="",$O49="",$P49=""),"",IF(AND($M49=0,$N49=0),0,$M49*$N49*$P49+$O49))</f>
        <v/>
      </c>
      <c r="R49" s="24" t="n"/>
      <c r="S49" s="24" t="n"/>
      <c r="T49" s="22">
        <f>IF(OR($A49="",$I49="",$L49="",$Q49="",$R49="",$S49=""),"",SUM($I49,$L49,$Q49,$R49,$S49))</f>
        <v/>
      </c>
      <c r="U49" s="25" t="n"/>
      <c r="V49" s="22">
        <f>IF(OR($A49="",$T49="",$U49=""),"",$T49*(1+$U49))</f>
        <v/>
      </c>
      <c r="W49" s="18" t="n"/>
      <c r="X49" s="26">
        <f>IF(OR($A49="",$W49=""),"",IFERROR(VLOOKUP($W49,Parameter!$G$5:$H$7,2,FALSE),""))</f>
        <v/>
      </c>
      <c r="Y49" s="22">
        <f>IF(OR($A49="",$V49="",$X49=""),"",$V49*$X49)</f>
        <v/>
      </c>
      <c r="Z49" s="22">
        <f>IF(OR($A49="",$V49="",$Y49=""),"",$V49+$Y49)</f>
        <v/>
      </c>
      <c r="AA49" s="22">
        <f>IF(OR($A49="",$V49="",$F49=""),"",IFERROR($V49/$F49,""))</f>
        <v/>
      </c>
      <c r="AB49" s="22">
        <f>IF(OR($A49="",$V49="",$T49=""),"",$V49-$T49)</f>
        <v/>
      </c>
      <c r="AC49" s="26">
        <f>IF(OR($A49="",$AB49="",$V49=""),"",IFERROR($AB49/$V49,""))</f>
        <v/>
      </c>
      <c r="AD49" s="27">
        <f>IF($A49="","",IF(OR($B49="",$C49="",$D49="",$E49="",$F49="",$G49="",$J49="",$M49="",$N49="",$R49="",$S49="",$U49="",$W49="",$T49="",$V49="",$X49="",$Z49="",$AC49=""),"Angaben fehlen",IF($F49&gt;Parameter!$B$5,IF($AC49&lt;Parameter!$B$6,"Kapazität &amp; Marge","Kapazität"),IF($AC49&lt;Parameter!$B$6,"Marge","OK"))))</f>
        <v/>
      </c>
      <c r="AE49" s="20" t="n"/>
    </row>
    <row r="50">
      <c r="A50" s="18" t="n"/>
      <c r="B50" s="41" t="n"/>
      <c r="C50" s="20" t="n"/>
      <c r="D50" s="18" t="n"/>
      <c r="E50" s="18" t="n"/>
      <c r="F50" s="21" t="n"/>
      <c r="G50" s="18" t="n"/>
      <c r="H50" s="28">
        <f>IF(OR($A50="",$G50=""),"",IFERROR(VLOOKUP($G50,Parameter!$D$5:$E$8,2,FALSE),""))</f>
        <v/>
      </c>
      <c r="I50" s="28">
        <f>IF(OR($A50="",$F50="",$H50=""),"",$F50*$H50)</f>
        <v/>
      </c>
      <c r="J50" s="23" t="n"/>
      <c r="K50" s="28">
        <f>IF($A50="","",IF(Parameter!$B$7="","",Parameter!$B$7))</f>
        <v/>
      </c>
      <c r="L50" s="28">
        <f>IF(OR($A50="",$J50="",$K50=""),"",$J50*$K50)</f>
        <v/>
      </c>
      <c r="M50" s="23" t="n"/>
      <c r="N50" s="21" t="n"/>
      <c r="O50" s="28">
        <f>IF($A50="","",IF(Parameter!$B$9="","",Parameter!$B$9))</f>
        <v/>
      </c>
      <c r="P50" s="28">
        <f>IF($A50="","",IF(Parameter!$B$8="","",Parameter!$B$8))</f>
        <v/>
      </c>
      <c r="Q50" s="28">
        <f>IF(OR($A50="",$M50="",$N50="",$O50="",$P50=""),"",IF(AND($M50=0,$N50=0),0,$M50*$N50*$P50+$O50))</f>
        <v/>
      </c>
      <c r="R50" s="24" t="n"/>
      <c r="S50" s="24" t="n"/>
      <c r="T50" s="28">
        <f>IF(OR($A50="",$I50="",$L50="",$Q50="",$R50="",$S50=""),"",SUM($I50,$L50,$Q50,$R50,$S50))</f>
        <v/>
      </c>
      <c r="U50" s="25" t="n"/>
      <c r="V50" s="28">
        <f>IF(OR($A50="",$T50="",$U50=""),"",$T50*(1+$U50))</f>
        <v/>
      </c>
      <c r="W50" s="18" t="n"/>
      <c r="X50" s="29">
        <f>IF(OR($A50="",$W50=""),"",IFERROR(VLOOKUP($W50,Parameter!$G$5:$H$7,2,FALSE),""))</f>
        <v/>
      </c>
      <c r="Y50" s="28">
        <f>IF(OR($A50="",$V50="",$X50=""),"",$V50*$X50)</f>
        <v/>
      </c>
      <c r="Z50" s="28">
        <f>IF(OR($A50="",$V50="",$Y50=""),"",$V50+$Y50)</f>
        <v/>
      </c>
      <c r="AA50" s="28">
        <f>IF(OR($A50="",$V50="",$F50=""),"",IFERROR($V50/$F50,""))</f>
        <v/>
      </c>
      <c r="AB50" s="28">
        <f>IF(OR($A50="",$V50="",$T50=""),"",$V50-$T50)</f>
        <v/>
      </c>
      <c r="AC50" s="29">
        <f>IF(OR($A50="",$AB50="",$V50=""),"",IFERROR($AB50/$V50,""))</f>
        <v/>
      </c>
      <c r="AD50" s="30">
        <f>IF($A50="","",IF(OR($B50="",$C50="",$D50="",$E50="",$F50="",$G50="",$J50="",$M50="",$N50="",$R50="",$S50="",$U50="",$W50="",$T50="",$V50="",$X50="",$Z50="",$AC50=""),"Angaben fehlen",IF($F50&gt;Parameter!$B$5,IF($AC50&lt;Parameter!$B$6,"Kapazität &amp; Marge","Kapazität"),IF($AC50&lt;Parameter!$B$6,"Marge","OK"))))</f>
        <v/>
      </c>
      <c r="AE50" s="20" t="n"/>
    </row>
    <row r="51">
      <c r="A51" s="18" t="n"/>
      <c r="B51" s="41" t="n"/>
      <c r="C51" s="20" t="n"/>
      <c r="D51" s="18" t="n"/>
      <c r="E51" s="18" t="n"/>
      <c r="F51" s="21" t="n"/>
      <c r="G51" s="18" t="n"/>
      <c r="H51" s="22">
        <f>IF(OR($A51="",$G51=""),"",IFERROR(VLOOKUP($G51,Parameter!$D$5:$E$8,2,FALSE),""))</f>
        <v/>
      </c>
      <c r="I51" s="22">
        <f>IF(OR($A51="",$F51="",$H51=""),"",$F51*$H51)</f>
        <v/>
      </c>
      <c r="J51" s="23" t="n"/>
      <c r="K51" s="22">
        <f>IF($A51="","",IF(Parameter!$B$7="","",Parameter!$B$7))</f>
        <v/>
      </c>
      <c r="L51" s="22">
        <f>IF(OR($A51="",$J51="",$K51=""),"",$J51*$K51)</f>
        <v/>
      </c>
      <c r="M51" s="23" t="n"/>
      <c r="N51" s="21" t="n"/>
      <c r="O51" s="22">
        <f>IF($A51="","",IF(Parameter!$B$9="","",Parameter!$B$9))</f>
        <v/>
      </c>
      <c r="P51" s="22">
        <f>IF($A51="","",IF(Parameter!$B$8="","",Parameter!$B$8))</f>
        <v/>
      </c>
      <c r="Q51" s="22">
        <f>IF(OR($A51="",$M51="",$N51="",$O51="",$P51=""),"",IF(AND($M51=0,$N51=0),0,$M51*$N51*$P51+$O51))</f>
        <v/>
      </c>
      <c r="R51" s="24" t="n"/>
      <c r="S51" s="24" t="n"/>
      <c r="T51" s="22">
        <f>IF(OR($A51="",$I51="",$L51="",$Q51="",$R51="",$S51=""),"",SUM($I51,$L51,$Q51,$R51,$S51))</f>
        <v/>
      </c>
      <c r="U51" s="25" t="n"/>
      <c r="V51" s="22">
        <f>IF(OR($A51="",$T51="",$U51=""),"",$T51*(1+$U51))</f>
        <v/>
      </c>
      <c r="W51" s="18" t="n"/>
      <c r="X51" s="26">
        <f>IF(OR($A51="",$W51=""),"",IFERROR(VLOOKUP($W51,Parameter!$G$5:$H$7,2,FALSE),""))</f>
        <v/>
      </c>
      <c r="Y51" s="22">
        <f>IF(OR($A51="",$V51="",$X51=""),"",$V51*$X51)</f>
        <v/>
      </c>
      <c r="Z51" s="22">
        <f>IF(OR($A51="",$V51="",$Y51=""),"",$V51+$Y51)</f>
        <v/>
      </c>
      <c r="AA51" s="22">
        <f>IF(OR($A51="",$V51="",$F51=""),"",IFERROR($V51/$F51,""))</f>
        <v/>
      </c>
      <c r="AB51" s="22">
        <f>IF(OR($A51="",$V51="",$T51=""),"",$V51-$T51)</f>
        <v/>
      </c>
      <c r="AC51" s="26">
        <f>IF(OR($A51="",$AB51="",$V51=""),"",IFERROR($AB51/$V51,""))</f>
        <v/>
      </c>
      <c r="AD51" s="27">
        <f>IF($A51="","",IF(OR($B51="",$C51="",$D51="",$E51="",$F51="",$G51="",$J51="",$M51="",$N51="",$R51="",$S51="",$U51="",$W51="",$T51="",$V51="",$X51="",$Z51="",$AC51=""),"Angaben fehlen",IF($F51&gt;Parameter!$B$5,IF($AC51&lt;Parameter!$B$6,"Kapazität &amp; Marge","Kapazität"),IF($AC51&lt;Parameter!$B$6,"Marge","OK"))))</f>
        <v/>
      </c>
      <c r="AE51" s="20" t="n"/>
    </row>
    <row r="52">
      <c r="A52" s="18" t="n"/>
      <c r="B52" s="41" t="n"/>
      <c r="C52" s="20" t="n"/>
      <c r="D52" s="18" t="n"/>
      <c r="E52" s="18" t="n"/>
      <c r="F52" s="21" t="n"/>
      <c r="G52" s="18" t="n"/>
      <c r="H52" s="28">
        <f>IF(OR($A52="",$G52=""),"",IFERROR(VLOOKUP($G52,Parameter!$D$5:$E$8,2,FALSE),""))</f>
        <v/>
      </c>
      <c r="I52" s="28">
        <f>IF(OR($A52="",$F52="",$H52=""),"",$F52*$H52)</f>
        <v/>
      </c>
      <c r="J52" s="23" t="n"/>
      <c r="K52" s="28">
        <f>IF($A52="","",IF(Parameter!$B$7="","",Parameter!$B$7))</f>
        <v/>
      </c>
      <c r="L52" s="28">
        <f>IF(OR($A52="",$J52="",$K52=""),"",$J52*$K52)</f>
        <v/>
      </c>
      <c r="M52" s="23" t="n"/>
      <c r="N52" s="21" t="n"/>
      <c r="O52" s="28">
        <f>IF($A52="","",IF(Parameter!$B$9="","",Parameter!$B$9))</f>
        <v/>
      </c>
      <c r="P52" s="28">
        <f>IF($A52="","",IF(Parameter!$B$8="","",Parameter!$B$8))</f>
        <v/>
      </c>
      <c r="Q52" s="28">
        <f>IF(OR($A52="",$M52="",$N52="",$O52="",$P52=""),"",IF(AND($M52=0,$N52=0),0,$M52*$N52*$P52+$O52))</f>
        <v/>
      </c>
      <c r="R52" s="24" t="n"/>
      <c r="S52" s="24" t="n"/>
      <c r="T52" s="28">
        <f>IF(OR($A52="",$I52="",$L52="",$Q52="",$R52="",$S52=""),"",SUM($I52,$L52,$Q52,$R52,$S52))</f>
        <v/>
      </c>
      <c r="U52" s="25" t="n"/>
      <c r="V52" s="28">
        <f>IF(OR($A52="",$T52="",$U52=""),"",$T52*(1+$U52))</f>
        <v/>
      </c>
      <c r="W52" s="18" t="n"/>
      <c r="X52" s="29">
        <f>IF(OR($A52="",$W52=""),"",IFERROR(VLOOKUP($W52,Parameter!$G$5:$H$7,2,FALSE),""))</f>
        <v/>
      </c>
      <c r="Y52" s="28">
        <f>IF(OR($A52="",$V52="",$X52=""),"",$V52*$X52)</f>
        <v/>
      </c>
      <c r="Z52" s="28">
        <f>IF(OR($A52="",$V52="",$Y52=""),"",$V52+$Y52)</f>
        <v/>
      </c>
      <c r="AA52" s="28">
        <f>IF(OR($A52="",$V52="",$F52=""),"",IFERROR($V52/$F52,""))</f>
        <v/>
      </c>
      <c r="AB52" s="28">
        <f>IF(OR($A52="",$V52="",$T52=""),"",$V52-$T52)</f>
        <v/>
      </c>
      <c r="AC52" s="29">
        <f>IF(OR($A52="",$AB52="",$V52=""),"",IFERROR($AB52/$V52,""))</f>
        <v/>
      </c>
      <c r="AD52" s="30">
        <f>IF($A52="","",IF(OR($B52="",$C52="",$D52="",$E52="",$F52="",$G52="",$J52="",$M52="",$N52="",$R52="",$S52="",$U52="",$W52="",$T52="",$V52="",$X52="",$Z52="",$AC52=""),"Angaben fehlen",IF($F52&gt;Parameter!$B$5,IF($AC52&lt;Parameter!$B$6,"Kapazität &amp; Marge","Kapazität"),IF($AC52&lt;Parameter!$B$6,"Marge","OK"))))</f>
        <v/>
      </c>
      <c r="AE52" s="20" t="n"/>
    </row>
    <row r="53">
      <c r="A53" s="18" t="n"/>
      <c r="B53" s="41" t="n"/>
      <c r="C53" s="20" t="n"/>
      <c r="D53" s="18" t="n"/>
      <c r="E53" s="18" t="n"/>
      <c r="F53" s="21" t="n"/>
      <c r="G53" s="18" t="n"/>
      <c r="H53" s="22">
        <f>IF(OR($A53="",$G53=""),"",IFERROR(VLOOKUP($G53,Parameter!$D$5:$E$8,2,FALSE),""))</f>
        <v/>
      </c>
      <c r="I53" s="22">
        <f>IF(OR($A53="",$F53="",$H53=""),"",$F53*$H53)</f>
        <v/>
      </c>
      <c r="J53" s="23" t="n"/>
      <c r="K53" s="22">
        <f>IF($A53="","",IF(Parameter!$B$7="","",Parameter!$B$7))</f>
        <v/>
      </c>
      <c r="L53" s="22">
        <f>IF(OR($A53="",$J53="",$K53=""),"",$J53*$K53)</f>
        <v/>
      </c>
      <c r="M53" s="23" t="n"/>
      <c r="N53" s="21" t="n"/>
      <c r="O53" s="22">
        <f>IF($A53="","",IF(Parameter!$B$9="","",Parameter!$B$9))</f>
        <v/>
      </c>
      <c r="P53" s="22">
        <f>IF($A53="","",IF(Parameter!$B$8="","",Parameter!$B$8))</f>
        <v/>
      </c>
      <c r="Q53" s="22">
        <f>IF(OR($A53="",$M53="",$N53="",$O53="",$P53=""),"",IF(AND($M53=0,$N53=0),0,$M53*$N53*$P53+$O53))</f>
        <v/>
      </c>
      <c r="R53" s="24" t="n"/>
      <c r="S53" s="24" t="n"/>
      <c r="T53" s="22">
        <f>IF(OR($A53="",$I53="",$L53="",$Q53="",$R53="",$S53=""),"",SUM($I53,$L53,$Q53,$R53,$S53))</f>
        <v/>
      </c>
      <c r="U53" s="25" t="n"/>
      <c r="V53" s="22">
        <f>IF(OR($A53="",$T53="",$U53=""),"",$T53*(1+$U53))</f>
        <v/>
      </c>
      <c r="W53" s="18" t="n"/>
      <c r="X53" s="26">
        <f>IF(OR($A53="",$W53=""),"",IFERROR(VLOOKUP($W53,Parameter!$G$5:$H$7,2,FALSE),""))</f>
        <v/>
      </c>
      <c r="Y53" s="22">
        <f>IF(OR($A53="",$V53="",$X53=""),"",$V53*$X53)</f>
        <v/>
      </c>
      <c r="Z53" s="22">
        <f>IF(OR($A53="",$V53="",$Y53=""),"",$V53+$Y53)</f>
        <v/>
      </c>
      <c r="AA53" s="22">
        <f>IF(OR($A53="",$V53="",$F53=""),"",IFERROR($V53/$F53,""))</f>
        <v/>
      </c>
      <c r="AB53" s="22">
        <f>IF(OR($A53="",$V53="",$T53=""),"",$V53-$T53)</f>
        <v/>
      </c>
      <c r="AC53" s="26">
        <f>IF(OR($A53="",$AB53="",$V53=""),"",IFERROR($AB53/$V53,""))</f>
        <v/>
      </c>
      <c r="AD53" s="27">
        <f>IF($A53="","",IF(OR($B53="",$C53="",$D53="",$E53="",$F53="",$G53="",$J53="",$M53="",$N53="",$R53="",$S53="",$U53="",$W53="",$T53="",$V53="",$X53="",$Z53="",$AC53=""),"Angaben fehlen",IF($F53&gt;Parameter!$B$5,IF($AC53&lt;Parameter!$B$6,"Kapazität &amp; Marge","Kapazität"),IF($AC53&lt;Parameter!$B$6,"Marge","OK"))))</f>
        <v/>
      </c>
      <c r="AE53" s="20" t="n"/>
    </row>
    <row r="54">
      <c r="A54" s="18" t="n"/>
      <c r="B54" s="41" t="n"/>
      <c r="C54" s="20" t="n"/>
      <c r="D54" s="18" t="n"/>
      <c r="E54" s="18" t="n"/>
      <c r="F54" s="21" t="n"/>
      <c r="G54" s="18" t="n"/>
      <c r="H54" s="28">
        <f>IF(OR($A54="",$G54=""),"",IFERROR(VLOOKUP($G54,Parameter!$D$5:$E$8,2,FALSE),""))</f>
        <v/>
      </c>
      <c r="I54" s="28">
        <f>IF(OR($A54="",$F54="",$H54=""),"",$F54*$H54)</f>
        <v/>
      </c>
      <c r="J54" s="23" t="n"/>
      <c r="K54" s="28">
        <f>IF($A54="","",IF(Parameter!$B$7="","",Parameter!$B$7))</f>
        <v/>
      </c>
      <c r="L54" s="28">
        <f>IF(OR($A54="",$J54="",$K54=""),"",$J54*$K54)</f>
        <v/>
      </c>
      <c r="M54" s="23" t="n"/>
      <c r="N54" s="21" t="n"/>
      <c r="O54" s="28">
        <f>IF($A54="","",IF(Parameter!$B$9="","",Parameter!$B$9))</f>
        <v/>
      </c>
      <c r="P54" s="28">
        <f>IF($A54="","",IF(Parameter!$B$8="","",Parameter!$B$8))</f>
        <v/>
      </c>
      <c r="Q54" s="28">
        <f>IF(OR($A54="",$M54="",$N54="",$O54="",$P54=""),"",IF(AND($M54=0,$N54=0),0,$M54*$N54*$P54+$O54))</f>
        <v/>
      </c>
      <c r="R54" s="24" t="n"/>
      <c r="S54" s="24" t="n"/>
      <c r="T54" s="28">
        <f>IF(OR($A54="",$I54="",$L54="",$Q54="",$R54="",$S54=""),"",SUM($I54,$L54,$Q54,$R54,$S54))</f>
        <v/>
      </c>
      <c r="U54" s="25" t="n"/>
      <c r="V54" s="28">
        <f>IF(OR($A54="",$T54="",$U54=""),"",$T54*(1+$U54))</f>
        <v/>
      </c>
      <c r="W54" s="18" t="n"/>
      <c r="X54" s="29">
        <f>IF(OR($A54="",$W54=""),"",IFERROR(VLOOKUP($W54,Parameter!$G$5:$H$7,2,FALSE),""))</f>
        <v/>
      </c>
      <c r="Y54" s="28">
        <f>IF(OR($A54="",$V54="",$X54=""),"",$V54*$X54)</f>
        <v/>
      </c>
      <c r="Z54" s="28">
        <f>IF(OR($A54="",$V54="",$Y54=""),"",$V54+$Y54)</f>
        <v/>
      </c>
      <c r="AA54" s="28">
        <f>IF(OR($A54="",$V54="",$F54=""),"",IFERROR($V54/$F54,""))</f>
        <v/>
      </c>
      <c r="AB54" s="28">
        <f>IF(OR($A54="",$V54="",$T54=""),"",$V54-$T54)</f>
        <v/>
      </c>
      <c r="AC54" s="29">
        <f>IF(OR($A54="",$AB54="",$V54=""),"",IFERROR($AB54/$V54,""))</f>
        <v/>
      </c>
      <c r="AD54" s="30">
        <f>IF($A54="","",IF(OR($B54="",$C54="",$D54="",$E54="",$F54="",$G54="",$J54="",$M54="",$N54="",$R54="",$S54="",$U54="",$W54="",$T54="",$V54="",$X54="",$Z54="",$AC54=""),"Angaben fehlen",IF($F54&gt;Parameter!$B$5,IF($AC54&lt;Parameter!$B$6,"Kapazität &amp; Marge","Kapazität"),IF($AC54&lt;Parameter!$B$6,"Marge","OK"))))</f>
        <v/>
      </c>
      <c r="AE54" s="20" t="n"/>
    </row>
    <row r="55">
      <c r="A55" s="18" t="n"/>
      <c r="B55" s="41" t="n"/>
      <c r="C55" s="20" t="n"/>
      <c r="D55" s="18" t="n"/>
      <c r="E55" s="18" t="n"/>
      <c r="F55" s="21" t="n"/>
      <c r="G55" s="18" t="n"/>
      <c r="H55" s="22">
        <f>IF(OR($A55="",$G55=""),"",IFERROR(VLOOKUP($G55,Parameter!$D$5:$E$8,2,FALSE),""))</f>
        <v/>
      </c>
      <c r="I55" s="22">
        <f>IF(OR($A55="",$F55="",$H55=""),"",$F55*$H55)</f>
        <v/>
      </c>
      <c r="J55" s="23" t="n"/>
      <c r="K55" s="22">
        <f>IF($A55="","",IF(Parameter!$B$7="","",Parameter!$B$7))</f>
        <v/>
      </c>
      <c r="L55" s="22">
        <f>IF(OR($A55="",$J55="",$K55=""),"",$J55*$K55)</f>
        <v/>
      </c>
      <c r="M55" s="23" t="n"/>
      <c r="N55" s="21" t="n"/>
      <c r="O55" s="22">
        <f>IF($A55="","",IF(Parameter!$B$9="","",Parameter!$B$9))</f>
        <v/>
      </c>
      <c r="P55" s="22">
        <f>IF($A55="","",IF(Parameter!$B$8="","",Parameter!$B$8))</f>
        <v/>
      </c>
      <c r="Q55" s="22">
        <f>IF(OR($A55="",$M55="",$N55="",$O55="",$P55=""),"",IF(AND($M55=0,$N55=0),0,$M55*$N55*$P55+$O55))</f>
        <v/>
      </c>
      <c r="R55" s="24" t="n"/>
      <c r="S55" s="24" t="n"/>
      <c r="T55" s="22">
        <f>IF(OR($A55="",$I55="",$L55="",$Q55="",$R55="",$S55=""),"",SUM($I55,$L55,$Q55,$R55,$S55))</f>
        <v/>
      </c>
      <c r="U55" s="25" t="n"/>
      <c r="V55" s="22">
        <f>IF(OR($A55="",$T55="",$U55=""),"",$T55*(1+$U55))</f>
        <v/>
      </c>
      <c r="W55" s="18" t="n"/>
      <c r="X55" s="26">
        <f>IF(OR($A55="",$W55=""),"",IFERROR(VLOOKUP($W55,Parameter!$G$5:$H$7,2,FALSE),""))</f>
        <v/>
      </c>
      <c r="Y55" s="22">
        <f>IF(OR($A55="",$V55="",$X55=""),"",$V55*$X55)</f>
        <v/>
      </c>
      <c r="Z55" s="22">
        <f>IF(OR($A55="",$V55="",$Y55=""),"",$V55+$Y55)</f>
        <v/>
      </c>
      <c r="AA55" s="22">
        <f>IF(OR($A55="",$V55="",$F55=""),"",IFERROR($V55/$F55,""))</f>
        <v/>
      </c>
      <c r="AB55" s="22">
        <f>IF(OR($A55="",$V55="",$T55=""),"",$V55-$T55)</f>
        <v/>
      </c>
      <c r="AC55" s="26">
        <f>IF(OR($A55="",$AB55="",$V55=""),"",IFERROR($AB55/$V55,""))</f>
        <v/>
      </c>
      <c r="AD55" s="27">
        <f>IF($A55="","",IF(OR($B55="",$C55="",$D55="",$E55="",$F55="",$G55="",$J55="",$M55="",$N55="",$R55="",$S55="",$U55="",$W55="",$T55="",$V55="",$X55="",$Z55="",$AC55=""),"Angaben fehlen",IF($F55&gt;Parameter!$B$5,IF($AC55&lt;Parameter!$B$6,"Kapazität &amp; Marge","Kapazität"),IF($AC55&lt;Parameter!$B$6,"Marge","OK"))))</f>
        <v/>
      </c>
      <c r="AE55" s="20" t="n"/>
    </row>
    <row r="56">
      <c r="A56" s="18" t="n"/>
      <c r="B56" s="41" t="n"/>
      <c r="C56" s="20" t="n"/>
      <c r="D56" s="18" t="n"/>
      <c r="E56" s="18" t="n"/>
      <c r="F56" s="21" t="n"/>
      <c r="G56" s="18" t="n"/>
      <c r="H56" s="28">
        <f>IF(OR($A56="",$G56=""),"",IFERROR(VLOOKUP($G56,Parameter!$D$5:$E$8,2,FALSE),""))</f>
        <v/>
      </c>
      <c r="I56" s="28">
        <f>IF(OR($A56="",$F56="",$H56=""),"",$F56*$H56)</f>
        <v/>
      </c>
      <c r="J56" s="23" t="n"/>
      <c r="K56" s="28">
        <f>IF($A56="","",IF(Parameter!$B$7="","",Parameter!$B$7))</f>
        <v/>
      </c>
      <c r="L56" s="28">
        <f>IF(OR($A56="",$J56="",$K56=""),"",$J56*$K56)</f>
        <v/>
      </c>
      <c r="M56" s="23" t="n"/>
      <c r="N56" s="21" t="n"/>
      <c r="O56" s="28">
        <f>IF($A56="","",IF(Parameter!$B$9="","",Parameter!$B$9))</f>
        <v/>
      </c>
      <c r="P56" s="28">
        <f>IF($A56="","",IF(Parameter!$B$8="","",Parameter!$B$8))</f>
        <v/>
      </c>
      <c r="Q56" s="28">
        <f>IF(OR($A56="",$M56="",$N56="",$O56="",$P56=""),"",IF(AND($M56=0,$N56=0),0,$M56*$N56*$P56+$O56))</f>
        <v/>
      </c>
      <c r="R56" s="24" t="n"/>
      <c r="S56" s="24" t="n"/>
      <c r="T56" s="28">
        <f>IF(OR($A56="",$I56="",$L56="",$Q56="",$R56="",$S56=""),"",SUM($I56,$L56,$Q56,$R56,$S56))</f>
        <v/>
      </c>
      <c r="U56" s="25" t="n"/>
      <c r="V56" s="28">
        <f>IF(OR($A56="",$T56="",$U56=""),"",$T56*(1+$U56))</f>
        <v/>
      </c>
      <c r="W56" s="18" t="n"/>
      <c r="X56" s="29">
        <f>IF(OR($A56="",$W56=""),"",IFERROR(VLOOKUP($W56,Parameter!$G$5:$H$7,2,FALSE),""))</f>
        <v/>
      </c>
      <c r="Y56" s="28">
        <f>IF(OR($A56="",$V56="",$X56=""),"",$V56*$X56)</f>
        <v/>
      </c>
      <c r="Z56" s="28">
        <f>IF(OR($A56="",$V56="",$Y56=""),"",$V56+$Y56)</f>
        <v/>
      </c>
      <c r="AA56" s="28">
        <f>IF(OR($A56="",$V56="",$F56=""),"",IFERROR($V56/$F56,""))</f>
        <v/>
      </c>
      <c r="AB56" s="28">
        <f>IF(OR($A56="",$V56="",$T56=""),"",$V56-$T56)</f>
        <v/>
      </c>
      <c r="AC56" s="29">
        <f>IF(OR($A56="",$AB56="",$V56=""),"",IFERROR($AB56/$V56,""))</f>
        <v/>
      </c>
      <c r="AD56" s="30">
        <f>IF($A56="","",IF(OR($B56="",$C56="",$D56="",$E56="",$F56="",$G56="",$J56="",$M56="",$N56="",$R56="",$S56="",$U56="",$W56="",$T56="",$V56="",$X56="",$Z56="",$AC56=""),"Angaben fehlen",IF($F56&gt;Parameter!$B$5,IF($AC56&lt;Parameter!$B$6,"Kapazität &amp; Marge","Kapazität"),IF($AC56&lt;Parameter!$B$6,"Marge","OK"))))</f>
        <v/>
      </c>
      <c r="AE56" s="20" t="n"/>
    </row>
    <row r="57">
      <c r="A57" s="18" t="n"/>
      <c r="B57" s="41" t="n"/>
      <c r="C57" s="20" t="n"/>
      <c r="D57" s="18" t="n"/>
      <c r="E57" s="18" t="n"/>
      <c r="F57" s="21" t="n"/>
      <c r="G57" s="18" t="n"/>
      <c r="H57" s="22">
        <f>IF(OR($A57="",$G57=""),"",IFERROR(VLOOKUP($G57,Parameter!$D$5:$E$8,2,FALSE),""))</f>
        <v/>
      </c>
      <c r="I57" s="22">
        <f>IF(OR($A57="",$F57="",$H57=""),"",$F57*$H57)</f>
        <v/>
      </c>
      <c r="J57" s="23" t="n"/>
      <c r="K57" s="22">
        <f>IF($A57="","",IF(Parameter!$B$7="","",Parameter!$B$7))</f>
        <v/>
      </c>
      <c r="L57" s="22">
        <f>IF(OR($A57="",$J57="",$K57=""),"",$J57*$K57)</f>
        <v/>
      </c>
      <c r="M57" s="23" t="n"/>
      <c r="N57" s="21" t="n"/>
      <c r="O57" s="22">
        <f>IF($A57="","",IF(Parameter!$B$9="","",Parameter!$B$9))</f>
        <v/>
      </c>
      <c r="P57" s="22">
        <f>IF($A57="","",IF(Parameter!$B$8="","",Parameter!$B$8))</f>
        <v/>
      </c>
      <c r="Q57" s="22">
        <f>IF(OR($A57="",$M57="",$N57="",$O57="",$P57=""),"",IF(AND($M57=0,$N57=0),0,$M57*$N57*$P57+$O57))</f>
        <v/>
      </c>
      <c r="R57" s="24" t="n"/>
      <c r="S57" s="24" t="n"/>
      <c r="T57" s="22">
        <f>IF(OR($A57="",$I57="",$L57="",$Q57="",$R57="",$S57=""),"",SUM($I57,$L57,$Q57,$R57,$S57))</f>
        <v/>
      </c>
      <c r="U57" s="25" t="n"/>
      <c r="V57" s="22">
        <f>IF(OR($A57="",$T57="",$U57=""),"",$T57*(1+$U57))</f>
        <v/>
      </c>
      <c r="W57" s="18" t="n"/>
      <c r="X57" s="26">
        <f>IF(OR($A57="",$W57=""),"",IFERROR(VLOOKUP($W57,Parameter!$G$5:$H$7,2,FALSE),""))</f>
        <v/>
      </c>
      <c r="Y57" s="22">
        <f>IF(OR($A57="",$V57="",$X57=""),"",$V57*$X57)</f>
        <v/>
      </c>
      <c r="Z57" s="22">
        <f>IF(OR($A57="",$V57="",$Y57=""),"",$V57+$Y57)</f>
        <v/>
      </c>
      <c r="AA57" s="22">
        <f>IF(OR($A57="",$V57="",$F57=""),"",IFERROR($V57/$F57,""))</f>
        <v/>
      </c>
      <c r="AB57" s="22">
        <f>IF(OR($A57="",$V57="",$T57=""),"",$V57-$T57)</f>
        <v/>
      </c>
      <c r="AC57" s="26">
        <f>IF(OR($A57="",$AB57="",$V57=""),"",IFERROR($AB57/$V57,""))</f>
        <v/>
      </c>
      <c r="AD57" s="27">
        <f>IF($A57="","",IF(OR($B57="",$C57="",$D57="",$E57="",$F57="",$G57="",$J57="",$M57="",$N57="",$R57="",$S57="",$U57="",$W57="",$T57="",$V57="",$X57="",$Z57="",$AC57=""),"Angaben fehlen",IF($F57&gt;Parameter!$B$5,IF($AC57&lt;Parameter!$B$6,"Kapazität &amp; Marge","Kapazität"),IF($AC57&lt;Parameter!$B$6,"Marge","OK"))))</f>
        <v/>
      </c>
      <c r="AE57" s="20" t="n"/>
    </row>
    <row r="58">
      <c r="A58" s="18" t="n"/>
      <c r="B58" s="41" t="n"/>
      <c r="C58" s="20" t="n"/>
      <c r="D58" s="18" t="n"/>
      <c r="E58" s="18" t="n"/>
      <c r="F58" s="21" t="n"/>
      <c r="G58" s="18" t="n"/>
      <c r="H58" s="28">
        <f>IF(OR($A58="",$G58=""),"",IFERROR(VLOOKUP($G58,Parameter!$D$5:$E$8,2,FALSE),""))</f>
        <v/>
      </c>
      <c r="I58" s="28">
        <f>IF(OR($A58="",$F58="",$H58=""),"",$F58*$H58)</f>
        <v/>
      </c>
      <c r="J58" s="23" t="n"/>
      <c r="K58" s="28">
        <f>IF($A58="","",IF(Parameter!$B$7="","",Parameter!$B$7))</f>
        <v/>
      </c>
      <c r="L58" s="28">
        <f>IF(OR($A58="",$J58="",$K58=""),"",$J58*$K58)</f>
        <v/>
      </c>
      <c r="M58" s="23" t="n"/>
      <c r="N58" s="21" t="n"/>
      <c r="O58" s="28">
        <f>IF($A58="","",IF(Parameter!$B$9="","",Parameter!$B$9))</f>
        <v/>
      </c>
      <c r="P58" s="28">
        <f>IF($A58="","",IF(Parameter!$B$8="","",Parameter!$B$8))</f>
        <v/>
      </c>
      <c r="Q58" s="28">
        <f>IF(OR($A58="",$M58="",$N58="",$O58="",$P58=""),"",IF(AND($M58=0,$N58=0),0,$M58*$N58*$P58+$O58))</f>
        <v/>
      </c>
      <c r="R58" s="24" t="n"/>
      <c r="S58" s="24" t="n"/>
      <c r="T58" s="28">
        <f>IF(OR($A58="",$I58="",$L58="",$Q58="",$R58="",$S58=""),"",SUM($I58,$L58,$Q58,$R58,$S58))</f>
        <v/>
      </c>
      <c r="U58" s="25" t="n"/>
      <c r="V58" s="28">
        <f>IF(OR($A58="",$T58="",$U58=""),"",$T58*(1+$U58))</f>
        <v/>
      </c>
      <c r="W58" s="18" t="n"/>
      <c r="X58" s="29">
        <f>IF(OR($A58="",$W58=""),"",IFERROR(VLOOKUP($W58,Parameter!$G$5:$H$7,2,FALSE),""))</f>
        <v/>
      </c>
      <c r="Y58" s="28">
        <f>IF(OR($A58="",$V58="",$X58=""),"",$V58*$X58)</f>
        <v/>
      </c>
      <c r="Z58" s="28">
        <f>IF(OR($A58="",$V58="",$Y58=""),"",$V58+$Y58)</f>
        <v/>
      </c>
      <c r="AA58" s="28">
        <f>IF(OR($A58="",$V58="",$F58=""),"",IFERROR($V58/$F58,""))</f>
        <v/>
      </c>
      <c r="AB58" s="28">
        <f>IF(OR($A58="",$V58="",$T58=""),"",$V58-$T58)</f>
        <v/>
      </c>
      <c r="AC58" s="29">
        <f>IF(OR($A58="",$AB58="",$V58=""),"",IFERROR($AB58/$V58,""))</f>
        <v/>
      </c>
      <c r="AD58" s="30">
        <f>IF($A58="","",IF(OR($B58="",$C58="",$D58="",$E58="",$F58="",$G58="",$J58="",$M58="",$N58="",$R58="",$S58="",$U58="",$W58="",$T58="",$V58="",$X58="",$Z58="",$AC58=""),"Angaben fehlen",IF($F58&gt;Parameter!$B$5,IF($AC58&lt;Parameter!$B$6,"Kapazität &amp; Marge","Kapazität"),IF($AC58&lt;Parameter!$B$6,"Marge","OK"))))</f>
        <v/>
      </c>
      <c r="AE58" s="20" t="n"/>
    </row>
    <row r="59">
      <c r="A59" s="18" t="n"/>
      <c r="B59" s="41" t="n"/>
      <c r="C59" s="20" t="n"/>
      <c r="D59" s="18" t="n"/>
      <c r="E59" s="18" t="n"/>
      <c r="F59" s="21" t="n"/>
      <c r="G59" s="18" t="n"/>
      <c r="H59" s="22">
        <f>IF(OR($A59="",$G59=""),"",IFERROR(VLOOKUP($G59,Parameter!$D$5:$E$8,2,FALSE),""))</f>
        <v/>
      </c>
      <c r="I59" s="22">
        <f>IF(OR($A59="",$F59="",$H59=""),"",$F59*$H59)</f>
        <v/>
      </c>
      <c r="J59" s="23" t="n"/>
      <c r="K59" s="22">
        <f>IF($A59="","",IF(Parameter!$B$7="","",Parameter!$B$7))</f>
        <v/>
      </c>
      <c r="L59" s="22">
        <f>IF(OR($A59="",$J59="",$K59=""),"",$J59*$K59)</f>
        <v/>
      </c>
      <c r="M59" s="23" t="n"/>
      <c r="N59" s="21" t="n"/>
      <c r="O59" s="22">
        <f>IF($A59="","",IF(Parameter!$B$9="","",Parameter!$B$9))</f>
        <v/>
      </c>
      <c r="P59" s="22">
        <f>IF($A59="","",IF(Parameter!$B$8="","",Parameter!$B$8))</f>
        <v/>
      </c>
      <c r="Q59" s="22">
        <f>IF(OR($A59="",$M59="",$N59="",$O59="",$P59=""),"",IF(AND($M59=0,$N59=0),0,$M59*$N59*$P59+$O59))</f>
        <v/>
      </c>
      <c r="R59" s="24" t="n"/>
      <c r="S59" s="24" t="n"/>
      <c r="T59" s="22">
        <f>IF(OR($A59="",$I59="",$L59="",$Q59="",$R59="",$S59=""),"",SUM($I59,$L59,$Q59,$R59,$S59))</f>
        <v/>
      </c>
      <c r="U59" s="25" t="n"/>
      <c r="V59" s="22">
        <f>IF(OR($A59="",$T59="",$U59=""),"",$T59*(1+$U59))</f>
        <v/>
      </c>
      <c r="W59" s="18" t="n"/>
      <c r="X59" s="26">
        <f>IF(OR($A59="",$W59=""),"",IFERROR(VLOOKUP($W59,Parameter!$G$5:$H$7,2,FALSE),""))</f>
        <v/>
      </c>
      <c r="Y59" s="22">
        <f>IF(OR($A59="",$V59="",$X59=""),"",$V59*$X59)</f>
        <v/>
      </c>
      <c r="Z59" s="22">
        <f>IF(OR($A59="",$V59="",$Y59=""),"",$V59+$Y59)</f>
        <v/>
      </c>
      <c r="AA59" s="22">
        <f>IF(OR($A59="",$V59="",$F59=""),"",IFERROR($V59/$F59,""))</f>
        <v/>
      </c>
      <c r="AB59" s="22">
        <f>IF(OR($A59="",$V59="",$T59=""),"",$V59-$T59)</f>
        <v/>
      </c>
      <c r="AC59" s="26">
        <f>IF(OR($A59="",$AB59="",$V59=""),"",IFERROR($AB59/$V59,""))</f>
        <v/>
      </c>
      <c r="AD59" s="27">
        <f>IF($A59="","",IF(OR($B59="",$C59="",$D59="",$E59="",$F59="",$G59="",$J59="",$M59="",$N59="",$R59="",$S59="",$U59="",$W59="",$T59="",$V59="",$X59="",$Z59="",$AC59=""),"Angaben fehlen",IF($F59&gt;Parameter!$B$5,IF($AC59&lt;Parameter!$B$6,"Kapazität &amp; Marge","Kapazität"),IF($AC59&lt;Parameter!$B$6,"Marge","OK"))))</f>
        <v/>
      </c>
      <c r="AE59" s="20" t="n"/>
    </row>
    <row r="60">
      <c r="A60" s="18" t="n"/>
      <c r="B60" s="41" t="n"/>
      <c r="C60" s="20" t="n"/>
      <c r="D60" s="18" t="n"/>
      <c r="E60" s="18" t="n"/>
      <c r="F60" s="21" t="n"/>
      <c r="G60" s="18" t="n"/>
      <c r="H60" s="28">
        <f>IF(OR($A60="",$G60=""),"",IFERROR(VLOOKUP($G60,Parameter!$D$5:$E$8,2,FALSE),""))</f>
        <v/>
      </c>
      <c r="I60" s="28">
        <f>IF(OR($A60="",$F60="",$H60=""),"",$F60*$H60)</f>
        <v/>
      </c>
      <c r="J60" s="23" t="n"/>
      <c r="K60" s="28">
        <f>IF($A60="","",IF(Parameter!$B$7="","",Parameter!$B$7))</f>
        <v/>
      </c>
      <c r="L60" s="28">
        <f>IF(OR($A60="",$J60="",$K60=""),"",$J60*$K60)</f>
        <v/>
      </c>
      <c r="M60" s="23" t="n"/>
      <c r="N60" s="21" t="n"/>
      <c r="O60" s="28">
        <f>IF($A60="","",IF(Parameter!$B$9="","",Parameter!$B$9))</f>
        <v/>
      </c>
      <c r="P60" s="28">
        <f>IF($A60="","",IF(Parameter!$B$8="","",Parameter!$B$8))</f>
        <v/>
      </c>
      <c r="Q60" s="28">
        <f>IF(OR($A60="",$M60="",$N60="",$O60="",$P60=""),"",IF(AND($M60=0,$N60=0),0,$M60*$N60*$P60+$O60))</f>
        <v/>
      </c>
      <c r="R60" s="24" t="n"/>
      <c r="S60" s="24" t="n"/>
      <c r="T60" s="28">
        <f>IF(OR($A60="",$I60="",$L60="",$Q60="",$R60="",$S60=""),"",SUM($I60,$L60,$Q60,$R60,$S60))</f>
        <v/>
      </c>
      <c r="U60" s="25" t="n"/>
      <c r="V60" s="28">
        <f>IF(OR($A60="",$T60="",$U60=""),"",$T60*(1+$U60))</f>
        <v/>
      </c>
      <c r="W60" s="18" t="n"/>
      <c r="X60" s="29">
        <f>IF(OR($A60="",$W60=""),"",IFERROR(VLOOKUP($W60,Parameter!$G$5:$H$7,2,FALSE),""))</f>
        <v/>
      </c>
      <c r="Y60" s="28">
        <f>IF(OR($A60="",$V60="",$X60=""),"",$V60*$X60)</f>
        <v/>
      </c>
      <c r="Z60" s="28">
        <f>IF(OR($A60="",$V60="",$Y60=""),"",$V60+$Y60)</f>
        <v/>
      </c>
      <c r="AA60" s="28">
        <f>IF(OR($A60="",$V60="",$F60=""),"",IFERROR($V60/$F60,""))</f>
        <v/>
      </c>
      <c r="AB60" s="28">
        <f>IF(OR($A60="",$V60="",$T60=""),"",$V60-$T60)</f>
        <v/>
      </c>
      <c r="AC60" s="29">
        <f>IF(OR($A60="",$AB60="",$V60=""),"",IFERROR($AB60/$V60,""))</f>
        <v/>
      </c>
      <c r="AD60" s="30">
        <f>IF($A60="","",IF(OR($B60="",$C60="",$D60="",$E60="",$F60="",$G60="",$J60="",$M60="",$N60="",$R60="",$S60="",$U60="",$W60="",$T60="",$V60="",$X60="",$Z60="",$AC60=""),"Angaben fehlen",IF($F60&gt;Parameter!$B$5,IF($AC60&lt;Parameter!$B$6,"Kapazität &amp; Marge","Kapazität"),IF($AC60&lt;Parameter!$B$6,"Marge","OK"))))</f>
        <v/>
      </c>
      <c r="AE60" s="20" t="n"/>
    </row>
    <row r="61">
      <c r="A61" s="18" t="n"/>
      <c r="B61" s="41" t="n"/>
      <c r="C61" s="20" t="n"/>
      <c r="D61" s="18" t="n"/>
      <c r="E61" s="18" t="n"/>
      <c r="F61" s="21" t="n"/>
      <c r="G61" s="18" t="n"/>
      <c r="H61" s="22">
        <f>IF(OR($A61="",$G61=""),"",IFERROR(VLOOKUP($G61,Parameter!$D$5:$E$8,2,FALSE),""))</f>
        <v/>
      </c>
      <c r="I61" s="22">
        <f>IF(OR($A61="",$F61="",$H61=""),"",$F61*$H61)</f>
        <v/>
      </c>
      <c r="J61" s="23" t="n"/>
      <c r="K61" s="22">
        <f>IF($A61="","",IF(Parameter!$B$7="","",Parameter!$B$7))</f>
        <v/>
      </c>
      <c r="L61" s="22">
        <f>IF(OR($A61="",$J61="",$K61=""),"",$J61*$K61)</f>
        <v/>
      </c>
      <c r="M61" s="23" t="n"/>
      <c r="N61" s="21" t="n"/>
      <c r="O61" s="22">
        <f>IF($A61="","",IF(Parameter!$B$9="","",Parameter!$B$9))</f>
        <v/>
      </c>
      <c r="P61" s="22">
        <f>IF($A61="","",IF(Parameter!$B$8="","",Parameter!$B$8))</f>
        <v/>
      </c>
      <c r="Q61" s="22">
        <f>IF(OR($A61="",$M61="",$N61="",$O61="",$P61=""),"",IF(AND($M61=0,$N61=0),0,$M61*$N61*$P61+$O61))</f>
        <v/>
      </c>
      <c r="R61" s="24" t="n"/>
      <c r="S61" s="24" t="n"/>
      <c r="T61" s="22">
        <f>IF(OR($A61="",$I61="",$L61="",$Q61="",$R61="",$S61=""),"",SUM($I61,$L61,$Q61,$R61,$S61))</f>
        <v/>
      </c>
      <c r="U61" s="25" t="n"/>
      <c r="V61" s="22">
        <f>IF(OR($A61="",$T61="",$U61=""),"",$T61*(1+$U61))</f>
        <v/>
      </c>
      <c r="W61" s="18" t="n"/>
      <c r="X61" s="26">
        <f>IF(OR($A61="",$W61=""),"",IFERROR(VLOOKUP($W61,Parameter!$G$5:$H$7,2,FALSE),""))</f>
        <v/>
      </c>
      <c r="Y61" s="22">
        <f>IF(OR($A61="",$V61="",$X61=""),"",$V61*$X61)</f>
        <v/>
      </c>
      <c r="Z61" s="22">
        <f>IF(OR($A61="",$V61="",$Y61=""),"",$V61+$Y61)</f>
        <v/>
      </c>
      <c r="AA61" s="22">
        <f>IF(OR($A61="",$V61="",$F61=""),"",IFERROR($V61/$F61,""))</f>
        <v/>
      </c>
      <c r="AB61" s="22">
        <f>IF(OR($A61="",$V61="",$T61=""),"",$V61-$T61)</f>
        <v/>
      </c>
      <c r="AC61" s="26">
        <f>IF(OR($A61="",$AB61="",$V61=""),"",IFERROR($AB61/$V61,""))</f>
        <v/>
      </c>
      <c r="AD61" s="27">
        <f>IF($A61="","",IF(OR($B61="",$C61="",$D61="",$E61="",$F61="",$G61="",$J61="",$M61="",$N61="",$R61="",$S61="",$U61="",$W61="",$T61="",$V61="",$X61="",$Z61="",$AC61=""),"Angaben fehlen",IF($F61&gt;Parameter!$B$5,IF($AC61&lt;Parameter!$B$6,"Kapazität &amp; Marge","Kapazität"),IF($AC61&lt;Parameter!$B$6,"Marge","OK"))))</f>
        <v/>
      </c>
      <c r="AE61" s="20" t="n"/>
    </row>
    <row r="62">
      <c r="A62" s="18" t="n"/>
      <c r="B62" s="41" t="n"/>
      <c r="C62" s="20" t="n"/>
      <c r="D62" s="18" t="n"/>
      <c r="E62" s="18" t="n"/>
      <c r="F62" s="21" t="n"/>
      <c r="G62" s="18" t="n"/>
      <c r="H62" s="28">
        <f>IF(OR($A62="",$G62=""),"",IFERROR(VLOOKUP($G62,Parameter!$D$5:$E$8,2,FALSE),""))</f>
        <v/>
      </c>
      <c r="I62" s="28">
        <f>IF(OR($A62="",$F62="",$H62=""),"",$F62*$H62)</f>
        <v/>
      </c>
      <c r="J62" s="23" t="n"/>
      <c r="K62" s="28">
        <f>IF($A62="","",IF(Parameter!$B$7="","",Parameter!$B$7))</f>
        <v/>
      </c>
      <c r="L62" s="28">
        <f>IF(OR($A62="",$J62="",$K62=""),"",$J62*$K62)</f>
        <v/>
      </c>
      <c r="M62" s="23" t="n"/>
      <c r="N62" s="21" t="n"/>
      <c r="O62" s="28">
        <f>IF($A62="","",IF(Parameter!$B$9="","",Parameter!$B$9))</f>
        <v/>
      </c>
      <c r="P62" s="28">
        <f>IF($A62="","",IF(Parameter!$B$8="","",Parameter!$B$8))</f>
        <v/>
      </c>
      <c r="Q62" s="28">
        <f>IF(OR($A62="",$M62="",$N62="",$O62="",$P62=""),"",IF(AND($M62=0,$N62=0),0,$M62*$N62*$P62+$O62))</f>
        <v/>
      </c>
      <c r="R62" s="24" t="n"/>
      <c r="S62" s="24" t="n"/>
      <c r="T62" s="28">
        <f>IF(OR($A62="",$I62="",$L62="",$Q62="",$R62="",$S62=""),"",SUM($I62,$L62,$Q62,$R62,$S62))</f>
        <v/>
      </c>
      <c r="U62" s="25" t="n"/>
      <c r="V62" s="28">
        <f>IF(OR($A62="",$T62="",$U62=""),"",$T62*(1+$U62))</f>
        <v/>
      </c>
      <c r="W62" s="18" t="n"/>
      <c r="X62" s="29">
        <f>IF(OR($A62="",$W62=""),"",IFERROR(VLOOKUP($W62,Parameter!$G$5:$H$7,2,FALSE),""))</f>
        <v/>
      </c>
      <c r="Y62" s="28">
        <f>IF(OR($A62="",$V62="",$X62=""),"",$V62*$X62)</f>
        <v/>
      </c>
      <c r="Z62" s="28">
        <f>IF(OR($A62="",$V62="",$Y62=""),"",$V62+$Y62)</f>
        <v/>
      </c>
      <c r="AA62" s="28">
        <f>IF(OR($A62="",$V62="",$F62=""),"",IFERROR($V62/$F62,""))</f>
        <v/>
      </c>
      <c r="AB62" s="28">
        <f>IF(OR($A62="",$V62="",$T62=""),"",$V62-$T62)</f>
        <v/>
      </c>
      <c r="AC62" s="29">
        <f>IF(OR($A62="",$AB62="",$V62=""),"",IFERROR($AB62/$V62,""))</f>
        <v/>
      </c>
      <c r="AD62" s="30">
        <f>IF($A62="","",IF(OR($B62="",$C62="",$D62="",$E62="",$F62="",$G62="",$J62="",$M62="",$N62="",$R62="",$S62="",$U62="",$W62="",$T62="",$V62="",$X62="",$Z62="",$AC62=""),"Angaben fehlen",IF($F62&gt;Parameter!$B$5,IF($AC62&lt;Parameter!$B$6,"Kapazität &amp; Marge","Kapazität"),IF($AC62&lt;Parameter!$B$6,"Marge","OK"))))</f>
        <v/>
      </c>
      <c r="AE62" s="20" t="n"/>
    </row>
    <row r="63">
      <c r="A63" s="18" t="n"/>
      <c r="B63" s="41" t="n"/>
      <c r="C63" s="20" t="n"/>
      <c r="D63" s="18" t="n"/>
      <c r="E63" s="18" t="n"/>
      <c r="F63" s="21" t="n"/>
      <c r="G63" s="18" t="n"/>
      <c r="H63" s="22">
        <f>IF(OR($A63="",$G63=""),"",IFERROR(VLOOKUP($G63,Parameter!$D$5:$E$8,2,FALSE),""))</f>
        <v/>
      </c>
      <c r="I63" s="22">
        <f>IF(OR($A63="",$F63="",$H63=""),"",$F63*$H63)</f>
        <v/>
      </c>
      <c r="J63" s="23" t="n"/>
      <c r="K63" s="22">
        <f>IF($A63="","",IF(Parameter!$B$7="","",Parameter!$B$7))</f>
        <v/>
      </c>
      <c r="L63" s="22">
        <f>IF(OR($A63="",$J63="",$K63=""),"",$J63*$K63)</f>
        <v/>
      </c>
      <c r="M63" s="23" t="n"/>
      <c r="N63" s="21" t="n"/>
      <c r="O63" s="22">
        <f>IF($A63="","",IF(Parameter!$B$9="","",Parameter!$B$9))</f>
        <v/>
      </c>
      <c r="P63" s="22">
        <f>IF($A63="","",IF(Parameter!$B$8="","",Parameter!$B$8))</f>
        <v/>
      </c>
      <c r="Q63" s="22">
        <f>IF(OR($A63="",$M63="",$N63="",$O63="",$P63=""),"",IF(AND($M63=0,$N63=0),0,$M63*$N63*$P63+$O63))</f>
        <v/>
      </c>
      <c r="R63" s="24" t="n"/>
      <c r="S63" s="24" t="n"/>
      <c r="T63" s="22">
        <f>IF(OR($A63="",$I63="",$L63="",$Q63="",$R63="",$S63=""),"",SUM($I63,$L63,$Q63,$R63,$S63))</f>
        <v/>
      </c>
      <c r="U63" s="25" t="n"/>
      <c r="V63" s="22">
        <f>IF(OR($A63="",$T63="",$U63=""),"",$T63*(1+$U63))</f>
        <v/>
      </c>
      <c r="W63" s="18" t="n"/>
      <c r="X63" s="26">
        <f>IF(OR($A63="",$W63=""),"",IFERROR(VLOOKUP($W63,Parameter!$G$5:$H$7,2,FALSE),""))</f>
        <v/>
      </c>
      <c r="Y63" s="22">
        <f>IF(OR($A63="",$V63="",$X63=""),"",$V63*$X63)</f>
        <v/>
      </c>
      <c r="Z63" s="22">
        <f>IF(OR($A63="",$V63="",$Y63=""),"",$V63+$Y63)</f>
        <v/>
      </c>
      <c r="AA63" s="22">
        <f>IF(OR($A63="",$V63="",$F63=""),"",IFERROR($V63/$F63,""))</f>
        <v/>
      </c>
      <c r="AB63" s="22">
        <f>IF(OR($A63="",$V63="",$T63=""),"",$V63-$T63)</f>
        <v/>
      </c>
      <c r="AC63" s="26">
        <f>IF(OR($A63="",$AB63="",$V63=""),"",IFERROR($AB63/$V63,""))</f>
        <v/>
      </c>
      <c r="AD63" s="27">
        <f>IF($A63="","",IF(OR($B63="",$C63="",$D63="",$E63="",$F63="",$G63="",$J63="",$M63="",$N63="",$R63="",$S63="",$U63="",$W63="",$T63="",$V63="",$X63="",$Z63="",$AC63=""),"Angaben fehlen",IF($F63&gt;Parameter!$B$5,IF($AC63&lt;Parameter!$B$6,"Kapazität &amp; Marge","Kapazität"),IF($AC63&lt;Parameter!$B$6,"Marge","OK"))))</f>
        <v/>
      </c>
      <c r="AE63" s="20" t="n"/>
    </row>
    <row r="64">
      <c r="A64" s="18" t="n"/>
      <c r="B64" s="41" t="n"/>
      <c r="C64" s="20" t="n"/>
      <c r="D64" s="18" t="n"/>
      <c r="E64" s="18" t="n"/>
      <c r="F64" s="21" t="n"/>
      <c r="G64" s="18" t="n"/>
      <c r="H64" s="28">
        <f>IF(OR($A64="",$G64=""),"",IFERROR(VLOOKUP($G64,Parameter!$D$5:$E$8,2,FALSE),""))</f>
        <v/>
      </c>
      <c r="I64" s="28">
        <f>IF(OR($A64="",$F64="",$H64=""),"",$F64*$H64)</f>
        <v/>
      </c>
      <c r="J64" s="23" t="n"/>
      <c r="K64" s="28">
        <f>IF($A64="","",IF(Parameter!$B$7="","",Parameter!$B$7))</f>
        <v/>
      </c>
      <c r="L64" s="28">
        <f>IF(OR($A64="",$J64="",$K64=""),"",$J64*$K64)</f>
        <v/>
      </c>
      <c r="M64" s="23" t="n"/>
      <c r="N64" s="21" t="n"/>
      <c r="O64" s="28">
        <f>IF($A64="","",IF(Parameter!$B$9="","",Parameter!$B$9))</f>
        <v/>
      </c>
      <c r="P64" s="28">
        <f>IF($A64="","",IF(Parameter!$B$8="","",Parameter!$B$8))</f>
        <v/>
      </c>
      <c r="Q64" s="28">
        <f>IF(OR($A64="",$M64="",$N64="",$O64="",$P64=""),"",IF(AND($M64=0,$N64=0),0,$M64*$N64*$P64+$O64))</f>
        <v/>
      </c>
      <c r="R64" s="24" t="n"/>
      <c r="S64" s="24" t="n"/>
      <c r="T64" s="28">
        <f>IF(OR($A64="",$I64="",$L64="",$Q64="",$R64="",$S64=""),"",SUM($I64,$L64,$Q64,$R64,$S64))</f>
        <v/>
      </c>
      <c r="U64" s="25" t="n"/>
      <c r="V64" s="28">
        <f>IF(OR($A64="",$T64="",$U64=""),"",$T64*(1+$U64))</f>
        <v/>
      </c>
      <c r="W64" s="18" t="n"/>
      <c r="X64" s="29">
        <f>IF(OR($A64="",$W64=""),"",IFERROR(VLOOKUP($W64,Parameter!$G$5:$H$7,2,FALSE),""))</f>
        <v/>
      </c>
      <c r="Y64" s="28">
        <f>IF(OR($A64="",$V64="",$X64=""),"",$V64*$X64)</f>
        <v/>
      </c>
      <c r="Z64" s="28">
        <f>IF(OR($A64="",$V64="",$Y64=""),"",$V64+$Y64)</f>
        <v/>
      </c>
      <c r="AA64" s="28">
        <f>IF(OR($A64="",$V64="",$F64=""),"",IFERROR($V64/$F64,""))</f>
        <v/>
      </c>
      <c r="AB64" s="28">
        <f>IF(OR($A64="",$V64="",$T64=""),"",$V64-$T64)</f>
        <v/>
      </c>
      <c r="AC64" s="29">
        <f>IF(OR($A64="",$AB64="",$V64=""),"",IFERROR($AB64/$V64,""))</f>
        <v/>
      </c>
      <c r="AD64" s="30">
        <f>IF($A64="","",IF(OR($B64="",$C64="",$D64="",$E64="",$F64="",$G64="",$J64="",$M64="",$N64="",$R64="",$S64="",$U64="",$W64="",$T64="",$V64="",$X64="",$Z64="",$AC64=""),"Angaben fehlen",IF($F64&gt;Parameter!$B$5,IF($AC64&lt;Parameter!$B$6,"Kapazität &amp; Marge","Kapazität"),IF($AC64&lt;Parameter!$B$6,"Marge","OK"))))</f>
        <v/>
      </c>
      <c r="AE64" s="20" t="n"/>
    </row>
    <row r="65">
      <c r="A65" s="18" t="n"/>
      <c r="B65" s="41" t="n"/>
      <c r="C65" s="20" t="n"/>
      <c r="D65" s="18" t="n"/>
      <c r="E65" s="18" t="n"/>
      <c r="F65" s="21" t="n"/>
      <c r="G65" s="18" t="n"/>
      <c r="H65" s="22">
        <f>IF(OR($A65="",$G65=""),"",IFERROR(VLOOKUP($G65,Parameter!$D$5:$E$8,2,FALSE),""))</f>
        <v/>
      </c>
      <c r="I65" s="22">
        <f>IF(OR($A65="",$F65="",$H65=""),"",$F65*$H65)</f>
        <v/>
      </c>
      <c r="J65" s="23" t="n"/>
      <c r="K65" s="22">
        <f>IF($A65="","",IF(Parameter!$B$7="","",Parameter!$B$7))</f>
        <v/>
      </c>
      <c r="L65" s="22">
        <f>IF(OR($A65="",$J65="",$K65=""),"",$J65*$K65)</f>
        <v/>
      </c>
      <c r="M65" s="23" t="n"/>
      <c r="N65" s="21" t="n"/>
      <c r="O65" s="22">
        <f>IF($A65="","",IF(Parameter!$B$9="","",Parameter!$B$9))</f>
        <v/>
      </c>
      <c r="P65" s="22">
        <f>IF($A65="","",IF(Parameter!$B$8="","",Parameter!$B$8))</f>
        <v/>
      </c>
      <c r="Q65" s="22">
        <f>IF(OR($A65="",$M65="",$N65="",$O65="",$P65=""),"",IF(AND($M65=0,$N65=0),0,$M65*$N65*$P65+$O65))</f>
        <v/>
      </c>
      <c r="R65" s="24" t="n"/>
      <c r="S65" s="24" t="n"/>
      <c r="T65" s="22">
        <f>IF(OR($A65="",$I65="",$L65="",$Q65="",$R65="",$S65=""),"",SUM($I65,$L65,$Q65,$R65,$S65))</f>
        <v/>
      </c>
      <c r="U65" s="25" t="n"/>
      <c r="V65" s="22">
        <f>IF(OR($A65="",$T65="",$U65=""),"",$T65*(1+$U65))</f>
        <v/>
      </c>
      <c r="W65" s="18" t="n"/>
      <c r="X65" s="26">
        <f>IF(OR($A65="",$W65=""),"",IFERROR(VLOOKUP($W65,Parameter!$G$5:$H$7,2,FALSE),""))</f>
        <v/>
      </c>
      <c r="Y65" s="22">
        <f>IF(OR($A65="",$V65="",$X65=""),"",$V65*$X65)</f>
        <v/>
      </c>
      <c r="Z65" s="22">
        <f>IF(OR($A65="",$V65="",$Y65=""),"",$V65+$Y65)</f>
        <v/>
      </c>
      <c r="AA65" s="22">
        <f>IF(OR($A65="",$V65="",$F65=""),"",IFERROR($V65/$F65,""))</f>
        <v/>
      </c>
      <c r="AB65" s="22">
        <f>IF(OR($A65="",$V65="",$T65=""),"",$V65-$T65)</f>
        <v/>
      </c>
      <c r="AC65" s="26">
        <f>IF(OR($A65="",$AB65="",$V65=""),"",IFERROR($AB65/$V65,""))</f>
        <v/>
      </c>
      <c r="AD65" s="27">
        <f>IF($A65="","",IF(OR($B65="",$C65="",$D65="",$E65="",$F65="",$G65="",$J65="",$M65="",$N65="",$R65="",$S65="",$U65="",$W65="",$T65="",$V65="",$X65="",$Z65="",$AC65=""),"Angaben fehlen",IF($F65&gt;Parameter!$B$5,IF($AC65&lt;Parameter!$B$6,"Kapazität &amp; Marge","Kapazität"),IF($AC65&lt;Parameter!$B$6,"Marge","OK"))))</f>
        <v/>
      </c>
      <c r="AE65" s="20" t="n"/>
    </row>
    <row r="66">
      <c r="A66" s="18" t="n"/>
      <c r="B66" s="41" t="n"/>
      <c r="C66" s="20" t="n"/>
      <c r="D66" s="18" t="n"/>
      <c r="E66" s="18" t="n"/>
      <c r="F66" s="21" t="n"/>
      <c r="G66" s="18" t="n"/>
      <c r="H66" s="28">
        <f>IF(OR($A66="",$G66=""),"",IFERROR(VLOOKUP($G66,Parameter!$D$5:$E$8,2,FALSE),""))</f>
        <v/>
      </c>
      <c r="I66" s="28">
        <f>IF(OR($A66="",$F66="",$H66=""),"",$F66*$H66)</f>
        <v/>
      </c>
      <c r="J66" s="23" t="n"/>
      <c r="K66" s="28">
        <f>IF($A66="","",IF(Parameter!$B$7="","",Parameter!$B$7))</f>
        <v/>
      </c>
      <c r="L66" s="28">
        <f>IF(OR($A66="",$J66="",$K66=""),"",$J66*$K66)</f>
        <v/>
      </c>
      <c r="M66" s="23" t="n"/>
      <c r="N66" s="21" t="n"/>
      <c r="O66" s="28">
        <f>IF($A66="","",IF(Parameter!$B$9="","",Parameter!$B$9))</f>
        <v/>
      </c>
      <c r="P66" s="28">
        <f>IF($A66="","",IF(Parameter!$B$8="","",Parameter!$B$8))</f>
        <v/>
      </c>
      <c r="Q66" s="28">
        <f>IF(OR($A66="",$M66="",$N66="",$O66="",$P66=""),"",IF(AND($M66=0,$N66=0),0,$M66*$N66*$P66+$O66))</f>
        <v/>
      </c>
      <c r="R66" s="24" t="n"/>
      <c r="S66" s="24" t="n"/>
      <c r="T66" s="28">
        <f>IF(OR($A66="",$I66="",$L66="",$Q66="",$R66="",$S66=""),"",SUM($I66,$L66,$Q66,$R66,$S66))</f>
        <v/>
      </c>
      <c r="U66" s="25" t="n"/>
      <c r="V66" s="28">
        <f>IF(OR($A66="",$T66="",$U66=""),"",$T66*(1+$U66))</f>
        <v/>
      </c>
      <c r="W66" s="18" t="n"/>
      <c r="X66" s="29">
        <f>IF(OR($A66="",$W66=""),"",IFERROR(VLOOKUP($W66,Parameter!$G$5:$H$7,2,FALSE),""))</f>
        <v/>
      </c>
      <c r="Y66" s="28">
        <f>IF(OR($A66="",$V66="",$X66=""),"",$V66*$X66)</f>
        <v/>
      </c>
      <c r="Z66" s="28">
        <f>IF(OR($A66="",$V66="",$Y66=""),"",$V66+$Y66)</f>
        <v/>
      </c>
      <c r="AA66" s="28">
        <f>IF(OR($A66="",$V66="",$F66=""),"",IFERROR($V66/$F66,""))</f>
        <v/>
      </c>
      <c r="AB66" s="28">
        <f>IF(OR($A66="",$V66="",$T66=""),"",$V66-$T66)</f>
        <v/>
      </c>
      <c r="AC66" s="29">
        <f>IF(OR($A66="",$AB66="",$V66=""),"",IFERROR($AB66/$V66,""))</f>
        <v/>
      </c>
      <c r="AD66" s="30">
        <f>IF($A66="","",IF(OR($B66="",$C66="",$D66="",$E66="",$F66="",$G66="",$J66="",$M66="",$N66="",$R66="",$S66="",$U66="",$W66="",$T66="",$V66="",$X66="",$Z66="",$AC66=""),"Angaben fehlen",IF($F66&gt;Parameter!$B$5,IF($AC66&lt;Parameter!$B$6,"Kapazität &amp; Marge","Kapazität"),IF($AC66&lt;Parameter!$B$6,"Marge","OK"))))</f>
        <v/>
      </c>
      <c r="AE66" s="20" t="n"/>
    </row>
    <row r="67">
      <c r="A67" s="18" t="n"/>
      <c r="B67" s="41" t="n"/>
      <c r="C67" s="20" t="n"/>
      <c r="D67" s="18" t="n"/>
      <c r="E67" s="18" t="n"/>
      <c r="F67" s="21" t="n"/>
      <c r="G67" s="18" t="n"/>
      <c r="H67" s="22">
        <f>IF(OR($A67="",$G67=""),"",IFERROR(VLOOKUP($G67,Parameter!$D$5:$E$8,2,FALSE),""))</f>
        <v/>
      </c>
      <c r="I67" s="22">
        <f>IF(OR($A67="",$F67="",$H67=""),"",$F67*$H67)</f>
        <v/>
      </c>
      <c r="J67" s="23" t="n"/>
      <c r="K67" s="22">
        <f>IF($A67="","",IF(Parameter!$B$7="","",Parameter!$B$7))</f>
        <v/>
      </c>
      <c r="L67" s="22">
        <f>IF(OR($A67="",$J67="",$K67=""),"",$J67*$K67)</f>
        <v/>
      </c>
      <c r="M67" s="23" t="n"/>
      <c r="N67" s="21" t="n"/>
      <c r="O67" s="22">
        <f>IF($A67="","",IF(Parameter!$B$9="","",Parameter!$B$9))</f>
        <v/>
      </c>
      <c r="P67" s="22">
        <f>IF($A67="","",IF(Parameter!$B$8="","",Parameter!$B$8))</f>
        <v/>
      </c>
      <c r="Q67" s="22">
        <f>IF(OR($A67="",$M67="",$N67="",$O67="",$P67=""),"",IF(AND($M67=0,$N67=0),0,$M67*$N67*$P67+$O67))</f>
        <v/>
      </c>
      <c r="R67" s="24" t="n"/>
      <c r="S67" s="24" t="n"/>
      <c r="T67" s="22">
        <f>IF(OR($A67="",$I67="",$L67="",$Q67="",$R67="",$S67=""),"",SUM($I67,$L67,$Q67,$R67,$S67))</f>
        <v/>
      </c>
      <c r="U67" s="25" t="n"/>
      <c r="V67" s="22">
        <f>IF(OR($A67="",$T67="",$U67=""),"",$T67*(1+$U67))</f>
        <v/>
      </c>
      <c r="W67" s="18" t="n"/>
      <c r="X67" s="26">
        <f>IF(OR($A67="",$W67=""),"",IFERROR(VLOOKUP($W67,Parameter!$G$5:$H$7,2,FALSE),""))</f>
        <v/>
      </c>
      <c r="Y67" s="22">
        <f>IF(OR($A67="",$V67="",$X67=""),"",$V67*$X67)</f>
        <v/>
      </c>
      <c r="Z67" s="22">
        <f>IF(OR($A67="",$V67="",$Y67=""),"",$V67+$Y67)</f>
        <v/>
      </c>
      <c r="AA67" s="22">
        <f>IF(OR($A67="",$V67="",$F67=""),"",IFERROR($V67/$F67,""))</f>
        <v/>
      </c>
      <c r="AB67" s="22">
        <f>IF(OR($A67="",$V67="",$T67=""),"",$V67-$T67)</f>
        <v/>
      </c>
      <c r="AC67" s="26">
        <f>IF(OR($A67="",$AB67="",$V67=""),"",IFERROR($AB67/$V67,""))</f>
        <v/>
      </c>
      <c r="AD67" s="27">
        <f>IF($A67="","",IF(OR($B67="",$C67="",$D67="",$E67="",$F67="",$G67="",$J67="",$M67="",$N67="",$R67="",$S67="",$U67="",$W67="",$T67="",$V67="",$X67="",$Z67="",$AC67=""),"Angaben fehlen",IF($F67&gt;Parameter!$B$5,IF($AC67&lt;Parameter!$B$6,"Kapazität &amp; Marge","Kapazität"),IF($AC67&lt;Parameter!$B$6,"Marge","OK"))))</f>
        <v/>
      </c>
      <c r="AE67" s="20" t="n"/>
    </row>
    <row r="68">
      <c r="A68" s="18" t="n"/>
      <c r="B68" s="41" t="n"/>
      <c r="C68" s="20" t="n"/>
      <c r="D68" s="18" t="n"/>
      <c r="E68" s="18" t="n"/>
      <c r="F68" s="21" t="n"/>
      <c r="G68" s="18" t="n"/>
      <c r="H68" s="28">
        <f>IF(OR($A68="",$G68=""),"",IFERROR(VLOOKUP($G68,Parameter!$D$5:$E$8,2,FALSE),""))</f>
        <v/>
      </c>
      <c r="I68" s="28">
        <f>IF(OR($A68="",$F68="",$H68=""),"",$F68*$H68)</f>
        <v/>
      </c>
      <c r="J68" s="23" t="n"/>
      <c r="K68" s="28">
        <f>IF($A68="","",IF(Parameter!$B$7="","",Parameter!$B$7))</f>
        <v/>
      </c>
      <c r="L68" s="28">
        <f>IF(OR($A68="",$J68="",$K68=""),"",$J68*$K68)</f>
        <v/>
      </c>
      <c r="M68" s="23" t="n"/>
      <c r="N68" s="21" t="n"/>
      <c r="O68" s="28">
        <f>IF($A68="","",IF(Parameter!$B$9="","",Parameter!$B$9))</f>
        <v/>
      </c>
      <c r="P68" s="28">
        <f>IF($A68="","",IF(Parameter!$B$8="","",Parameter!$B$8))</f>
        <v/>
      </c>
      <c r="Q68" s="28">
        <f>IF(OR($A68="",$M68="",$N68="",$O68="",$P68=""),"",IF(AND($M68=0,$N68=0),0,$M68*$N68*$P68+$O68))</f>
        <v/>
      </c>
      <c r="R68" s="24" t="n"/>
      <c r="S68" s="24" t="n"/>
      <c r="T68" s="28">
        <f>IF(OR($A68="",$I68="",$L68="",$Q68="",$R68="",$S68=""),"",SUM($I68,$L68,$Q68,$R68,$S68))</f>
        <v/>
      </c>
      <c r="U68" s="25" t="n"/>
      <c r="V68" s="28">
        <f>IF(OR($A68="",$T68="",$U68=""),"",$T68*(1+$U68))</f>
        <v/>
      </c>
      <c r="W68" s="18" t="n"/>
      <c r="X68" s="29">
        <f>IF(OR($A68="",$W68=""),"",IFERROR(VLOOKUP($W68,Parameter!$G$5:$H$7,2,FALSE),""))</f>
        <v/>
      </c>
      <c r="Y68" s="28">
        <f>IF(OR($A68="",$V68="",$X68=""),"",$V68*$X68)</f>
        <v/>
      </c>
      <c r="Z68" s="28">
        <f>IF(OR($A68="",$V68="",$Y68=""),"",$V68+$Y68)</f>
        <v/>
      </c>
      <c r="AA68" s="28">
        <f>IF(OR($A68="",$V68="",$F68=""),"",IFERROR($V68/$F68,""))</f>
        <v/>
      </c>
      <c r="AB68" s="28">
        <f>IF(OR($A68="",$V68="",$T68=""),"",$V68-$T68)</f>
        <v/>
      </c>
      <c r="AC68" s="29">
        <f>IF(OR($A68="",$AB68="",$V68=""),"",IFERROR($AB68/$V68,""))</f>
        <v/>
      </c>
      <c r="AD68" s="30">
        <f>IF($A68="","",IF(OR($B68="",$C68="",$D68="",$E68="",$F68="",$G68="",$J68="",$M68="",$N68="",$R68="",$S68="",$U68="",$W68="",$T68="",$V68="",$X68="",$Z68="",$AC68=""),"Angaben fehlen",IF($F68&gt;Parameter!$B$5,IF($AC68&lt;Parameter!$B$6,"Kapazität &amp; Marge","Kapazität"),IF($AC68&lt;Parameter!$B$6,"Marge","OK"))))</f>
        <v/>
      </c>
      <c r="AE68" s="20" t="n"/>
    </row>
    <row r="69">
      <c r="A69" s="18" t="n"/>
      <c r="B69" s="41" t="n"/>
      <c r="C69" s="20" t="n"/>
      <c r="D69" s="18" t="n"/>
      <c r="E69" s="18" t="n"/>
      <c r="F69" s="21" t="n"/>
      <c r="G69" s="18" t="n"/>
      <c r="H69" s="22">
        <f>IF(OR($A69="",$G69=""),"",IFERROR(VLOOKUP($G69,Parameter!$D$5:$E$8,2,FALSE),""))</f>
        <v/>
      </c>
      <c r="I69" s="22">
        <f>IF(OR($A69="",$F69="",$H69=""),"",$F69*$H69)</f>
        <v/>
      </c>
      <c r="J69" s="23" t="n"/>
      <c r="K69" s="22">
        <f>IF($A69="","",IF(Parameter!$B$7="","",Parameter!$B$7))</f>
        <v/>
      </c>
      <c r="L69" s="22">
        <f>IF(OR($A69="",$J69="",$K69=""),"",$J69*$K69)</f>
        <v/>
      </c>
      <c r="M69" s="23" t="n"/>
      <c r="N69" s="21" t="n"/>
      <c r="O69" s="22">
        <f>IF($A69="","",IF(Parameter!$B$9="","",Parameter!$B$9))</f>
        <v/>
      </c>
      <c r="P69" s="22">
        <f>IF($A69="","",IF(Parameter!$B$8="","",Parameter!$B$8))</f>
        <v/>
      </c>
      <c r="Q69" s="22">
        <f>IF(OR($A69="",$M69="",$N69="",$O69="",$P69=""),"",IF(AND($M69=0,$N69=0),0,$M69*$N69*$P69+$O69))</f>
        <v/>
      </c>
      <c r="R69" s="24" t="n"/>
      <c r="S69" s="24" t="n"/>
      <c r="T69" s="22">
        <f>IF(OR($A69="",$I69="",$L69="",$Q69="",$R69="",$S69=""),"",SUM($I69,$L69,$Q69,$R69,$S69))</f>
        <v/>
      </c>
      <c r="U69" s="25" t="n"/>
      <c r="V69" s="22">
        <f>IF(OR($A69="",$T69="",$U69=""),"",$T69*(1+$U69))</f>
        <v/>
      </c>
      <c r="W69" s="18" t="n"/>
      <c r="X69" s="26">
        <f>IF(OR($A69="",$W69=""),"",IFERROR(VLOOKUP($W69,Parameter!$G$5:$H$7,2,FALSE),""))</f>
        <v/>
      </c>
      <c r="Y69" s="22">
        <f>IF(OR($A69="",$V69="",$X69=""),"",$V69*$X69)</f>
        <v/>
      </c>
      <c r="Z69" s="22">
        <f>IF(OR($A69="",$V69="",$Y69=""),"",$V69+$Y69)</f>
        <v/>
      </c>
      <c r="AA69" s="22">
        <f>IF(OR($A69="",$V69="",$F69=""),"",IFERROR($V69/$F69,""))</f>
        <v/>
      </c>
      <c r="AB69" s="22">
        <f>IF(OR($A69="",$V69="",$T69=""),"",$V69-$T69)</f>
        <v/>
      </c>
      <c r="AC69" s="26">
        <f>IF(OR($A69="",$AB69="",$V69=""),"",IFERROR($AB69/$V69,""))</f>
        <v/>
      </c>
      <c r="AD69" s="27">
        <f>IF($A69="","",IF(OR($B69="",$C69="",$D69="",$E69="",$F69="",$G69="",$J69="",$M69="",$N69="",$R69="",$S69="",$U69="",$W69="",$T69="",$V69="",$X69="",$Z69="",$AC69=""),"Angaben fehlen",IF($F69&gt;Parameter!$B$5,IF($AC69&lt;Parameter!$B$6,"Kapazität &amp; Marge","Kapazität"),IF($AC69&lt;Parameter!$B$6,"Marge","OK"))))</f>
        <v/>
      </c>
      <c r="AE69" s="20" t="n"/>
    </row>
    <row r="70">
      <c r="A70" s="18" t="n"/>
      <c r="B70" s="41" t="n"/>
      <c r="C70" s="20" t="n"/>
      <c r="D70" s="18" t="n"/>
      <c r="E70" s="18" t="n"/>
      <c r="F70" s="21" t="n"/>
      <c r="G70" s="18" t="n"/>
      <c r="H70" s="28">
        <f>IF(OR($A70="",$G70=""),"",IFERROR(VLOOKUP($G70,Parameter!$D$5:$E$8,2,FALSE),""))</f>
        <v/>
      </c>
      <c r="I70" s="28">
        <f>IF(OR($A70="",$F70="",$H70=""),"",$F70*$H70)</f>
        <v/>
      </c>
      <c r="J70" s="23" t="n"/>
      <c r="K70" s="28">
        <f>IF($A70="","",IF(Parameter!$B$7="","",Parameter!$B$7))</f>
        <v/>
      </c>
      <c r="L70" s="28">
        <f>IF(OR($A70="",$J70="",$K70=""),"",$J70*$K70)</f>
        <v/>
      </c>
      <c r="M70" s="23" t="n"/>
      <c r="N70" s="21" t="n"/>
      <c r="O70" s="28">
        <f>IF($A70="","",IF(Parameter!$B$9="","",Parameter!$B$9))</f>
        <v/>
      </c>
      <c r="P70" s="28">
        <f>IF($A70="","",IF(Parameter!$B$8="","",Parameter!$B$8))</f>
        <v/>
      </c>
      <c r="Q70" s="28">
        <f>IF(OR($A70="",$M70="",$N70="",$O70="",$P70=""),"",IF(AND($M70=0,$N70=0),0,$M70*$N70*$P70+$O70))</f>
        <v/>
      </c>
      <c r="R70" s="24" t="n"/>
      <c r="S70" s="24" t="n"/>
      <c r="T70" s="28">
        <f>IF(OR($A70="",$I70="",$L70="",$Q70="",$R70="",$S70=""),"",SUM($I70,$L70,$Q70,$R70,$S70))</f>
        <v/>
      </c>
      <c r="U70" s="25" t="n"/>
      <c r="V70" s="28">
        <f>IF(OR($A70="",$T70="",$U70=""),"",$T70*(1+$U70))</f>
        <v/>
      </c>
      <c r="W70" s="18" t="n"/>
      <c r="X70" s="29">
        <f>IF(OR($A70="",$W70=""),"",IFERROR(VLOOKUP($W70,Parameter!$G$5:$H$7,2,FALSE),""))</f>
        <v/>
      </c>
      <c r="Y70" s="28">
        <f>IF(OR($A70="",$V70="",$X70=""),"",$V70*$X70)</f>
        <v/>
      </c>
      <c r="Z70" s="28">
        <f>IF(OR($A70="",$V70="",$Y70=""),"",$V70+$Y70)</f>
        <v/>
      </c>
      <c r="AA70" s="28">
        <f>IF(OR($A70="",$V70="",$F70=""),"",IFERROR($V70/$F70,""))</f>
        <v/>
      </c>
      <c r="AB70" s="28">
        <f>IF(OR($A70="",$V70="",$T70=""),"",$V70-$T70)</f>
        <v/>
      </c>
      <c r="AC70" s="29">
        <f>IF(OR($A70="",$AB70="",$V70=""),"",IFERROR($AB70/$V70,""))</f>
        <v/>
      </c>
      <c r="AD70" s="30">
        <f>IF($A70="","",IF(OR($B70="",$C70="",$D70="",$E70="",$F70="",$G70="",$J70="",$M70="",$N70="",$R70="",$S70="",$U70="",$W70="",$T70="",$V70="",$X70="",$Z70="",$AC70=""),"Angaben fehlen",IF($F70&gt;Parameter!$B$5,IF($AC70&lt;Parameter!$B$6,"Kapazität &amp; Marge","Kapazität"),IF($AC70&lt;Parameter!$B$6,"Marge","OK"))))</f>
        <v/>
      </c>
      <c r="AE70" s="20" t="n"/>
    </row>
    <row r="71">
      <c r="A71" s="18" t="n"/>
      <c r="B71" s="41" t="n"/>
      <c r="C71" s="20" t="n"/>
      <c r="D71" s="18" t="n"/>
      <c r="E71" s="18" t="n"/>
      <c r="F71" s="21" t="n"/>
      <c r="G71" s="18" t="n"/>
      <c r="H71" s="22">
        <f>IF(OR($A71="",$G71=""),"",IFERROR(VLOOKUP($G71,Parameter!$D$5:$E$8,2,FALSE),""))</f>
        <v/>
      </c>
      <c r="I71" s="22">
        <f>IF(OR($A71="",$F71="",$H71=""),"",$F71*$H71)</f>
        <v/>
      </c>
      <c r="J71" s="23" t="n"/>
      <c r="K71" s="22">
        <f>IF($A71="","",IF(Parameter!$B$7="","",Parameter!$B$7))</f>
        <v/>
      </c>
      <c r="L71" s="22">
        <f>IF(OR($A71="",$J71="",$K71=""),"",$J71*$K71)</f>
        <v/>
      </c>
      <c r="M71" s="23" t="n"/>
      <c r="N71" s="21" t="n"/>
      <c r="O71" s="22">
        <f>IF($A71="","",IF(Parameter!$B$9="","",Parameter!$B$9))</f>
        <v/>
      </c>
      <c r="P71" s="22">
        <f>IF($A71="","",IF(Parameter!$B$8="","",Parameter!$B$8))</f>
        <v/>
      </c>
      <c r="Q71" s="22">
        <f>IF(OR($A71="",$M71="",$N71="",$O71="",$P71=""),"",IF(AND($M71=0,$N71=0),0,$M71*$N71*$P71+$O71))</f>
        <v/>
      </c>
      <c r="R71" s="24" t="n"/>
      <c r="S71" s="24" t="n"/>
      <c r="T71" s="22">
        <f>IF(OR($A71="",$I71="",$L71="",$Q71="",$R71="",$S71=""),"",SUM($I71,$L71,$Q71,$R71,$S71))</f>
        <v/>
      </c>
      <c r="U71" s="25" t="n"/>
      <c r="V71" s="22">
        <f>IF(OR($A71="",$T71="",$U71=""),"",$T71*(1+$U71))</f>
        <v/>
      </c>
      <c r="W71" s="18" t="n"/>
      <c r="X71" s="26">
        <f>IF(OR($A71="",$W71=""),"",IFERROR(VLOOKUP($W71,Parameter!$G$5:$H$7,2,FALSE),""))</f>
        <v/>
      </c>
      <c r="Y71" s="22">
        <f>IF(OR($A71="",$V71="",$X71=""),"",$V71*$X71)</f>
        <v/>
      </c>
      <c r="Z71" s="22">
        <f>IF(OR($A71="",$V71="",$Y71=""),"",$V71+$Y71)</f>
        <v/>
      </c>
      <c r="AA71" s="22">
        <f>IF(OR($A71="",$V71="",$F71=""),"",IFERROR($V71/$F71,""))</f>
        <v/>
      </c>
      <c r="AB71" s="22">
        <f>IF(OR($A71="",$V71="",$T71=""),"",$V71-$T71)</f>
        <v/>
      </c>
      <c r="AC71" s="26">
        <f>IF(OR($A71="",$AB71="",$V71=""),"",IFERROR($AB71/$V71,""))</f>
        <v/>
      </c>
      <c r="AD71" s="27">
        <f>IF($A71="","",IF(OR($B71="",$C71="",$D71="",$E71="",$F71="",$G71="",$J71="",$M71="",$N71="",$R71="",$S71="",$U71="",$W71="",$T71="",$V71="",$X71="",$Z71="",$AC71=""),"Angaben fehlen",IF($F71&gt;Parameter!$B$5,IF($AC71&lt;Parameter!$B$6,"Kapazität &amp; Marge","Kapazität"),IF($AC71&lt;Parameter!$B$6,"Marge","OK"))))</f>
        <v/>
      </c>
      <c r="AE71" s="20" t="n"/>
    </row>
    <row r="72">
      <c r="A72" s="18" t="n"/>
      <c r="B72" s="41" t="n"/>
      <c r="C72" s="20" t="n"/>
      <c r="D72" s="18" t="n"/>
      <c r="E72" s="18" t="n"/>
      <c r="F72" s="21" t="n"/>
      <c r="G72" s="18" t="n"/>
      <c r="H72" s="28">
        <f>IF(OR($A72="",$G72=""),"",IFERROR(VLOOKUP($G72,Parameter!$D$5:$E$8,2,FALSE),""))</f>
        <v/>
      </c>
      <c r="I72" s="28">
        <f>IF(OR($A72="",$F72="",$H72=""),"",$F72*$H72)</f>
        <v/>
      </c>
      <c r="J72" s="23" t="n"/>
      <c r="K72" s="28">
        <f>IF($A72="","",IF(Parameter!$B$7="","",Parameter!$B$7))</f>
        <v/>
      </c>
      <c r="L72" s="28">
        <f>IF(OR($A72="",$J72="",$K72=""),"",$J72*$K72)</f>
        <v/>
      </c>
      <c r="M72" s="23" t="n"/>
      <c r="N72" s="21" t="n"/>
      <c r="O72" s="28">
        <f>IF($A72="","",IF(Parameter!$B$9="","",Parameter!$B$9))</f>
        <v/>
      </c>
      <c r="P72" s="28">
        <f>IF($A72="","",IF(Parameter!$B$8="","",Parameter!$B$8))</f>
        <v/>
      </c>
      <c r="Q72" s="28">
        <f>IF(OR($A72="",$M72="",$N72="",$O72="",$P72=""),"",IF(AND($M72=0,$N72=0),0,$M72*$N72*$P72+$O72))</f>
        <v/>
      </c>
      <c r="R72" s="24" t="n"/>
      <c r="S72" s="24" t="n"/>
      <c r="T72" s="28">
        <f>IF(OR($A72="",$I72="",$L72="",$Q72="",$R72="",$S72=""),"",SUM($I72,$L72,$Q72,$R72,$S72))</f>
        <v/>
      </c>
      <c r="U72" s="25" t="n"/>
      <c r="V72" s="28">
        <f>IF(OR($A72="",$T72="",$U72=""),"",$T72*(1+$U72))</f>
        <v/>
      </c>
      <c r="W72" s="18" t="n"/>
      <c r="X72" s="29">
        <f>IF(OR($A72="",$W72=""),"",IFERROR(VLOOKUP($W72,Parameter!$G$5:$H$7,2,FALSE),""))</f>
        <v/>
      </c>
      <c r="Y72" s="28">
        <f>IF(OR($A72="",$V72="",$X72=""),"",$V72*$X72)</f>
        <v/>
      </c>
      <c r="Z72" s="28">
        <f>IF(OR($A72="",$V72="",$Y72=""),"",$V72+$Y72)</f>
        <v/>
      </c>
      <c r="AA72" s="28">
        <f>IF(OR($A72="",$V72="",$F72=""),"",IFERROR($V72/$F72,""))</f>
        <v/>
      </c>
      <c r="AB72" s="28">
        <f>IF(OR($A72="",$V72="",$T72=""),"",$V72-$T72)</f>
        <v/>
      </c>
      <c r="AC72" s="29">
        <f>IF(OR($A72="",$AB72="",$V72=""),"",IFERROR($AB72/$V72,""))</f>
        <v/>
      </c>
      <c r="AD72" s="30">
        <f>IF($A72="","",IF(OR($B72="",$C72="",$D72="",$E72="",$F72="",$G72="",$J72="",$M72="",$N72="",$R72="",$S72="",$U72="",$W72="",$T72="",$V72="",$X72="",$Z72="",$AC72=""),"Angaben fehlen",IF($F72&gt;Parameter!$B$5,IF($AC72&lt;Parameter!$B$6,"Kapazität &amp; Marge","Kapazität"),IF($AC72&lt;Parameter!$B$6,"Marge","OK"))))</f>
        <v/>
      </c>
      <c r="AE72" s="20" t="n"/>
    </row>
    <row r="73">
      <c r="A73" s="18" t="n"/>
      <c r="B73" s="41" t="n"/>
      <c r="C73" s="20" t="n"/>
      <c r="D73" s="18" t="n"/>
      <c r="E73" s="18" t="n"/>
      <c r="F73" s="21" t="n"/>
      <c r="G73" s="18" t="n"/>
      <c r="H73" s="22">
        <f>IF(OR($A73="",$G73=""),"",IFERROR(VLOOKUP($G73,Parameter!$D$5:$E$8,2,FALSE),""))</f>
        <v/>
      </c>
      <c r="I73" s="22">
        <f>IF(OR($A73="",$F73="",$H73=""),"",$F73*$H73)</f>
        <v/>
      </c>
      <c r="J73" s="23" t="n"/>
      <c r="K73" s="22">
        <f>IF($A73="","",IF(Parameter!$B$7="","",Parameter!$B$7))</f>
        <v/>
      </c>
      <c r="L73" s="22">
        <f>IF(OR($A73="",$J73="",$K73=""),"",$J73*$K73)</f>
        <v/>
      </c>
      <c r="M73" s="23" t="n"/>
      <c r="N73" s="21" t="n"/>
      <c r="O73" s="22">
        <f>IF($A73="","",IF(Parameter!$B$9="","",Parameter!$B$9))</f>
        <v/>
      </c>
      <c r="P73" s="22">
        <f>IF($A73="","",IF(Parameter!$B$8="","",Parameter!$B$8))</f>
        <v/>
      </c>
      <c r="Q73" s="22">
        <f>IF(OR($A73="",$M73="",$N73="",$O73="",$P73=""),"",IF(AND($M73=0,$N73=0),0,$M73*$N73*$P73+$O73))</f>
        <v/>
      </c>
      <c r="R73" s="24" t="n"/>
      <c r="S73" s="24" t="n"/>
      <c r="T73" s="22">
        <f>IF(OR($A73="",$I73="",$L73="",$Q73="",$R73="",$S73=""),"",SUM($I73,$L73,$Q73,$R73,$S73))</f>
        <v/>
      </c>
      <c r="U73" s="25" t="n"/>
      <c r="V73" s="22">
        <f>IF(OR($A73="",$T73="",$U73=""),"",$T73*(1+$U73))</f>
        <v/>
      </c>
      <c r="W73" s="18" t="n"/>
      <c r="X73" s="26">
        <f>IF(OR($A73="",$W73=""),"",IFERROR(VLOOKUP($W73,Parameter!$G$5:$H$7,2,FALSE),""))</f>
        <v/>
      </c>
      <c r="Y73" s="22">
        <f>IF(OR($A73="",$V73="",$X73=""),"",$V73*$X73)</f>
        <v/>
      </c>
      <c r="Z73" s="22">
        <f>IF(OR($A73="",$V73="",$Y73=""),"",$V73+$Y73)</f>
        <v/>
      </c>
      <c r="AA73" s="22">
        <f>IF(OR($A73="",$V73="",$F73=""),"",IFERROR($V73/$F73,""))</f>
        <v/>
      </c>
      <c r="AB73" s="22">
        <f>IF(OR($A73="",$V73="",$T73=""),"",$V73-$T73)</f>
        <v/>
      </c>
      <c r="AC73" s="26">
        <f>IF(OR($A73="",$AB73="",$V73=""),"",IFERROR($AB73/$V73,""))</f>
        <v/>
      </c>
      <c r="AD73" s="27">
        <f>IF($A73="","",IF(OR($B73="",$C73="",$D73="",$E73="",$F73="",$G73="",$J73="",$M73="",$N73="",$R73="",$S73="",$U73="",$W73="",$T73="",$V73="",$X73="",$Z73="",$AC73=""),"Angaben fehlen",IF($F73&gt;Parameter!$B$5,IF($AC73&lt;Parameter!$B$6,"Kapazität &amp; Marge","Kapazität"),IF($AC73&lt;Parameter!$B$6,"Marge","OK"))))</f>
        <v/>
      </c>
      <c r="AE73" s="20" t="n"/>
    </row>
    <row r="74">
      <c r="A74" s="18" t="n"/>
      <c r="B74" s="41" t="n"/>
      <c r="C74" s="20" t="n"/>
      <c r="D74" s="18" t="n"/>
      <c r="E74" s="18" t="n"/>
      <c r="F74" s="21" t="n"/>
      <c r="G74" s="18" t="n"/>
      <c r="H74" s="28">
        <f>IF(OR($A74="",$G74=""),"",IFERROR(VLOOKUP($G74,Parameter!$D$5:$E$8,2,FALSE),""))</f>
        <v/>
      </c>
      <c r="I74" s="28">
        <f>IF(OR($A74="",$F74="",$H74=""),"",$F74*$H74)</f>
        <v/>
      </c>
      <c r="J74" s="23" t="n"/>
      <c r="K74" s="28">
        <f>IF($A74="","",IF(Parameter!$B$7="","",Parameter!$B$7))</f>
        <v/>
      </c>
      <c r="L74" s="28">
        <f>IF(OR($A74="",$J74="",$K74=""),"",$J74*$K74)</f>
        <v/>
      </c>
      <c r="M74" s="23" t="n"/>
      <c r="N74" s="21" t="n"/>
      <c r="O74" s="28">
        <f>IF($A74="","",IF(Parameter!$B$9="","",Parameter!$B$9))</f>
        <v/>
      </c>
      <c r="P74" s="28">
        <f>IF($A74="","",IF(Parameter!$B$8="","",Parameter!$B$8))</f>
        <v/>
      </c>
      <c r="Q74" s="28">
        <f>IF(OR($A74="",$M74="",$N74="",$O74="",$P74=""),"",IF(AND($M74=0,$N74=0),0,$M74*$N74*$P74+$O74))</f>
        <v/>
      </c>
      <c r="R74" s="24" t="n"/>
      <c r="S74" s="24" t="n"/>
      <c r="T74" s="28">
        <f>IF(OR($A74="",$I74="",$L74="",$Q74="",$R74="",$S74=""),"",SUM($I74,$L74,$Q74,$R74,$S74))</f>
        <v/>
      </c>
      <c r="U74" s="25" t="n"/>
      <c r="V74" s="28">
        <f>IF(OR($A74="",$T74="",$U74=""),"",$T74*(1+$U74))</f>
        <v/>
      </c>
      <c r="W74" s="18" t="n"/>
      <c r="X74" s="29">
        <f>IF(OR($A74="",$W74=""),"",IFERROR(VLOOKUP($W74,Parameter!$G$5:$H$7,2,FALSE),""))</f>
        <v/>
      </c>
      <c r="Y74" s="28">
        <f>IF(OR($A74="",$V74="",$X74=""),"",$V74*$X74)</f>
        <v/>
      </c>
      <c r="Z74" s="28">
        <f>IF(OR($A74="",$V74="",$Y74=""),"",$V74+$Y74)</f>
        <v/>
      </c>
      <c r="AA74" s="28">
        <f>IF(OR($A74="",$V74="",$F74=""),"",IFERROR($V74/$F74,""))</f>
        <v/>
      </c>
      <c r="AB74" s="28">
        <f>IF(OR($A74="",$V74="",$T74=""),"",$V74-$T74)</f>
        <v/>
      </c>
      <c r="AC74" s="29">
        <f>IF(OR($A74="",$AB74="",$V74=""),"",IFERROR($AB74/$V74,""))</f>
        <v/>
      </c>
      <c r="AD74" s="30">
        <f>IF($A74="","",IF(OR($B74="",$C74="",$D74="",$E74="",$F74="",$G74="",$J74="",$M74="",$N74="",$R74="",$S74="",$U74="",$W74="",$T74="",$V74="",$X74="",$Z74="",$AC74=""),"Angaben fehlen",IF($F74&gt;Parameter!$B$5,IF($AC74&lt;Parameter!$B$6,"Kapazität &amp; Marge","Kapazität"),IF($AC74&lt;Parameter!$B$6,"Marge","OK"))))</f>
        <v/>
      </c>
      <c r="AE74" s="20" t="n"/>
    </row>
    <row r="75">
      <c r="A75" s="18" t="n"/>
      <c r="B75" s="41" t="n"/>
      <c r="C75" s="20" t="n"/>
      <c r="D75" s="18" t="n"/>
      <c r="E75" s="18" t="n"/>
      <c r="F75" s="21" t="n"/>
      <c r="G75" s="18" t="n"/>
      <c r="H75" s="22">
        <f>IF(OR($A75="",$G75=""),"",IFERROR(VLOOKUP($G75,Parameter!$D$5:$E$8,2,FALSE),""))</f>
        <v/>
      </c>
      <c r="I75" s="22">
        <f>IF(OR($A75="",$F75="",$H75=""),"",$F75*$H75)</f>
        <v/>
      </c>
      <c r="J75" s="23" t="n"/>
      <c r="K75" s="22">
        <f>IF($A75="","",IF(Parameter!$B$7="","",Parameter!$B$7))</f>
        <v/>
      </c>
      <c r="L75" s="22">
        <f>IF(OR($A75="",$J75="",$K75=""),"",$J75*$K75)</f>
        <v/>
      </c>
      <c r="M75" s="23" t="n"/>
      <c r="N75" s="21" t="n"/>
      <c r="O75" s="22">
        <f>IF($A75="","",IF(Parameter!$B$9="","",Parameter!$B$9))</f>
        <v/>
      </c>
      <c r="P75" s="22">
        <f>IF($A75="","",IF(Parameter!$B$8="","",Parameter!$B$8))</f>
        <v/>
      </c>
      <c r="Q75" s="22">
        <f>IF(OR($A75="",$M75="",$N75="",$O75="",$P75=""),"",IF(AND($M75=0,$N75=0),0,$M75*$N75*$P75+$O75))</f>
        <v/>
      </c>
      <c r="R75" s="24" t="n"/>
      <c r="S75" s="24" t="n"/>
      <c r="T75" s="22">
        <f>IF(OR($A75="",$I75="",$L75="",$Q75="",$R75="",$S75=""),"",SUM($I75,$L75,$Q75,$R75,$S75))</f>
        <v/>
      </c>
      <c r="U75" s="25" t="n"/>
      <c r="V75" s="22">
        <f>IF(OR($A75="",$T75="",$U75=""),"",$T75*(1+$U75))</f>
        <v/>
      </c>
      <c r="W75" s="18" t="n"/>
      <c r="X75" s="26">
        <f>IF(OR($A75="",$W75=""),"",IFERROR(VLOOKUP($W75,Parameter!$G$5:$H$7,2,FALSE),""))</f>
        <v/>
      </c>
      <c r="Y75" s="22">
        <f>IF(OR($A75="",$V75="",$X75=""),"",$V75*$X75)</f>
        <v/>
      </c>
      <c r="Z75" s="22">
        <f>IF(OR($A75="",$V75="",$Y75=""),"",$V75+$Y75)</f>
        <v/>
      </c>
      <c r="AA75" s="22">
        <f>IF(OR($A75="",$V75="",$F75=""),"",IFERROR($V75/$F75,""))</f>
        <v/>
      </c>
      <c r="AB75" s="22">
        <f>IF(OR($A75="",$V75="",$T75=""),"",$V75-$T75)</f>
        <v/>
      </c>
      <c r="AC75" s="26">
        <f>IF(OR($A75="",$AB75="",$V75=""),"",IFERROR($AB75/$V75,""))</f>
        <v/>
      </c>
      <c r="AD75" s="27">
        <f>IF($A75="","",IF(OR($B75="",$C75="",$D75="",$E75="",$F75="",$G75="",$J75="",$M75="",$N75="",$R75="",$S75="",$U75="",$W75="",$T75="",$V75="",$X75="",$Z75="",$AC75=""),"Angaben fehlen",IF($F75&gt;Parameter!$B$5,IF($AC75&lt;Parameter!$B$6,"Kapazität &amp; Marge","Kapazität"),IF($AC75&lt;Parameter!$B$6,"Marge","OK"))))</f>
        <v/>
      </c>
      <c r="AE75" s="20" t="n"/>
    </row>
    <row r="76">
      <c r="A76" s="18" t="n"/>
      <c r="B76" s="41" t="n"/>
      <c r="C76" s="20" t="n"/>
      <c r="D76" s="18" t="n"/>
      <c r="E76" s="18" t="n"/>
      <c r="F76" s="21" t="n"/>
      <c r="G76" s="18" t="n"/>
      <c r="H76" s="28">
        <f>IF(OR($A76="",$G76=""),"",IFERROR(VLOOKUP($G76,Parameter!$D$5:$E$8,2,FALSE),""))</f>
        <v/>
      </c>
      <c r="I76" s="28">
        <f>IF(OR($A76="",$F76="",$H76=""),"",$F76*$H76)</f>
        <v/>
      </c>
      <c r="J76" s="23" t="n"/>
      <c r="K76" s="28">
        <f>IF($A76="","",IF(Parameter!$B$7="","",Parameter!$B$7))</f>
        <v/>
      </c>
      <c r="L76" s="28">
        <f>IF(OR($A76="",$J76="",$K76=""),"",$J76*$K76)</f>
        <v/>
      </c>
      <c r="M76" s="23" t="n"/>
      <c r="N76" s="21" t="n"/>
      <c r="O76" s="28">
        <f>IF($A76="","",IF(Parameter!$B$9="","",Parameter!$B$9))</f>
        <v/>
      </c>
      <c r="P76" s="28">
        <f>IF($A76="","",IF(Parameter!$B$8="","",Parameter!$B$8))</f>
        <v/>
      </c>
      <c r="Q76" s="28">
        <f>IF(OR($A76="",$M76="",$N76="",$O76="",$P76=""),"",IF(AND($M76=0,$N76=0),0,$M76*$N76*$P76+$O76))</f>
        <v/>
      </c>
      <c r="R76" s="24" t="n"/>
      <c r="S76" s="24" t="n"/>
      <c r="T76" s="28">
        <f>IF(OR($A76="",$I76="",$L76="",$Q76="",$R76="",$S76=""),"",SUM($I76,$L76,$Q76,$R76,$S76))</f>
        <v/>
      </c>
      <c r="U76" s="25" t="n"/>
      <c r="V76" s="28">
        <f>IF(OR($A76="",$T76="",$U76=""),"",$T76*(1+$U76))</f>
        <v/>
      </c>
      <c r="W76" s="18" t="n"/>
      <c r="X76" s="29">
        <f>IF(OR($A76="",$W76=""),"",IFERROR(VLOOKUP($W76,Parameter!$G$5:$H$7,2,FALSE),""))</f>
        <v/>
      </c>
      <c r="Y76" s="28">
        <f>IF(OR($A76="",$V76="",$X76=""),"",$V76*$X76)</f>
        <v/>
      </c>
      <c r="Z76" s="28">
        <f>IF(OR($A76="",$V76="",$Y76=""),"",$V76+$Y76)</f>
        <v/>
      </c>
      <c r="AA76" s="28">
        <f>IF(OR($A76="",$V76="",$F76=""),"",IFERROR($V76/$F76,""))</f>
        <v/>
      </c>
      <c r="AB76" s="28">
        <f>IF(OR($A76="",$V76="",$T76=""),"",$V76-$T76)</f>
        <v/>
      </c>
      <c r="AC76" s="29">
        <f>IF(OR($A76="",$AB76="",$V76=""),"",IFERROR($AB76/$V76,""))</f>
        <v/>
      </c>
      <c r="AD76" s="30">
        <f>IF($A76="","",IF(OR($B76="",$C76="",$D76="",$E76="",$F76="",$G76="",$J76="",$M76="",$N76="",$R76="",$S76="",$U76="",$W76="",$T76="",$V76="",$X76="",$Z76="",$AC76=""),"Angaben fehlen",IF($F76&gt;Parameter!$B$5,IF($AC76&lt;Parameter!$B$6,"Kapazität &amp; Marge","Kapazität"),IF($AC76&lt;Parameter!$B$6,"Marge","OK"))))</f>
        <v/>
      </c>
      <c r="AE76" s="20" t="n"/>
    </row>
    <row r="77">
      <c r="A77" s="18" t="n"/>
      <c r="B77" s="41" t="n"/>
      <c r="C77" s="20" t="n"/>
      <c r="D77" s="18" t="n"/>
      <c r="E77" s="18" t="n"/>
      <c r="F77" s="21" t="n"/>
      <c r="G77" s="18" t="n"/>
      <c r="H77" s="22">
        <f>IF(OR($A77="",$G77=""),"",IFERROR(VLOOKUP($G77,Parameter!$D$5:$E$8,2,FALSE),""))</f>
        <v/>
      </c>
      <c r="I77" s="22">
        <f>IF(OR($A77="",$F77="",$H77=""),"",$F77*$H77)</f>
        <v/>
      </c>
      <c r="J77" s="23" t="n"/>
      <c r="K77" s="22">
        <f>IF($A77="","",IF(Parameter!$B$7="","",Parameter!$B$7))</f>
        <v/>
      </c>
      <c r="L77" s="22">
        <f>IF(OR($A77="",$J77="",$K77=""),"",$J77*$K77)</f>
        <v/>
      </c>
      <c r="M77" s="23" t="n"/>
      <c r="N77" s="21" t="n"/>
      <c r="O77" s="22">
        <f>IF($A77="","",IF(Parameter!$B$9="","",Parameter!$B$9))</f>
        <v/>
      </c>
      <c r="P77" s="22">
        <f>IF($A77="","",IF(Parameter!$B$8="","",Parameter!$B$8))</f>
        <v/>
      </c>
      <c r="Q77" s="22">
        <f>IF(OR($A77="",$M77="",$N77="",$O77="",$P77=""),"",IF(AND($M77=0,$N77=0),0,$M77*$N77*$P77+$O77))</f>
        <v/>
      </c>
      <c r="R77" s="24" t="n"/>
      <c r="S77" s="24" t="n"/>
      <c r="T77" s="22">
        <f>IF(OR($A77="",$I77="",$L77="",$Q77="",$R77="",$S77=""),"",SUM($I77,$L77,$Q77,$R77,$S77))</f>
        <v/>
      </c>
      <c r="U77" s="25" t="n"/>
      <c r="V77" s="22">
        <f>IF(OR($A77="",$T77="",$U77=""),"",$T77*(1+$U77))</f>
        <v/>
      </c>
      <c r="W77" s="18" t="n"/>
      <c r="X77" s="26">
        <f>IF(OR($A77="",$W77=""),"",IFERROR(VLOOKUP($W77,Parameter!$G$5:$H$7,2,FALSE),""))</f>
        <v/>
      </c>
      <c r="Y77" s="22">
        <f>IF(OR($A77="",$V77="",$X77=""),"",$V77*$X77)</f>
        <v/>
      </c>
      <c r="Z77" s="22">
        <f>IF(OR($A77="",$V77="",$Y77=""),"",$V77+$Y77)</f>
        <v/>
      </c>
      <c r="AA77" s="22">
        <f>IF(OR($A77="",$V77="",$F77=""),"",IFERROR($V77/$F77,""))</f>
        <v/>
      </c>
      <c r="AB77" s="22">
        <f>IF(OR($A77="",$V77="",$T77=""),"",$V77-$T77)</f>
        <v/>
      </c>
      <c r="AC77" s="26">
        <f>IF(OR($A77="",$AB77="",$V77=""),"",IFERROR($AB77/$V77,""))</f>
        <v/>
      </c>
      <c r="AD77" s="27">
        <f>IF($A77="","",IF(OR($B77="",$C77="",$D77="",$E77="",$F77="",$G77="",$J77="",$M77="",$N77="",$R77="",$S77="",$U77="",$W77="",$T77="",$V77="",$X77="",$Z77="",$AC77=""),"Angaben fehlen",IF($F77&gt;Parameter!$B$5,IF($AC77&lt;Parameter!$B$6,"Kapazität &amp; Marge","Kapazität"),IF($AC77&lt;Parameter!$B$6,"Marge","OK"))))</f>
        <v/>
      </c>
      <c r="AE77" s="20" t="n"/>
    </row>
    <row r="78">
      <c r="A78" s="18" t="n"/>
      <c r="B78" s="41" t="n"/>
      <c r="C78" s="20" t="n"/>
      <c r="D78" s="18" t="n"/>
      <c r="E78" s="18" t="n"/>
      <c r="F78" s="21" t="n"/>
      <c r="G78" s="18" t="n"/>
      <c r="H78" s="28">
        <f>IF(OR($A78="",$G78=""),"",IFERROR(VLOOKUP($G78,Parameter!$D$5:$E$8,2,FALSE),""))</f>
        <v/>
      </c>
      <c r="I78" s="28">
        <f>IF(OR($A78="",$F78="",$H78=""),"",$F78*$H78)</f>
        <v/>
      </c>
      <c r="J78" s="23" t="n"/>
      <c r="K78" s="28">
        <f>IF($A78="","",IF(Parameter!$B$7="","",Parameter!$B$7))</f>
        <v/>
      </c>
      <c r="L78" s="28">
        <f>IF(OR($A78="",$J78="",$K78=""),"",$J78*$K78)</f>
        <v/>
      </c>
      <c r="M78" s="23" t="n"/>
      <c r="N78" s="21" t="n"/>
      <c r="O78" s="28">
        <f>IF($A78="","",IF(Parameter!$B$9="","",Parameter!$B$9))</f>
        <v/>
      </c>
      <c r="P78" s="28">
        <f>IF($A78="","",IF(Parameter!$B$8="","",Parameter!$B$8))</f>
        <v/>
      </c>
      <c r="Q78" s="28">
        <f>IF(OR($A78="",$M78="",$N78="",$O78="",$P78=""),"",IF(AND($M78=0,$N78=0),0,$M78*$N78*$P78+$O78))</f>
        <v/>
      </c>
      <c r="R78" s="24" t="n"/>
      <c r="S78" s="24" t="n"/>
      <c r="T78" s="28">
        <f>IF(OR($A78="",$I78="",$L78="",$Q78="",$R78="",$S78=""),"",SUM($I78,$L78,$Q78,$R78,$S78))</f>
        <v/>
      </c>
      <c r="U78" s="25" t="n"/>
      <c r="V78" s="28">
        <f>IF(OR($A78="",$T78="",$U78=""),"",$T78*(1+$U78))</f>
        <v/>
      </c>
      <c r="W78" s="18" t="n"/>
      <c r="X78" s="29">
        <f>IF(OR($A78="",$W78=""),"",IFERROR(VLOOKUP($W78,Parameter!$G$5:$H$7,2,FALSE),""))</f>
        <v/>
      </c>
      <c r="Y78" s="28">
        <f>IF(OR($A78="",$V78="",$X78=""),"",$V78*$X78)</f>
        <v/>
      </c>
      <c r="Z78" s="28">
        <f>IF(OR($A78="",$V78="",$Y78=""),"",$V78+$Y78)</f>
        <v/>
      </c>
      <c r="AA78" s="28">
        <f>IF(OR($A78="",$V78="",$F78=""),"",IFERROR($V78/$F78,""))</f>
        <v/>
      </c>
      <c r="AB78" s="28">
        <f>IF(OR($A78="",$V78="",$T78=""),"",$V78-$T78)</f>
        <v/>
      </c>
      <c r="AC78" s="29">
        <f>IF(OR($A78="",$AB78="",$V78=""),"",IFERROR($AB78/$V78,""))</f>
        <v/>
      </c>
      <c r="AD78" s="30">
        <f>IF($A78="","",IF(OR($B78="",$C78="",$D78="",$E78="",$F78="",$G78="",$J78="",$M78="",$N78="",$R78="",$S78="",$U78="",$W78="",$T78="",$V78="",$X78="",$Z78="",$AC78=""),"Angaben fehlen",IF($F78&gt;Parameter!$B$5,IF($AC78&lt;Parameter!$B$6,"Kapazität &amp; Marge","Kapazität"),IF($AC78&lt;Parameter!$B$6,"Marge","OK"))))</f>
        <v/>
      </c>
      <c r="AE78" s="20" t="n"/>
    </row>
    <row r="79">
      <c r="A79" s="18" t="n"/>
      <c r="B79" s="41" t="n"/>
      <c r="C79" s="20" t="n"/>
      <c r="D79" s="18" t="n"/>
      <c r="E79" s="18" t="n"/>
      <c r="F79" s="21" t="n"/>
      <c r="G79" s="18" t="n"/>
      <c r="H79" s="22">
        <f>IF(OR($A79="",$G79=""),"",IFERROR(VLOOKUP($G79,Parameter!$D$5:$E$8,2,FALSE),""))</f>
        <v/>
      </c>
      <c r="I79" s="22">
        <f>IF(OR($A79="",$F79="",$H79=""),"",$F79*$H79)</f>
        <v/>
      </c>
      <c r="J79" s="23" t="n"/>
      <c r="K79" s="22">
        <f>IF($A79="","",IF(Parameter!$B$7="","",Parameter!$B$7))</f>
        <v/>
      </c>
      <c r="L79" s="22">
        <f>IF(OR($A79="",$J79="",$K79=""),"",$J79*$K79)</f>
        <v/>
      </c>
      <c r="M79" s="23" t="n"/>
      <c r="N79" s="21" t="n"/>
      <c r="O79" s="22">
        <f>IF($A79="","",IF(Parameter!$B$9="","",Parameter!$B$9))</f>
        <v/>
      </c>
      <c r="P79" s="22">
        <f>IF($A79="","",IF(Parameter!$B$8="","",Parameter!$B$8))</f>
        <v/>
      </c>
      <c r="Q79" s="22">
        <f>IF(OR($A79="",$M79="",$N79="",$O79="",$P79=""),"",IF(AND($M79=0,$N79=0),0,$M79*$N79*$P79+$O79))</f>
        <v/>
      </c>
      <c r="R79" s="24" t="n"/>
      <c r="S79" s="24" t="n"/>
      <c r="T79" s="22">
        <f>IF(OR($A79="",$I79="",$L79="",$Q79="",$R79="",$S79=""),"",SUM($I79,$L79,$Q79,$R79,$S79))</f>
        <v/>
      </c>
      <c r="U79" s="25" t="n"/>
      <c r="V79" s="22">
        <f>IF(OR($A79="",$T79="",$U79=""),"",$T79*(1+$U79))</f>
        <v/>
      </c>
      <c r="W79" s="18" t="n"/>
      <c r="X79" s="26">
        <f>IF(OR($A79="",$W79=""),"",IFERROR(VLOOKUP($W79,Parameter!$G$5:$H$7,2,FALSE),""))</f>
        <v/>
      </c>
      <c r="Y79" s="22">
        <f>IF(OR($A79="",$V79="",$X79=""),"",$V79*$X79)</f>
        <v/>
      </c>
      <c r="Z79" s="22">
        <f>IF(OR($A79="",$V79="",$Y79=""),"",$V79+$Y79)</f>
        <v/>
      </c>
      <c r="AA79" s="22">
        <f>IF(OR($A79="",$V79="",$F79=""),"",IFERROR($V79/$F79,""))</f>
        <v/>
      </c>
      <c r="AB79" s="22">
        <f>IF(OR($A79="",$V79="",$T79=""),"",$V79-$T79)</f>
        <v/>
      </c>
      <c r="AC79" s="26">
        <f>IF(OR($A79="",$AB79="",$V79=""),"",IFERROR($AB79/$V79,""))</f>
        <v/>
      </c>
      <c r="AD79" s="27">
        <f>IF($A79="","",IF(OR($B79="",$C79="",$D79="",$E79="",$F79="",$G79="",$J79="",$M79="",$N79="",$R79="",$S79="",$U79="",$W79="",$T79="",$V79="",$X79="",$Z79="",$AC79=""),"Angaben fehlen",IF($F79&gt;Parameter!$B$5,IF($AC79&lt;Parameter!$B$6,"Kapazität &amp; Marge","Kapazität"),IF($AC79&lt;Parameter!$B$6,"Marge","OK"))))</f>
        <v/>
      </c>
      <c r="AE79" s="20" t="n"/>
    </row>
    <row r="80">
      <c r="A80" s="18" t="n"/>
      <c r="B80" s="41" t="n"/>
      <c r="C80" s="20" t="n"/>
      <c r="D80" s="18" t="n"/>
      <c r="E80" s="18" t="n"/>
      <c r="F80" s="21" t="n"/>
      <c r="G80" s="18" t="n"/>
      <c r="H80" s="28">
        <f>IF(OR($A80="",$G80=""),"",IFERROR(VLOOKUP($G80,Parameter!$D$5:$E$8,2,FALSE),""))</f>
        <v/>
      </c>
      <c r="I80" s="28">
        <f>IF(OR($A80="",$F80="",$H80=""),"",$F80*$H80)</f>
        <v/>
      </c>
      <c r="J80" s="23" t="n"/>
      <c r="K80" s="28">
        <f>IF($A80="","",IF(Parameter!$B$7="","",Parameter!$B$7))</f>
        <v/>
      </c>
      <c r="L80" s="28">
        <f>IF(OR($A80="",$J80="",$K80=""),"",$J80*$K80)</f>
        <v/>
      </c>
      <c r="M80" s="23" t="n"/>
      <c r="N80" s="21" t="n"/>
      <c r="O80" s="28">
        <f>IF($A80="","",IF(Parameter!$B$9="","",Parameter!$B$9))</f>
        <v/>
      </c>
      <c r="P80" s="28">
        <f>IF($A80="","",IF(Parameter!$B$8="","",Parameter!$B$8))</f>
        <v/>
      </c>
      <c r="Q80" s="28">
        <f>IF(OR($A80="",$M80="",$N80="",$O80="",$P80=""),"",IF(AND($M80=0,$N80=0),0,$M80*$N80*$P80+$O80))</f>
        <v/>
      </c>
      <c r="R80" s="24" t="n"/>
      <c r="S80" s="24" t="n"/>
      <c r="T80" s="28">
        <f>IF(OR($A80="",$I80="",$L80="",$Q80="",$R80="",$S80=""),"",SUM($I80,$L80,$Q80,$R80,$S80))</f>
        <v/>
      </c>
      <c r="U80" s="25" t="n"/>
      <c r="V80" s="28">
        <f>IF(OR($A80="",$T80="",$U80=""),"",$T80*(1+$U80))</f>
        <v/>
      </c>
      <c r="W80" s="18" t="n"/>
      <c r="X80" s="29">
        <f>IF(OR($A80="",$W80=""),"",IFERROR(VLOOKUP($W80,Parameter!$G$5:$H$7,2,FALSE),""))</f>
        <v/>
      </c>
      <c r="Y80" s="28">
        <f>IF(OR($A80="",$V80="",$X80=""),"",$V80*$X80)</f>
        <v/>
      </c>
      <c r="Z80" s="28">
        <f>IF(OR($A80="",$V80="",$Y80=""),"",$V80+$Y80)</f>
        <v/>
      </c>
      <c r="AA80" s="28">
        <f>IF(OR($A80="",$V80="",$F80=""),"",IFERROR($V80/$F80,""))</f>
        <v/>
      </c>
      <c r="AB80" s="28">
        <f>IF(OR($A80="",$V80="",$T80=""),"",$V80-$T80)</f>
        <v/>
      </c>
      <c r="AC80" s="29">
        <f>IF(OR($A80="",$AB80="",$V80=""),"",IFERROR($AB80/$V80,""))</f>
        <v/>
      </c>
      <c r="AD80" s="30">
        <f>IF($A80="","",IF(OR($B80="",$C80="",$D80="",$E80="",$F80="",$G80="",$J80="",$M80="",$N80="",$R80="",$S80="",$U80="",$W80="",$T80="",$V80="",$X80="",$Z80="",$AC80=""),"Angaben fehlen",IF($F80&gt;Parameter!$B$5,IF($AC80&lt;Parameter!$B$6,"Kapazität &amp; Marge","Kapazität"),IF($AC80&lt;Parameter!$B$6,"Marge","OK"))))</f>
        <v/>
      </c>
      <c r="AE80" s="20" t="n"/>
    </row>
    <row r="81">
      <c r="A81" s="18" t="n"/>
      <c r="B81" s="41" t="n"/>
      <c r="C81" s="20" t="n"/>
      <c r="D81" s="18" t="n"/>
      <c r="E81" s="18" t="n"/>
      <c r="F81" s="21" t="n"/>
      <c r="G81" s="18" t="n"/>
      <c r="H81" s="22">
        <f>IF(OR($A81="",$G81=""),"",IFERROR(VLOOKUP($G81,Parameter!$D$5:$E$8,2,FALSE),""))</f>
        <v/>
      </c>
      <c r="I81" s="22">
        <f>IF(OR($A81="",$F81="",$H81=""),"",$F81*$H81)</f>
        <v/>
      </c>
      <c r="J81" s="23" t="n"/>
      <c r="K81" s="22">
        <f>IF($A81="","",IF(Parameter!$B$7="","",Parameter!$B$7))</f>
        <v/>
      </c>
      <c r="L81" s="22">
        <f>IF(OR($A81="",$J81="",$K81=""),"",$J81*$K81)</f>
        <v/>
      </c>
      <c r="M81" s="23" t="n"/>
      <c r="N81" s="21" t="n"/>
      <c r="O81" s="22">
        <f>IF($A81="","",IF(Parameter!$B$9="","",Parameter!$B$9))</f>
        <v/>
      </c>
      <c r="P81" s="22">
        <f>IF($A81="","",IF(Parameter!$B$8="","",Parameter!$B$8))</f>
        <v/>
      </c>
      <c r="Q81" s="22">
        <f>IF(OR($A81="",$M81="",$N81="",$O81="",$P81=""),"",IF(AND($M81=0,$N81=0),0,$M81*$N81*$P81+$O81))</f>
        <v/>
      </c>
      <c r="R81" s="24" t="n"/>
      <c r="S81" s="24" t="n"/>
      <c r="T81" s="22">
        <f>IF(OR($A81="",$I81="",$L81="",$Q81="",$R81="",$S81=""),"",SUM($I81,$L81,$Q81,$R81,$S81))</f>
        <v/>
      </c>
      <c r="U81" s="25" t="n"/>
      <c r="V81" s="22">
        <f>IF(OR($A81="",$T81="",$U81=""),"",$T81*(1+$U81))</f>
        <v/>
      </c>
      <c r="W81" s="18" t="n"/>
      <c r="X81" s="26">
        <f>IF(OR($A81="",$W81=""),"",IFERROR(VLOOKUP($W81,Parameter!$G$5:$H$7,2,FALSE),""))</f>
        <v/>
      </c>
      <c r="Y81" s="22">
        <f>IF(OR($A81="",$V81="",$X81=""),"",$V81*$X81)</f>
        <v/>
      </c>
      <c r="Z81" s="22">
        <f>IF(OR($A81="",$V81="",$Y81=""),"",$V81+$Y81)</f>
        <v/>
      </c>
      <c r="AA81" s="22">
        <f>IF(OR($A81="",$V81="",$F81=""),"",IFERROR($V81/$F81,""))</f>
        <v/>
      </c>
      <c r="AB81" s="22">
        <f>IF(OR($A81="",$V81="",$T81=""),"",$V81-$T81)</f>
        <v/>
      </c>
      <c r="AC81" s="26">
        <f>IF(OR($A81="",$AB81="",$V81=""),"",IFERROR($AB81/$V81,""))</f>
        <v/>
      </c>
      <c r="AD81" s="27">
        <f>IF($A81="","",IF(OR($B81="",$C81="",$D81="",$E81="",$F81="",$G81="",$J81="",$M81="",$N81="",$R81="",$S81="",$U81="",$W81="",$T81="",$V81="",$X81="",$Z81="",$AC81=""),"Angaben fehlen",IF($F81&gt;Parameter!$B$5,IF($AC81&lt;Parameter!$B$6,"Kapazität &amp; Marge","Kapazität"),IF($AC81&lt;Parameter!$B$6,"Marge","OK"))))</f>
        <v/>
      </c>
      <c r="AE81" s="20" t="n"/>
    </row>
    <row r="82">
      <c r="A82" s="18" t="n"/>
      <c r="B82" s="41" t="n"/>
      <c r="C82" s="20" t="n"/>
      <c r="D82" s="18" t="n"/>
      <c r="E82" s="18" t="n"/>
      <c r="F82" s="21" t="n"/>
      <c r="G82" s="18" t="n"/>
      <c r="H82" s="28">
        <f>IF(OR($A82="",$G82=""),"",IFERROR(VLOOKUP($G82,Parameter!$D$5:$E$8,2,FALSE),""))</f>
        <v/>
      </c>
      <c r="I82" s="28">
        <f>IF(OR($A82="",$F82="",$H82=""),"",$F82*$H82)</f>
        <v/>
      </c>
      <c r="J82" s="23" t="n"/>
      <c r="K82" s="28">
        <f>IF($A82="","",IF(Parameter!$B$7="","",Parameter!$B$7))</f>
        <v/>
      </c>
      <c r="L82" s="28">
        <f>IF(OR($A82="",$J82="",$K82=""),"",$J82*$K82)</f>
        <v/>
      </c>
      <c r="M82" s="23" t="n"/>
      <c r="N82" s="21" t="n"/>
      <c r="O82" s="28">
        <f>IF($A82="","",IF(Parameter!$B$9="","",Parameter!$B$9))</f>
        <v/>
      </c>
      <c r="P82" s="28">
        <f>IF($A82="","",IF(Parameter!$B$8="","",Parameter!$B$8))</f>
        <v/>
      </c>
      <c r="Q82" s="28">
        <f>IF(OR($A82="",$M82="",$N82="",$O82="",$P82=""),"",IF(AND($M82=0,$N82=0),0,$M82*$N82*$P82+$O82))</f>
        <v/>
      </c>
      <c r="R82" s="24" t="n"/>
      <c r="S82" s="24" t="n"/>
      <c r="T82" s="28">
        <f>IF(OR($A82="",$I82="",$L82="",$Q82="",$R82="",$S82=""),"",SUM($I82,$L82,$Q82,$R82,$S82))</f>
        <v/>
      </c>
      <c r="U82" s="25" t="n"/>
      <c r="V82" s="28">
        <f>IF(OR($A82="",$T82="",$U82=""),"",$T82*(1+$U82))</f>
        <v/>
      </c>
      <c r="W82" s="18" t="n"/>
      <c r="X82" s="29">
        <f>IF(OR($A82="",$W82=""),"",IFERROR(VLOOKUP($W82,Parameter!$G$5:$H$7,2,FALSE),""))</f>
        <v/>
      </c>
      <c r="Y82" s="28">
        <f>IF(OR($A82="",$V82="",$X82=""),"",$V82*$X82)</f>
        <v/>
      </c>
      <c r="Z82" s="28">
        <f>IF(OR($A82="",$V82="",$Y82=""),"",$V82+$Y82)</f>
        <v/>
      </c>
      <c r="AA82" s="28">
        <f>IF(OR($A82="",$V82="",$F82=""),"",IFERROR($V82/$F82,""))</f>
        <v/>
      </c>
      <c r="AB82" s="28">
        <f>IF(OR($A82="",$V82="",$T82=""),"",$V82-$T82)</f>
        <v/>
      </c>
      <c r="AC82" s="29">
        <f>IF(OR($A82="",$AB82="",$V82=""),"",IFERROR($AB82/$V82,""))</f>
        <v/>
      </c>
      <c r="AD82" s="30">
        <f>IF($A82="","",IF(OR($B82="",$C82="",$D82="",$E82="",$F82="",$G82="",$J82="",$M82="",$N82="",$R82="",$S82="",$U82="",$W82="",$T82="",$V82="",$X82="",$Z82="",$AC82=""),"Angaben fehlen",IF($F82&gt;Parameter!$B$5,IF($AC82&lt;Parameter!$B$6,"Kapazität &amp; Marge","Kapazität"),IF($AC82&lt;Parameter!$B$6,"Marge","OK"))))</f>
        <v/>
      </c>
      <c r="AE82" s="20" t="n"/>
    </row>
    <row r="83">
      <c r="A83" s="18" t="n"/>
      <c r="B83" s="41" t="n"/>
      <c r="C83" s="20" t="n"/>
      <c r="D83" s="18" t="n"/>
      <c r="E83" s="18" t="n"/>
      <c r="F83" s="21" t="n"/>
      <c r="G83" s="18" t="n"/>
      <c r="H83" s="22">
        <f>IF(OR($A83="",$G83=""),"",IFERROR(VLOOKUP($G83,Parameter!$D$5:$E$8,2,FALSE),""))</f>
        <v/>
      </c>
      <c r="I83" s="22">
        <f>IF(OR($A83="",$F83="",$H83=""),"",$F83*$H83)</f>
        <v/>
      </c>
      <c r="J83" s="23" t="n"/>
      <c r="K83" s="22">
        <f>IF($A83="","",IF(Parameter!$B$7="","",Parameter!$B$7))</f>
        <v/>
      </c>
      <c r="L83" s="22">
        <f>IF(OR($A83="",$J83="",$K83=""),"",$J83*$K83)</f>
        <v/>
      </c>
      <c r="M83" s="23" t="n"/>
      <c r="N83" s="21" t="n"/>
      <c r="O83" s="22">
        <f>IF($A83="","",IF(Parameter!$B$9="","",Parameter!$B$9))</f>
        <v/>
      </c>
      <c r="P83" s="22">
        <f>IF($A83="","",IF(Parameter!$B$8="","",Parameter!$B$8))</f>
        <v/>
      </c>
      <c r="Q83" s="22">
        <f>IF(OR($A83="",$M83="",$N83="",$O83="",$P83=""),"",IF(AND($M83=0,$N83=0),0,$M83*$N83*$P83+$O83))</f>
        <v/>
      </c>
      <c r="R83" s="24" t="n"/>
      <c r="S83" s="24" t="n"/>
      <c r="T83" s="22">
        <f>IF(OR($A83="",$I83="",$L83="",$Q83="",$R83="",$S83=""),"",SUM($I83,$L83,$Q83,$R83,$S83))</f>
        <v/>
      </c>
      <c r="U83" s="25" t="n"/>
      <c r="V83" s="22">
        <f>IF(OR($A83="",$T83="",$U83=""),"",$T83*(1+$U83))</f>
        <v/>
      </c>
      <c r="W83" s="18" t="n"/>
      <c r="X83" s="26">
        <f>IF(OR($A83="",$W83=""),"",IFERROR(VLOOKUP($W83,Parameter!$G$5:$H$7,2,FALSE),""))</f>
        <v/>
      </c>
      <c r="Y83" s="22">
        <f>IF(OR($A83="",$V83="",$X83=""),"",$V83*$X83)</f>
        <v/>
      </c>
      <c r="Z83" s="22">
        <f>IF(OR($A83="",$V83="",$Y83=""),"",$V83+$Y83)</f>
        <v/>
      </c>
      <c r="AA83" s="22">
        <f>IF(OR($A83="",$V83="",$F83=""),"",IFERROR($V83/$F83,""))</f>
        <v/>
      </c>
      <c r="AB83" s="22">
        <f>IF(OR($A83="",$V83="",$T83=""),"",$V83-$T83)</f>
        <v/>
      </c>
      <c r="AC83" s="26">
        <f>IF(OR($A83="",$AB83="",$V83=""),"",IFERROR($AB83/$V83,""))</f>
        <v/>
      </c>
      <c r="AD83" s="27">
        <f>IF($A83="","",IF(OR($B83="",$C83="",$D83="",$E83="",$F83="",$G83="",$J83="",$M83="",$N83="",$R83="",$S83="",$U83="",$W83="",$T83="",$V83="",$X83="",$Z83="",$AC83=""),"Angaben fehlen",IF($F83&gt;Parameter!$B$5,IF($AC83&lt;Parameter!$B$6,"Kapazität &amp; Marge","Kapazität"),IF($AC83&lt;Parameter!$B$6,"Marge","OK"))))</f>
        <v/>
      </c>
      <c r="AE83" s="20" t="n"/>
    </row>
    <row r="84">
      <c r="A84" s="18" t="n"/>
      <c r="B84" s="41" t="n"/>
      <c r="C84" s="20" t="n"/>
      <c r="D84" s="18" t="n"/>
      <c r="E84" s="18" t="n"/>
      <c r="F84" s="21" t="n"/>
      <c r="G84" s="18" t="n"/>
      <c r="H84" s="28">
        <f>IF(OR($A84="",$G84=""),"",IFERROR(VLOOKUP($G84,Parameter!$D$5:$E$8,2,FALSE),""))</f>
        <v/>
      </c>
      <c r="I84" s="28">
        <f>IF(OR($A84="",$F84="",$H84=""),"",$F84*$H84)</f>
        <v/>
      </c>
      <c r="J84" s="23" t="n"/>
      <c r="K84" s="28">
        <f>IF($A84="","",IF(Parameter!$B$7="","",Parameter!$B$7))</f>
        <v/>
      </c>
      <c r="L84" s="28">
        <f>IF(OR($A84="",$J84="",$K84=""),"",$J84*$K84)</f>
        <v/>
      </c>
      <c r="M84" s="23" t="n"/>
      <c r="N84" s="21" t="n"/>
      <c r="O84" s="28">
        <f>IF($A84="","",IF(Parameter!$B$9="","",Parameter!$B$9))</f>
        <v/>
      </c>
      <c r="P84" s="28">
        <f>IF($A84="","",IF(Parameter!$B$8="","",Parameter!$B$8))</f>
        <v/>
      </c>
      <c r="Q84" s="28">
        <f>IF(OR($A84="",$M84="",$N84="",$O84="",$P84=""),"",IF(AND($M84=0,$N84=0),0,$M84*$N84*$P84+$O84))</f>
        <v/>
      </c>
      <c r="R84" s="24" t="n"/>
      <c r="S84" s="24" t="n"/>
      <c r="T84" s="28">
        <f>IF(OR($A84="",$I84="",$L84="",$Q84="",$R84="",$S84=""),"",SUM($I84,$L84,$Q84,$R84,$S84))</f>
        <v/>
      </c>
      <c r="U84" s="25" t="n"/>
      <c r="V84" s="28">
        <f>IF(OR($A84="",$T84="",$U84=""),"",$T84*(1+$U84))</f>
        <v/>
      </c>
      <c r="W84" s="18" t="n"/>
      <c r="X84" s="29">
        <f>IF(OR($A84="",$W84=""),"",IFERROR(VLOOKUP($W84,Parameter!$G$5:$H$7,2,FALSE),""))</f>
        <v/>
      </c>
      <c r="Y84" s="28">
        <f>IF(OR($A84="",$V84="",$X84=""),"",$V84*$X84)</f>
        <v/>
      </c>
      <c r="Z84" s="28">
        <f>IF(OR($A84="",$V84="",$Y84=""),"",$V84+$Y84)</f>
        <v/>
      </c>
      <c r="AA84" s="28">
        <f>IF(OR($A84="",$V84="",$F84=""),"",IFERROR($V84/$F84,""))</f>
        <v/>
      </c>
      <c r="AB84" s="28">
        <f>IF(OR($A84="",$V84="",$T84=""),"",$V84-$T84)</f>
        <v/>
      </c>
      <c r="AC84" s="29">
        <f>IF(OR($A84="",$AB84="",$V84=""),"",IFERROR($AB84/$V84,""))</f>
        <v/>
      </c>
      <c r="AD84" s="30">
        <f>IF($A84="","",IF(OR($B84="",$C84="",$D84="",$E84="",$F84="",$G84="",$J84="",$M84="",$N84="",$R84="",$S84="",$U84="",$W84="",$T84="",$V84="",$X84="",$Z84="",$AC84=""),"Angaben fehlen",IF($F84&gt;Parameter!$B$5,IF($AC84&lt;Parameter!$B$6,"Kapazität &amp; Marge","Kapazität"),IF($AC84&lt;Parameter!$B$6,"Marge","OK"))))</f>
        <v/>
      </c>
      <c r="AE84" s="20" t="n"/>
    </row>
    <row r="85">
      <c r="A85" s="18" t="n"/>
      <c r="B85" s="41" t="n"/>
      <c r="C85" s="20" t="n"/>
      <c r="D85" s="18" t="n"/>
      <c r="E85" s="18" t="n"/>
      <c r="F85" s="21" t="n"/>
      <c r="G85" s="18" t="n"/>
      <c r="H85" s="22">
        <f>IF(OR($A85="",$G85=""),"",IFERROR(VLOOKUP($G85,Parameter!$D$5:$E$8,2,FALSE),""))</f>
        <v/>
      </c>
      <c r="I85" s="22">
        <f>IF(OR($A85="",$F85="",$H85=""),"",$F85*$H85)</f>
        <v/>
      </c>
      <c r="J85" s="23" t="n"/>
      <c r="K85" s="22">
        <f>IF($A85="","",IF(Parameter!$B$7="","",Parameter!$B$7))</f>
        <v/>
      </c>
      <c r="L85" s="22">
        <f>IF(OR($A85="",$J85="",$K85=""),"",$J85*$K85)</f>
        <v/>
      </c>
      <c r="M85" s="23" t="n"/>
      <c r="N85" s="21" t="n"/>
      <c r="O85" s="22">
        <f>IF($A85="","",IF(Parameter!$B$9="","",Parameter!$B$9))</f>
        <v/>
      </c>
      <c r="P85" s="22">
        <f>IF($A85="","",IF(Parameter!$B$8="","",Parameter!$B$8))</f>
        <v/>
      </c>
      <c r="Q85" s="22">
        <f>IF(OR($A85="",$M85="",$N85="",$O85="",$P85=""),"",IF(AND($M85=0,$N85=0),0,$M85*$N85*$P85+$O85))</f>
        <v/>
      </c>
      <c r="R85" s="24" t="n"/>
      <c r="S85" s="24" t="n"/>
      <c r="T85" s="22">
        <f>IF(OR($A85="",$I85="",$L85="",$Q85="",$R85="",$S85=""),"",SUM($I85,$L85,$Q85,$R85,$S85))</f>
        <v/>
      </c>
      <c r="U85" s="25" t="n"/>
      <c r="V85" s="22">
        <f>IF(OR($A85="",$T85="",$U85=""),"",$T85*(1+$U85))</f>
        <v/>
      </c>
      <c r="W85" s="18" t="n"/>
      <c r="X85" s="26">
        <f>IF(OR($A85="",$W85=""),"",IFERROR(VLOOKUP($W85,Parameter!$G$5:$H$7,2,FALSE),""))</f>
        <v/>
      </c>
      <c r="Y85" s="22">
        <f>IF(OR($A85="",$V85="",$X85=""),"",$V85*$X85)</f>
        <v/>
      </c>
      <c r="Z85" s="22">
        <f>IF(OR($A85="",$V85="",$Y85=""),"",$V85+$Y85)</f>
        <v/>
      </c>
      <c r="AA85" s="22">
        <f>IF(OR($A85="",$V85="",$F85=""),"",IFERROR($V85/$F85,""))</f>
        <v/>
      </c>
      <c r="AB85" s="22">
        <f>IF(OR($A85="",$V85="",$T85=""),"",$V85-$T85)</f>
        <v/>
      </c>
      <c r="AC85" s="26">
        <f>IF(OR($A85="",$AB85="",$V85=""),"",IFERROR($AB85/$V85,""))</f>
        <v/>
      </c>
      <c r="AD85" s="27">
        <f>IF($A85="","",IF(OR($B85="",$C85="",$D85="",$E85="",$F85="",$G85="",$J85="",$M85="",$N85="",$R85="",$S85="",$U85="",$W85="",$T85="",$V85="",$X85="",$Z85="",$AC85=""),"Angaben fehlen",IF($F85&gt;Parameter!$B$5,IF($AC85&lt;Parameter!$B$6,"Kapazität &amp; Marge","Kapazität"),IF($AC85&lt;Parameter!$B$6,"Marge","OK"))))</f>
        <v/>
      </c>
      <c r="AE85" s="20" t="n"/>
    </row>
    <row r="86">
      <c r="A86" s="18" t="n"/>
      <c r="B86" s="41" t="n"/>
      <c r="C86" s="20" t="n"/>
      <c r="D86" s="18" t="n"/>
      <c r="E86" s="18" t="n"/>
      <c r="F86" s="21" t="n"/>
      <c r="G86" s="18" t="n"/>
      <c r="H86" s="28">
        <f>IF(OR($A86="",$G86=""),"",IFERROR(VLOOKUP($G86,Parameter!$D$5:$E$8,2,FALSE),""))</f>
        <v/>
      </c>
      <c r="I86" s="28">
        <f>IF(OR($A86="",$F86="",$H86=""),"",$F86*$H86)</f>
        <v/>
      </c>
      <c r="J86" s="23" t="n"/>
      <c r="K86" s="28">
        <f>IF($A86="","",IF(Parameter!$B$7="","",Parameter!$B$7))</f>
        <v/>
      </c>
      <c r="L86" s="28">
        <f>IF(OR($A86="",$J86="",$K86=""),"",$J86*$K86)</f>
        <v/>
      </c>
      <c r="M86" s="23" t="n"/>
      <c r="N86" s="21" t="n"/>
      <c r="O86" s="28">
        <f>IF($A86="","",IF(Parameter!$B$9="","",Parameter!$B$9))</f>
        <v/>
      </c>
      <c r="P86" s="28">
        <f>IF($A86="","",IF(Parameter!$B$8="","",Parameter!$B$8))</f>
        <v/>
      </c>
      <c r="Q86" s="28">
        <f>IF(OR($A86="",$M86="",$N86="",$O86="",$P86=""),"",IF(AND($M86=0,$N86=0),0,$M86*$N86*$P86+$O86))</f>
        <v/>
      </c>
      <c r="R86" s="24" t="n"/>
      <c r="S86" s="24" t="n"/>
      <c r="T86" s="28">
        <f>IF(OR($A86="",$I86="",$L86="",$Q86="",$R86="",$S86=""),"",SUM($I86,$L86,$Q86,$R86,$S86))</f>
        <v/>
      </c>
      <c r="U86" s="25" t="n"/>
      <c r="V86" s="28">
        <f>IF(OR($A86="",$T86="",$U86=""),"",$T86*(1+$U86))</f>
        <v/>
      </c>
      <c r="W86" s="18" t="n"/>
      <c r="X86" s="29">
        <f>IF(OR($A86="",$W86=""),"",IFERROR(VLOOKUP($W86,Parameter!$G$5:$H$7,2,FALSE),""))</f>
        <v/>
      </c>
      <c r="Y86" s="28">
        <f>IF(OR($A86="",$V86="",$X86=""),"",$V86*$X86)</f>
        <v/>
      </c>
      <c r="Z86" s="28">
        <f>IF(OR($A86="",$V86="",$Y86=""),"",$V86+$Y86)</f>
        <v/>
      </c>
      <c r="AA86" s="28">
        <f>IF(OR($A86="",$V86="",$F86=""),"",IFERROR($V86/$F86,""))</f>
        <v/>
      </c>
      <c r="AB86" s="28">
        <f>IF(OR($A86="",$V86="",$T86=""),"",$V86-$T86)</f>
        <v/>
      </c>
      <c r="AC86" s="29">
        <f>IF(OR($A86="",$AB86="",$V86=""),"",IFERROR($AB86/$V86,""))</f>
        <v/>
      </c>
      <c r="AD86" s="30">
        <f>IF($A86="","",IF(OR($B86="",$C86="",$D86="",$E86="",$F86="",$G86="",$J86="",$M86="",$N86="",$R86="",$S86="",$U86="",$W86="",$T86="",$V86="",$X86="",$Z86="",$AC86=""),"Angaben fehlen",IF($F86&gt;Parameter!$B$5,IF($AC86&lt;Parameter!$B$6,"Kapazität &amp; Marge","Kapazität"),IF($AC86&lt;Parameter!$B$6,"Marge","OK"))))</f>
        <v/>
      </c>
      <c r="AE86" s="20" t="n"/>
    </row>
    <row r="87">
      <c r="A87" s="18" t="n"/>
      <c r="B87" s="41" t="n"/>
      <c r="C87" s="20" t="n"/>
      <c r="D87" s="18" t="n"/>
      <c r="E87" s="18" t="n"/>
      <c r="F87" s="21" t="n"/>
      <c r="G87" s="18" t="n"/>
      <c r="H87" s="22">
        <f>IF(OR($A87="",$G87=""),"",IFERROR(VLOOKUP($G87,Parameter!$D$5:$E$8,2,FALSE),""))</f>
        <v/>
      </c>
      <c r="I87" s="22">
        <f>IF(OR($A87="",$F87="",$H87=""),"",$F87*$H87)</f>
        <v/>
      </c>
      <c r="J87" s="23" t="n"/>
      <c r="K87" s="22">
        <f>IF($A87="","",IF(Parameter!$B$7="","",Parameter!$B$7))</f>
        <v/>
      </c>
      <c r="L87" s="22">
        <f>IF(OR($A87="",$J87="",$K87=""),"",$J87*$K87)</f>
        <v/>
      </c>
      <c r="M87" s="23" t="n"/>
      <c r="N87" s="21" t="n"/>
      <c r="O87" s="22">
        <f>IF($A87="","",IF(Parameter!$B$9="","",Parameter!$B$9))</f>
        <v/>
      </c>
      <c r="P87" s="22">
        <f>IF($A87="","",IF(Parameter!$B$8="","",Parameter!$B$8))</f>
        <v/>
      </c>
      <c r="Q87" s="22">
        <f>IF(OR($A87="",$M87="",$N87="",$O87="",$P87=""),"",IF(AND($M87=0,$N87=0),0,$M87*$N87*$P87+$O87))</f>
        <v/>
      </c>
      <c r="R87" s="24" t="n"/>
      <c r="S87" s="24" t="n"/>
      <c r="T87" s="22">
        <f>IF(OR($A87="",$I87="",$L87="",$Q87="",$R87="",$S87=""),"",SUM($I87,$L87,$Q87,$R87,$S87))</f>
        <v/>
      </c>
      <c r="U87" s="25" t="n"/>
      <c r="V87" s="22">
        <f>IF(OR($A87="",$T87="",$U87=""),"",$T87*(1+$U87))</f>
        <v/>
      </c>
      <c r="W87" s="18" t="n"/>
      <c r="X87" s="26">
        <f>IF(OR($A87="",$W87=""),"",IFERROR(VLOOKUP($W87,Parameter!$G$5:$H$7,2,FALSE),""))</f>
        <v/>
      </c>
      <c r="Y87" s="22">
        <f>IF(OR($A87="",$V87="",$X87=""),"",$V87*$X87)</f>
        <v/>
      </c>
      <c r="Z87" s="22">
        <f>IF(OR($A87="",$V87="",$Y87=""),"",$V87+$Y87)</f>
        <v/>
      </c>
      <c r="AA87" s="22">
        <f>IF(OR($A87="",$V87="",$F87=""),"",IFERROR($V87/$F87,""))</f>
        <v/>
      </c>
      <c r="AB87" s="22">
        <f>IF(OR($A87="",$V87="",$T87=""),"",$V87-$T87)</f>
        <v/>
      </c>
      <c r="AC87" s="26">
        <f>IF(OR($A87="",$AB87="",$V87=""),"",IFERROR($AB87/$V87,""))</f>
        <v/>
      </c>
      <c r="AD87" s="27">
        <f>IF($A87="","",IF(OR($B87="",$C87="",$D87="",$E87="",$F87="",$G87="",$J87="",$M87="",$N87="",$R87="",$S87="",$U87="",$W87="",$T87="",$V87="",$X87="",$Z87="",$AC87=""),"Angaben fehlen",IF($F87&gt;Parameter!$B$5,IF($AC87&lt;Parameter!$B$6,"Kapazität &amp; Marge","Kapazität"),IF($AC87&lt;Parameter!$B$6,"Marge","OK"))))</f>
        <v/>
      </c>
      <c r="AE87" s="20" t="n"/>
    </row>
    <row r="88">
      <c r="A88" s="18" t="n"/>
      <c r="B88" s="41" t="n"/>
      <c r="C88" s="20" t="n"/>
      <c r="D88" s="18" t="n"/>
      <c r="E88" s="18" t="n"/>
      <c r="F88" s="21" t="n"/>
      <c r="G88" s="18" t="n"/>
      <c r="H88" s="28">
        <f>IF(OR($A88="",$G88=""),"",IFERROR(VLOOKUP($G88,Parameter!$D$5:$E$8,2,FALSE),""))</f>
        <v/>
      </c>
      <c r="I88" s="28">
        <f>IF(OR($A88="",$F88="",$H88=""),"",$F88*$H88)</f>
        <v/>
      </c>
      <c r="J88" s="23" t="n"/>
      <c r="K88" s="28">
        <f>IF($A88="","",IF(Parameter!$B$7="","",Parameter!$B$7))</f>
        <v/>
      </c>
      <c r="L88" s="28">
        <f>IF(OR($A88="",$J88="",$K88=""),"",$J88*$K88)</f>
        <v/>
      </c>
      <c r="M88" s="23" t="n"/>
      <c r="N88" s="21" t="n"/>
      <c r="O88" s="28">
        <f>IF($A88="","",IF(Parameter!$B$9="","",Parameter!$B$9))</f>
        <v/>
      </c>
      <c r="P88" s="28">
        <f>IF($A88="","",IF(Parameter!$B$8="","",Parameter!$B$8))</f>
        <v/>
      </c>
      <c r="Q88" s="28">
        <f>IF(OR($A88="",$M88="",$N88="",$O88="",$P88=""),"",IF(AND($M88=0,$N88=0),0,$M88*$N88*$P88+$O88))</f>
        <v/>
      </c>
      <c r="R88" s="24" t="n"/>
      <c r="S88" s="24" t="n"/>
      <c r="T88" s="28">
        <f>IF(OR($A88="",$I88="",$L88="",$Q88="",$R88="",$S88=""),"",SUM($I88,$L88,$Q88,$R88,$S88))</f>
        <v/>
      </c>
      <c r="U88" s="25" t="n"/>
      <c r="V88" s="28">
        <f>IF(OR($A88="",$T88="",$U88=""),"",$T88*(1+$U88))</f>
        <v/>
      </c>
      <c r="W88" s="18" t="n"/>
      <c r="X88" s="29">
        <f>IF(OR($A88="",$W88=""),"",IFERROR(VLOOKUP($W88,Parameter!$G$5:$H$7,2,FALSE),""))</f>
        <v/>
      </c>
      <c r="Y88" s="28">
        <f>IF(OR($A88="",$V88="",$X88=""),"",$V88*$X88)</f>
        <v/>
      </c>
      <c r="Z88" s="28">
        <f>IF(OR($A88="",$V88="",$Y88=""),"",$V88+$Y88)</f>
        <v/>
      </c>
      <c r="AA88" s="28">
        <f>IF(OR($A88="",$V88="",$F88=""),"",IFERROR($V88/$F88,""))</f>
        <v/>
      </c>
      <c r="AB88" s="28">
        <f>IF(OR($A88="",$V88="",$T88=""),"",$V88-$T88)</f>
        <v/>
      </c>
      <c r="AC88" s="29">
        <f>IF(OR($A88="",$AB88="",$V88=""),"",IFERROR($AB88/$V88,""))</f>
        <v/>
      </c>
      <c r="AD88" s="30">
        <f>IF($A88="","",IF(OR($B88="",$C88="",$D88="",$E88="",$F88="",$G88="",$J88="",$M88="",$N88="",$R88="",$S88="",$U88="",$W88="",$T88="",$V88="",$X88="",$Z88="",$AC88=""),"Angaben fehlen",IF($F88&gt;Parameter!$B$5,IF($AC88&lt;Parameter!$B$6,"Kapazität &amp; Marge","Kapazität"),IF($AC88&lt;Parameter!$B$6,"Marge","OK"))))</f>
        <v/>
      </c>
      <c r="AE88" s="20" t="n"/>
    </row>
    <row r="89">
      <c r="A89" s="18" t="n"/>
      <c r="B89" s="41" t="n"/>
      <c r="C89" s="20" t="n"/>
      <c r="D89" s="18" t="n"/>
      <c r="E89" s="18" t="n"/>
      <c r="F89" s="21" t="n"/>
      <c r="G89" s="18" t="n"/>
      <c r="H89" s="22">
        <f>IF(OR($A89="",$G89=""),"",IFERROR(VLOOKUP($G89,Parameter!$D$5:$E$8,2,FALSE),""))</f>
        <v/>
      </c>
      <c r="I89" s="22">
        <f>IF(OR($A89="",$F89="",$H89=""),"",$F89*$H89)</f>
        <v/>
      </c>
      <c r="J89" s="23" t="n"/>
      <c r="K89" s="22">
        <f>IF($A89="","",IF(Parameter!$B$7="","",Parameter!$B$7))</f>
        <v/>
      </c>
      <c r="L89" s="22">
        <f>IF(OR($A89="",$J89="",$K89=""),"",$J89*$K89)</f>
        <v/>
      </c>
      <c r="M89" s="23" t="n"/>
      <c r="N89" s="21" t="n"/>
      <c r="O89" s="22">
        <f>IF($A89="","",IF(Parameter!$B$9="","",Parameter!$B$9))</f>
        <v/>
      </c>
      <c r="P89" s="22">
        <f>IF($A89="","",IF(Parameter!$B$8="","",Parameter!$B$8))</f>
        <v/>
      </c>
      <c r="Q89" s="22">
        <f>IF(OR($A89="",$M89="",$N89="",$O89="",$P89=""),"",IF(AND($M89=0,$N89=0),0,$M89*$N89*$P89+$O89))</f>
        <v/>
      </c>
      <c r="R89" s="24" t="n"/>
      <c r="S89" s="24" t="n"/>
      <c r="T89" s="22">
        <f>IF(OR($A89="",$I89="",$L89="",$Q89="",$R89="",$S89=""),"",SUM($I89,$L89,$Q89,$R89,$S89))</f>
        <v/>
      </c>
      <c r="U89" s="25" t="n"/>
      <c r="V89" s="22">
        <f>IF(OR($A89="",$T89="",$U89=""),"",$T89*(1+$U89))</f>
        <v/>
      </c>
      <c r="W89" s="18" t="n"/>
      <c r="X89" s="26">
        <f>IF(OR($A89="",$W89=""),"",IFERROR(VLOOKUP($W89,Parameter!$G$5:$H$7,2,FALSE),""))</f>
        <v/>
      </c>
      <c r="Y89" s="22">
        <f>IF(OR($A89="",$V89="",$X89=""),"",$V89*$X89)</f>
        <v/>
      </c>
      <c r="Z89" s="22">
        <f>IF(OR($A89="",$V89="",$Y89=""),"",$V89+$Y89)</f>
        <v/>
      </c>
      <c r="AA89" s="22">
        <f>IF(OR($A89="",$V89="",$F89=""),"",IFERROR($V89/$F89,""))</f>
        <v/>
      </c>
      <c r="AB89" s="22">
        <f>IF(OR($A89="",$V89="",$T89=""),"",$V89-$T89)</f>
        <v/>
      </c>
      <c r="AC89" s="26">
        <f>IF(OR($A89="",$AB89="",$V89=""),"",IFERROR($AB89/$V89,""))</f>
        <v/>
      </c>
      <c r="AD89" s="27">
        <f>IF($A89="","",IF(OR($B89="",$C89="",$D89="",$E89="",$F89="",$G89="",$J89="",$M89="",$N89="",$R89="",$S89="",$U89="",$W89="",$T89="",$V89="",$X89="",$Z89="",$AC89=""),"Angaben fehlen",IF($F89&gt;Parameter!$B$5,IF($AC89&lt;Parameter!$B$6,"Kapazität &amp; Marge","Kapazität"),IF($AC89&lt;Parameter!$B$6,"Marge","OK"))))</f>
        <v/>
      </c>
      <c r="AE89" s="20" t="n"/>
    </row>
    <row r="90">
      <c r="A90" s="18" t="n"/>
      <c r="B90" s="41" t="n"/>
      <c r="C90" s="20" t="n"/>
      <c r="D90" s="18" t="n"/>
      <c r="E90" s="18" t="n"/>
      <c r="F90" s="21" t="n"/>
      <c r="G90" s="18" t="n"/>
      <c r="H90" s="28">
        <f>IF(OR($A90="",$G90=""),"",IFERROR(VLOOKUP($G90,Parameter!$D$5:$E$8,2,FALSE),""))</f>
        <v/>
      </c>
      <c r="I90" s="28">
        <f>IF(OR($A90="",$F90="",$H90=""),"",$F90*$H90)</f>
        <v/>
      </c>
      <c r="J90" s="23" t="n"/>
      <c r="K90" s="28">
        <f>IF($A90="","",IF(Parameter!$B$7="","",Parameter!$B$7))</f>
        <v/>
      </c>
      <c r="L90" s="28">
        <f>IF(OR($A90="",$J90="",$K90=""),"",$J90*$K90)</f>
        <v/>
      </c>
      <c r="M90" s="23" t="n"/>
      <c r="N90" s="21" t="n"/>
      <c r="O90" s="28">
        <f>IF($A90="","",IF(Parameter!$B$9="","",Parameter!$B$9))</f>
        <v/>
      </c>
      <c r="P90" s="28">
        <f>IF($A90="","",IF(Parameter!$B$8="","",Parameter!$B$8))</f>
        <v/>
      </c>
      <c r="Q90" s="28">
        <f>IF(OR($A90="",$M90="",$N90="",$O90="",$P90=""),"",IF(AND($M90=0,$N90=0),0,$M90*$N90*$P90+$O90))</f>
        <v/>
      </c>
      <c r="R90" s="24" t="n"/>
      <c r="S90" s="24" t="n"/>
      <c r="T90" s="28">
        <f>IF(OR($A90="",$I90="",$L90="",$Q90="",$R90="",$S90=""),"",SUM($I90,$L90,$Q90,$R90,$S90))</f>
        <v/>
      </c>
      <c r="U90" s="25" t="n"/>
      <c r="V90" s="28">
        <f>IF(OR($A90="",$T90="",$U90=""),"",$T90*(1+$U90))</f>
        <v/>
      </c>
      <c r="W90" s="18" t="n"/>
      <c r="X90" s="29">
        <f>IF(OR($A90="",$W90=""),"",IFERROR(VLOOKUP($W90,Parameter!$G$5:$H$7,2,FALSE),""))</f>
        <v/>
      </c>
      <c r="Y90" s="28">
        <f>IF(OR($A90="",$V90="",$X90=""),"",$V90*$X90)</f>
        <v/>
      </c>
      <c r="Z90" s="28">
        <f>IF(OR($A90="",$V90="",$Y90=""),"",$V90+$Y90)</f>
        <v/>
      </c>
      <c r="AA90" s="28">
        <f>IF(OR($A90="",$V90="",$F90=""),"",IFERROR($V90/$F90,""))</f>
        <v/>
      </c>
      <c r="AB90" s="28">
        <f>IF(OR($A90="",$V90="",$T90=""),"",$V90-$T90)</f>
        <v/>
      </c>
      <c r="AC90" s="29">
        <f>IF(OR($A90="",$AB90="",$V90=""),"",IFERROR($AB90/$V90,""))</f>
        <v/>
      </c>
      <c r="AD90" s="30">
        <f>IF($A90="","",IF(OR($B90="",$C90="",$D90="",$E90="",$F90="",$G90="",$J90="",$M90="",$N90="",$R90="",$S90="",$U90="",$W90="",$T90="",$V90="",$X90="",$Z90="",$AC90=""),"Angaben fehlen",IF($F90&gt;Parameter!$B$5,IF($AC90&lt;Parameter!$B$6,"Kapazität &amp; Marge","Kapazität"),IF($AC90&lt;Parameter!$B$6,"Marge","OK"))))</f>
        <v/>
      </c>
      <c r="AE90" s="20" t="n"/>
    </row>
    <row r="91">
      <c r="A91" s="18" t="n"/>
      <c r="B91" s="41" t="n"/>
      <c r="C91" s="20" t="n"/>
      <c r="D91" s="18" t="n"/>
      <c r="E91" s="18" t="n"/>
      <c r="F91" s="21" t="n"/>
      <c r="G91" s="18" t="n"/>
      <c r="H91" s="22">
        <f>IF(OR($A91="",$G91=""),"",IFERROR(VLOOKUP($G91,Parameter!$D$5:$E$8,2,FALSE),""))</f>
        <v/>
      </c>
      <c r="I91" s="22">
        <f>IF(OR($A91="",$F91="",$H91=""),"",$F91*$H91)</f>
        <v/>
      </c>
      <c r="J91" s="23" t="n"/>
      <c r="K91" s="22">
        <f>IF($A91="","",IF(Parameter!$B$7="","",Parameter!$B$7))</f>
        <v/>
      </c>
      <c r="L91" s="22">
        <f>IF(OR($A91="",$J91="",$K91=""),"",$J91*$K91)</f>
        <v/>
      </c>
      <c r="M91" s="23" t="n"/>
      <c r="N91" s="21" t="n"/>
      <c r="O91" s="22">
        <f>IF($A91="","",IF(Parameter!$B$9="","",Parameter!$B$9))</f>
        <v/>
      </c>
      <c r="P91" s="22">
        <f>IF($A91="","",IF(Parameter!$B$8="","",Parameter!$B$8))</f>
        <v/>
      </c>
      <c r="Q91" s="22">
        <f>IF(OR($A91="",$M91="",$N91="",$O91="",$P91=""),"",IF(AND($M91=0,$N91=0),0,$M91*$N91*$P91+$O91))</f>
        <v/>
      </c>
      <c r="R91" s="24" t="n"/>
      <c r="S91" s="24" t="n"/>
      <c r="T91" s="22">
        <f>IF(OR($A91="",$I91="",$L91="",$Q91="",$R91="",$S91=""),"",SUM($I91,$L91,$Q91,$R91,$S91))</f>
        <v/>
      </c>
      <c r="U91" s="25" t="n"/>
      <c r="V91" s="22">
        <f>IF(OR($A91="",$T91="",$U91=""),"",$T91*(1+$U91))</f>
        <v/>
      </c>
      <c r="W91" s="18" t="n"/>
      <c r="X91" s="26">
        <f>IF(OR($A91="",$W91=""),"",IFERROR(VLOOKUP($W91,Parameter!$G$5:$H$7,2,FALSE),""))</f>
        <v/>
      </c>
      <c r="Y91" s="22">
        <f>IF(OR($A91="",$V91="",$X91=""),"",$V91*$X91)</f>
        <v/>
      </c>
      <c r="Z91" s="22">
        <f>IF(OR($A91="",$V91="",$Y91=""),"",$V91+$Y91)</f>
        <v/>
      </c>
      <c r="AA91" s="22">
        <f>IF(OR($A91="",$V91="",$F91=""),"",IFERROR($V91/$F91,""))</f>
        <v/>
      </c>
      <c r="AB91" s="22">
        <f>IF(OR($A91="",$V91="",$T91=""),"",$V91-$T91)</f>
        <v/>
      </c>
      <c r="AC91" s="26">
        <f>IF(OR($A91="",$AB91="",$V91=""),"",IFERROR($AB91/$V91,""))</f>
        <v/>
      </c>
      <c r="AD91" s="27">
        <f>IF($A91="","",IF(OR($B91="",$C91="",$D91="",$E91="",$F91="",$G91="",$J91="",$M91="",$N91="",$R91="",$S91="",$U91="",$W91="",$T91="",$V91="",$X91="",$Z91="",$AC91=""),"Angaben fehlen",IF($F91&gt;Parameter!$B$5,IF($AC91&lt;Parameter!$B$6,"Kapazität &amp; Marge","Kapazität"),IF($AC91&lt;Parameter!$B$6,"Marge","OK"))))</f>
        <v/>
      </c>
      <c r="AE91" s="20" t="n"/>
    </row>
    <row r="92">
      <c r="A92" s="18" t="n"/>
      <c r="B92" s="41" t="n"/>
      <c r="C92" s="20" t="n"/>
      <c r="D92" s="18" t="n"/>
      <c r="E92" s="18" t="n"/>
      <c r="F92" s="21" t="n"/>
      <c r="G92" s="18" t="n"/>
      <c r="H92" s="28">
        <f>IF(OR($A92="",$G92=""),"",IFERROR(VLOOKUP($G92,Parameter!$D$5:$E$8,2,FALSE),""))</f>
        <v/>
      </c>
      <c r="I92" s="28">
        <f>IF(OR($A92="",$F92="",$H92=""),"",$F92*$H92)</f>
        <v/>
      </c>
      <c r="J92" s="23" t="n"/>
      <c r="K92" s="28">
        <f>IF($A92="","",IF(Parameter!$B$7="","",Parameter!$B$7))</f>
        <v/>
      </c>
      <c r="L92" s="28">
        <f>IF(OR($A92="",$J92="",$K92=""),"",$J92*$K92)</f>
        <v/>
      </c>
      <c r="M92" s="23" t="n"/>
      <c r="N92" s="21" t="n"/>
      <c r="O92" s="28">
        <f>IF($A92="","",IF(Parameter!$B$9="","",Parameter!$B$9))</f>
        <v/>
      </c>
      <c r="P92" s="28">
        <f>IF($A92="","",IF(Parameter!$B$8="","",Parameter!$B$8))</f>
        <v/>
      </c>
      <c r="Q92" s="28">
        <f>IF(OR($A92="",$M92="",$N92="",$O92="",$P92=""),"",IF(AND($M92=0,$N92=0),0,$M92*$N92*$P92+$O92))</f>
        <v/>
      </c>
      <c r="R92" s="24" t="n"/>
      <c r="S92" s="24" t="n"/>
      <c r="T92" s="28">
        <f>IF(OR($A92="",$I92="",$L92="",$Q92="",$R92="",$S92=""),"",SUM($I92,$L92,$Q92,$R92,$S92))</f>
        <v/>
      </c>
      <c r="U92" s="25" t="n"/>
      <c r="V92" s="28">
        <f>IF(OR($A92="",$T92="",$U92=""),"",$T92*(1+$U92))</f>
        <v/>
      </c>
      <c r="W92" s="18" t="n"/>
      <c r="X92" s="29">
        <f>IF(OR($A92="",$W92=""),"",IFERROR(VLOOKUP($W92,Parameter!$G$5:$H$7,2,FALSE),""))</f>
        <v/>
      </c>
      <c r="Y92" s="28">
        <f>IF(OR($A92="",$V92="",$X92=""),"",$V92*$X92)</f>
        <v/>
      </c>
      <c r="Z92" s="28">
        <f>IF(OR($A92="",$V92="",$Y92=""),"",$V92+$Y92)</f>
        <v/>
      </c>
      <c r="AA92" s="28">
        <f>IF(OR($A92="",$V92="",$F92=""),"",IFERROR($V92/$F92,""))</f>
        <v/>
      </c>
      <c r="AB92" s="28">
        <f>IF(OR($A92="",$V92="",$T92=""),"",$V92-$T92)</f>
        <v/>
      </c>
      <c r="AC92" s="29">
        <f>IF(OR($A92="",$AB92="",$V92=""),"",IFERROR($AB92/$V92,""))</f>
        <v/>
      </c>
      <c r="AD92" s="30">
        <f>IF($A92="","",IF(OR($B92="",$C92="",$D92="",$E92="",$F92="",$G92="",$J92="",$M92="",$N92="",$R92="",$S92="",$U92="",$W92="",$T92="",$V92="",$X92="",$Z92="",$AC92=""),"Angaben fehlen",IF($F92&gt;Parameter!$B$5,IF($AC92&lt;Parameter!$B$6,"Kapazität &amp; Marge","Kapazität"),IF($AC92&lt;Parameter!$B$6,"Marge","OK"))))</f>
        <v/>
      </c>
      <c r="AE92" s="20" t="n"/>
    </row>
    <row r="93">
      <c r="A93" s="18" t="n"/>
      <c r="B93" s="41" t="n"/>
      <c r="C93" s="20" t="n"/>
      <c r="D93" s="18" t="n"/>
      <c r="E93" s="18" t="n"/>
      <c r="F93" s="21" t="n"/>
      <c r="G93" s="18" t="n"/>
      <c r="H93" s="22">
        <f>IF(OR($A93="",$G93=""),"",IFERROR(VLOOKUP($G93,Parameter!$D$5:$E$8,2,FALSE),""))</f>
        <v/>
      </c>
      <c r="I93" s="22">
        <f>IF(OR($A93="",$F93="",$H93=""),"",$F93*$H93)</f>
        <v/>
      </c>
      <c r="J93" s="23" t="n"/>
      <c r="K93" s="22">
        <f>IF($A93="","",IF(Parameter!$B$7="","",Parameter!$B$7))</f>
        <v/>
      </c>
      <c r="L93" s="22">
        <f>IF(OR($A93="",$J93="",$K93=""),"",$J93*$K93)</f>
        <v/>
      </c>
      <c r="M93" s="23" t="n"/>
      <c r="N93" s="21" t="n"/>
      <c r="O93" s="22">
        <f>IF($A93="","",IF(Parameter!$B$9="","",Parameter!$B$9))</f>
        <v/>
      </c>
      <c r="P93" s="22">
        <f>IF($A93="","",IF(Parameter!$B$8="","",Parameter!$B$8))</f>
        <v/>
      </c>
      <c r="Q93" s="22">
        <f>IF(OR($A93="",$M93="",$N93="",$O93="",$P93=""),"",IF(AND($M93=0,$N93=0),0,$M93*$N93*$P93+$O93))</f>
        <v/>
      </c>
      <c r="R93" s="24" t="n"/>
      <c r="S93" s="24" t="n"/>
      <c r="T93" s="22">
        <f>IF(OR($A93="",$I93="",$L93="",$Q93="",$R93="",$S93=""),"",SUM($I93,$L93,$Q93,$R93,$S93))</f>
        <v/>
      </c>
      <c r="U93" s="25" t="n"/>
      <c r="V93" s="22">
        <f>IF(OR($A93="",$T93="",$U93=""),"",$T93*(1+$U93))</f>
        <v/>
      </c>
      <c r="W93" s="18" t="n"/>
      <c r="X93" s="26">
        <f>IF(OR($A93="",$W93=""),"",IFERROR(VLOOKUP($W93,Parameter!$G$5:$H$7,2,FALSE),""))</f>
        <v/>
      </c>
      <c r="Y93" s="22">
        <f>IF(OR($A93="",$V93="",$X93=""),"",$V93*$X93)</f>
        <v/>
      </c>
      <c r="Z93" s="22">
        <f>IF(OR($A93="",$V93="",$Y93=""),"",$V93+$Y93)</f>
        <v/>
      </c>
      <c r="AA93" s="22">
        <f>IF(OR($A93="",$V93="",$F93=""),"",IFERROR($V93/$F93,""))</f>
        <v/>
      </c>
      <c r="AB93" s="22">
        <f>IF(OR($A93="",$V93="",$T93=""),"",$V93-$T93)</f>
        <v/>
      </c>
      <c r="AC93" s="26">
        <f>IF(OR($A93="",$AB93="",$V93=""),"",IFERROR($AB93/$V93,""))</f>
        <v/>
      </c>
      <c r="AD93" s="27">
        <f>IF($A93="","",IF(OR($B93="",$C93="",$D93="",$E93="",$F93="",$G93="",$J93="",$M93="",$N93="",$R93="",$S93="",$U93="",$W93="",$T93="",$V93="",$X93="",$Z93="",$AC93=""),"Angaben fehlen",IF($F93&gt;Parameter!$B$5,IF($AC93&lt;Parameter!$B$6,"Kapazität &amp; Marge","Kapazität"),IF($AC93&lt;Parameter!$B$6,"Marge","OK"))))</f>
        <v/>
      </c>
      <c r="AE93" s="20" t="n"/>
    </row>
    <row r="94">
      <c r="A94" s="18" t="n"/>
      <c r="B94" s="41" t="n"/>
      <c r="C94" s="20" t="n"/>
      <c r="D94" s="18" t="n"/>
      <c r="E94" s="18" t="n"/>
      <c r="F94" s="21" t="n"/>
      <c r="G94" s="18" t="n"/>
      <c r="H94" s="28">
        <f>IF(OR($A94="",$G94=""),"",IFERROR(VLOOKUP($G94,Parameter!$D$5:$E$8,2,FALSE),""))</f>
        <v/>
      </c>
      <c r="I94" s="28">
        <f>IF(OR($A94="",$F94="",$H94=""),"",$F94*$H94)</f>
        <v/>
      </c>
      <c r="J94" s="23" t="n"/>
      <c r="K94" s="28">
        <f>IF($A94="","",IF(Parameter!$B$7="","",Parameter!$B$7))</f>
        <v/>
      </c>
      <c r="L94" s="28">
        <f>IF(OR($A94="",$J94="",$K94=""),"",$J94*$K94)</f>
        <v/>
      </c>
      <c r="M94" s="23" t="n"/>
      <c r="N94" s="21" t="n"/>
      <c r="O94" s="28">
        <f>IF($A94="","",IF(Parameter!$B$9="","",Parameter!$B$9))</f>
        <v/>
      </c>
      <c r="P94" s="28">
        <f>IF($A94="","",IF(Parameter!$B$8="","",Parameter!$B$8))</f>
        <v/>
      </c>
      <c r="Q94" s="28">
        <f>IF(OR($A94="",$M94="",$N94="",$O94="",$P94=""),"",IF(AND($M94=0,$N94=0),0,$M94*$N94*$P94+$O94))</f>
        <v/>
      </c>
      <c r="R94" s="24" t="n"/>
      <c r="S94" s="24" t="n"/>
      <c r="T94" s="28">
        <f>IF(OR($A94="",$I94="",$L94="",$Q94="",$R94="",$S94=""),"",SUM($I94,$L94,$Q94,$R94,$S94))</f>
        <v/>
      </c>
      <c r="U94" s="25" t="n"/>
      <c r="V94" s="28">
        <f>IF(OR($A94="",$T94="",$U94=""),"",$T94*(1+$U94))</f>
        <v/>
      </c>
      <c r="W94" s="18" t="n"/>
      <c r="X94" s="29">
        <f>IF(OR($A94="",$W94=""),"",IFERROR(VLOOKUP($W94,Parameter!$G$5:$H$7,2,FALSE),""))</f>
        <v/>
      </c>
      <c r="Y94" s="28">
        <f>IF(OR($A94="",$V94="",$X94=""),"",$V94*$X94)</f>
        <v/>
      </c>
      <c r="Z94" s="28">
        <f>IF(OR($A94="",$V94="",$Y94=""),"",$V94+$Y94)</f>
        <v/>
      </c>
      <c r="AA94" s="28">
        <f>IF(OR($A94="",$V94="",$F94=""),"",IFERROR($V94/$F94,""))</f>
        <v/>
      </c>
      <c r="AB94" s="28">
        <f>IF(OR($A94="",$V94="",$T94=""),"",$V94-$T94)</f>
        <v/>
      </c>
      <c r="AC94" s="29">
        <f>IF(OR($A94="",$AB94="",$V94=""),"",IFERROR($AB94/$V94,""))</f>
        <v/>
      </c>
      <c r="AD94" s="30">
        <f>IF($A94="","",IF(OR($B94="",$C94="",$D94="",$E94="",$F94="",$G94="",$J94="",$M94="",$N94="",$R94="",$S94="",$U94="",$W94="",$T94="",$V94="",$X94="",$Z94="",$AC94=""),"Angaben fehlen",IF($F94&gt;Parameter!$B$5,IF($AC94&lt;Parameter!$B$6,"Kapazität &amp; Marge","Kapazität"),IF($AC94&lt;Parameter!$B$6,"Marge","OK"))))</f>
        <v/>
      </c>
      <c r="AE94" s="20" t="n"/>
    </row>
    <row r="95">
      <c r="A95" s="18" t="n"/>
      <c r="B95" s="41" t="n"/>
      <c r="C95" s="20" t="n"/>
      <c r="D95" s="18" t="n"/>
      <c r="E95" s="18" t="n"/>
      <c r="F95" s="21" t="n"/>
      <c r="G95" s="18" t="n"/>
      <c r="H95" s="22">
        <f>IF(OR($A95="",$G95=""),"",IFERROR(VLOOKUP($G95,Parameter!$D$5:$E$8,2,FALSE),""))</f>
        <v/>
      </c>
      <c r="I95" s="22">
        <f>IF(OR($A95="",$F95="",$H95=""),"",$F95*$H95)</f>
        <v/>
      </c>
      <c r="J95" s="23" t="n"/>
      <c r="K95" s="22">
        <f>IF($A95="","",IF(Parameter!$B$7="","",Parameter!$B$7))</f>
        <v/>
      </c>
      <c r="L95" s="22">
        <f>IF(OR($A95="",$J95="",$K95=""),"",$J95*$K95)</f>
        <v/>
      </c>
      <c r="M95" s="23" t="n"/>
      <c r="N95" s="21" t="n"/>
      <c r="O95" s="22">
        <f>IF($A95="","",IF(Parameter!$B$9="","",Parameter!$B$9))</f>
        <v/>
      </c>
      <c r="P95" s="22">
        <f>IF($A95="","",IF(Parameter!$B$8="","",Parameter!$B$8))</f>
        <v/>
      </c>
      <c r="Q95" s="22">
        <f>IF(OR($A95="",$M95="",$N95="",$O95="",$P95=""),"",IF(AND($M95=0,$N95=0),0,$M95*$N95*$P95+$O95))</f>
        <v/>
      </c>
      <c r="R95" s="24" t="n"/>
      <c r="S95" s="24" t="n"/>
      <c r="T95" s="22">
        <f>IF(OR($A95="",$I95="",$L95="",$Q95="",$R95="",$S95=""),"",SUM($I95,$L95,$Q95,$R95,$S95))</f>
        <v/>
      </c>
      <c r="U95" s="25" t="n"/>
      <c r="V95" s="22">
        <f>IF(OR($A95="",$T95="",$U95=""),"",$T95*(1+$U95))</f>
        <v/>
      </c>
      <c r="W95" s="18" t="n"/>
      <c r="X95" s="26">
        <f>IF(OR($A95="",$W95=""),"",IFERROR(VLOOKUP($W95,Parameter!$G$5:$H$7,2,FALSE),""))</f>
        <v/>
      </c>
      <c r="Y95" s="22">
        <f>IF(OR($A95="",$V95="",$X95=""),"",$V95*$X95)</f>
        <v/>
      </c>
      <c r="Z95" s="22">
        <f>IF(OR($A95="",$V95="",$Y95=""),"",$V95+$Y95)</f>
        <v/>
      </c>
      <c r="AA95" s="22">
        <f>IF(OR($A95="",$V95="",$F95=""),"",IFERROR($V95/$F95,""))</f>
        <v/>
      </c>
      <c r="AB95" s="22">
        <f>IF(OR($A95="",$V95="",$T95=""),"",$V95-$T95)</f>
        <v/>
      </c>
      <c r="AC95" s="26">
        <f>IF(OR($A95="",$AB95="",$V95=""),"",IFERROR($AB95/$V95,""))</f>
        <v/>
      </c>
      <c r="AD95" s="27">
        <f>IF($A95="","",IF(OR($B95="",$C95="",$D95="",$E95="",$F95="",$G95="",$J95="",$M95="",$N95="",$R95="",$S95="",$U95="",$W95="",$T95="",$V95="",$X95="",$Z95="",$AC95=""),"Angaben fehlen",IF($F95&gt;Parameter!$B$5,IF($AC95&lt;Parameter!$B$6,"Kapazität &amp; Marge","Kapazität"),IF($AC95&lt;Parameter!$B$6,"Marge","OK"))))</f>
        <v/>
      </c>
      <c r="AE95" s="20" t="n"/>
    </row>
    <row r="96">
      <c r="A96" s="18" t="n"/>
      <c r="B96" s="41" t="n"/>
      <c r="C96" s="20" t="n"/>
      <c r="D96" s="18" t="n"/>
      <c r="E96" s="18" t="n"/>
      <c r="F96" s="21" t="n"/>
      <c r="G96" s="18" t="n"/>
      <c r="H96" s="28">
        <f>IF(OR($A96="",$G96=""),"",IFERROR(VLOOKUP($G96,Parameter!$D$5:$E$8,2,FALSE),""))</f>
        <v/>
      </c>
      <c r="I96" s="28">
        <f>IF(OR($A96="",$F96="",$H96=""),"",$F96*$H96)</f>
        <v/>
      </c>
      <c r="J96" s="23" t="n"/>
      <c r="K96" s="28">
        <f>IF($A96="","",IF(Parameter!$B$7="","",Parameter!$B$7))</f>
        <v/>
      </c>
      <c r="L96" s="28">
        <f>IF(OR($A96="",$J96="",$K96=""),"",$J96*$K96)</f>
        <v/>
      </c>
      <c r="M96" s="23" t="n"/>
      <c r="N96" s="21" t="n"/>
      <c r="O96" s="28">
        <f>IF($A96="","",IF(Parameter!$B$9="","",Parameter!$B$9))</f>
        <v/>
      </c>
      <c r="P96" s="28">
        <f>IF($A96="","",IF(Parameter!$B$8="","",Parameter!$B$8))</f>
        <v/>
      </c>
      <c r="Q96" s="28">
        <f>IF(OR($A96="",$M96="",$N96="",$O96="",$P96=""),"",IF(AND($M96=0,$N96=0),0,$M96*$N96*$P96+$O96))</f>
        <v/>
      </c>
      <c r="R96" s="24" t="n"/>
      <c r="S96" s="24" t="n"/>
      <c r="T96" s="28">
        <f>IF(OR($A96="",$I96="",$L96="",$Q96="",$R96="",$S96=""),"",SUM($I96,$L96,$Q96,$R96,$S96))</f>
        <v/>
      </c>
      <c r="U96" s="25" t="n"/>
      <c r="V96" s="28">
        <f>IF(OR($A96="",$T96="",$U96=""),"",$T96*(1+$U96))</f>
        <v/>
      </c>
      <c r="W96" s="18" t="n"/>
      <c r="X96" s="29">
        <f>IF(OR($A96="",$W96=""),"",IFERROR(VLOOKUP($W96,Parameter!$G$5:$H$7,2,FALSE),""))</f>
        <v/>
      </c>
      <c r="Y96" s="28">
        <f>IF(OR($A96="",$V96="",$X96=""),"",$V96*$X96)</f>
        <v/>
      </c>
      <c r="Z96" s="28">
        <f>IF(OR($A96="",$V96="",$Y96=""),"",$V96+$Y96)</f>
        <v/>
      </c>
      <c r="AA96" s="28">
        <f>IF(OR($A96="",$V96="",$F96=""),"",IFERROR($V96/$F96,""))</f>
        <v/>
      </c>
      <c r="AB96" s="28">
        <f>IF(OR($A96="",$V96="",$T96=""),"",$V96-$T96)</f>
        <v/>
      </c>
      <c r="AC96" s="29">
        <f>IF(OR($A96="",$AB96="",$V96=""),"",IFERROR($AB96/$V96,""))</f>
        <v/>
      </c>
      <c r="AD96" s="30">
        <f>IF($A96="","",IF(OR($B96="",$C96="",$D96="",$E96="",$F96="",$G96="",$J96="",$M96="",$N96="",$R96="",$S96="",$U96="",$W96="",$T96="",$V96="",$X96="",$Z96="",$AC96=""),"Angaben fehlen",IF($F96&gt;Parameter!$B$5,IF($AC96&lt;Parameter!$B$6,"Kapazität &amp; Marge","Kapazität"),IF($AC96&lt;Parameter!$B$6,"Marge","OK"))))</f>
        <v/>
      </c>
      <c r="AE96" s="20" t="n"/>
    </row>
    <row r="97">
      <c r="A97" s="18" t="n"/>
      <c r="B97" s="41" t="n"/>
      <c r="C97" s="20" t="n"/>
      <c r="D97" s="18" t="n"/>
      <c r="E97" s="18" t="n"/>
      <c r="F97" s="21" t="n"/>
      <c r="G97" s="18" t="n"/>
      <c r="H97" s="22">
        <f>IF(OR($A97="",$G97=""),"",IFERROR(VLOOKUP($G97,Parameter!$D$5:$E$8,2,FALSE),""))</f>
        <v/>
      </c>
      <c r="I97" s="22">
        <f>IF(OR($A97="",$F97="",$H97=""),"",$F97*$H97)</f>
        <v/>
      </c>
      <c r="J97" s="23" t="n"/>
      <c r="K97" s="22">
        <f>IF($A97="","",IF(Parameter!$B$7="","",Parameter!$B$7))</f>
        <v/>
      </c>
      <c r="L97" s="22">
        <f>IF(OR($A97="",$J97="",$K97=""),"",$J97*$K97)</f>
        <v/>
      </c>
      <c r="M97" s="23" t="n"/>
      <c r="N97" s="21" t="n"/>
      <c r="O97" s="22">
        <f>IF($A97="","",IF(Parameter!$B$9="","",Parameter!$B$9))</f>
        <v/>
      </c>
      <c r="P97" s="22">
        <f>IF($A97="","",IF(Parameter!$B$8="","",Parameter!$B$8))</f>
        <v/>
      </c>
      <c r="Q97" s="22">
        <f>IF(OR($A97="",$M97="",$N97="",$O97="",$P97=""),"",IF(AND($M97=0,$N97=0),0,$M97*$N97*$P97+$O97))</f>
        <v/>
      </c>
      <c r="R97" s="24" t="n"/>
      <c r="S97" s="24" t="n"/>
      <c r="T97" s="22">
        <f>IF(OR($A97="",$I97="",$L97="",$Q97="",$R97="",$S97=""),"",SUM($I97,$L97,$Q97,$R97,$S97))</f>
        <v/>
      </c>
      <c r="U97" s="25" t="n"/>
      <c r="V97" s="22">
        <f>IF(OR($A97="",$T97="",$U97=""),"",$T97*(1+$U97))</f>
        <v/>
      </c>
      <c r="W97" s="18" t="n"/>
      <c r="X97" s="26">
        <f>IF(OR($A97="",$W97=""),"",IFERROR(VLOOKUP($W97,Parameter!$G$5:$H$7,2,FALSE),""))</f>
        <v/>
      </c>
      <c r="Y97" s="22">
        <f>IF(OR($A97="",$V97="",$X97=""),"",$V97*$X97)</f>
        <v/>
      </c>
      <c r="Z97" s="22">
        <f>IF(OR($A97="",$V97="",$Y97=""),"",$V97+$Y97)</f>
        <v/>
      </c>
      <c r="AA97" s="22">
        <f>IF(OR($A97="",$V97="",$F97=""),"",IFERROR($V97/$F97,""))</f>
        <v/>
      </c>
      <c r="AB97" s="22">
        <f>IF(OR($A97="",$V97="",$T97=""),"",$V97-$T97)</f>
        <v/>
      </c>
      <c r="AC97" s="26">
        <f>IF(OR($A97="",$AB97="",$V97=""),"",IFERROR($AB97/$V97,""))</f>
        <v/>
      </c>
      <c r="AD97" s="27">
        <f>IF($A97="","",IF(OR($B97="",$C97="",$D97="",$E97="",$F97="",$G97="",$J97="",$M97="",$N97="",$R97="",$S97="",$U97="",$W97="",$T97="",$V97="",$X97="",$Z97="",$AC97=""),"Angaben fehlen",IF($F97&gt;Parameter!$B$5,IF($AC97&lt;Parameter!$B$6,"Kapazität &amp; Marge","Kapazität"),IF($AC97&lt;Parameter!$B$6,"Marge","OK"))))</f>
        <v/>
      </c>
      <c r="AE97" s="20" t="n"/>
    </row>
    <row r="98">
      <c r="A98" s="18" t="n"/>
      <c r="B98" s="41" t="n"/>
      <c r="C98" s="20" t="n"/>
      <c r="D98" s="18" t="n"/>
      <c r="E98" s="18" t="n"/>
      <c r="F98" s="21" t="n"/>
      <c r="G98" s="18" t="n"/>
      <c r="H98" s="28">
        <f>IF(OR($A98="",$G98=""),"",IFERROR(VLOOKUP($G98,Parameter!$D$5:$E$8,2,FALSE),""))</f>
        <v/>
      </c>
      <c r="I98" s="28">
        <f>IF(OR($A98="",$F98="",$H98=""),"",$F98*$H98)</f>
        <v/>
      </c>
      <c r="J98" s="23" t="n"/>
      <c r="K98" s="28">
        <f>IF($A98="","",IF(Parameter!$B$7="","",Parameter!$B$7))</f>
        <v/>
      </c>
      <c r="L98" s="28">
        <f>IF(OR($A98="",$J98="",$K98=""),"",$J98*$K98)</f>
        <v/>
      </c>
      <c r="M98" s="23" t="n"/>
      <c r="N98" s="21" t="n"/>
      <c r="O98" s="28">
        <f>IF($A98="","",IF(Parameter!$B$9="","",Parameter!$B$9))</f>
        <v/>
      </c>
      <c r="P98" s="28">
        <f>IF($A98="","",IF(Parameter!$B$8="","",Parameter!$B$8))</f>
        <v/>
      </c>
      <c r="Q98" s="28">
        <f>IF(OR($A98="",$M98="",$N98="",$O98="",$P98=""),"",IF(AND($M98=0,$N98=0),0,$M98*$N98*$P98+$O98))</f>
        <v/>
      </c>
      <c r="R98" s="24" t="n"/>
      <c r="S98" s="24" t="n"/>
      <c r="T98" s="28">
        <f>IF(OR($A98="",$I98="",$L98="",$Q98="",$R98="",$S98=""),"",SUM($I98,$L98,$Q98,$R98,$S98))</f>
        <v/>
      </c>
      <c r="U98" s="25" t="n"/>
      <c r="V98" s="28">
        <f>IF(OR($A98="",$T98="",$U98=""),"",$T98*(1+$U98))</f>
        <v/>
      </c>
      <c r="W98" s="18" t="n"/>
      <c r="X98" s="29">
        <f>IF(OR($A98="",$W98=""),"",IFERROR(VLOOKUP($W98,Parameter!$G$5:$H$7,2,FALSE),""))</f>
        <v/>
      </c>
      <c r="Y98" s="28">
        <f>IF(OR($A98="",$V98="",$X98=""),"",$V98*$X98)</f>
        <v/>
      </c>
      <c r="Z98" s="28">
        <f>IF(OR($A98="",$V98="",$Y98=""),"",$V98+$Y98)</f>
        <v/>
      </c>
      <c r="AA98" s="28">
        <f>IF(OR($A98="",$V98="",$F98=""),"",IFERROR($V98/$F98,""))</f>
        <v/>
      </c>
      <c r="AB98" s="28">
        <f>IF(OR($A98="",$V98="",$T98=""),"",$V98-$T98)</f>
        <v/>
      </c>
      <c r="AC98" s="29">
        <f>IF(OR($A98="",$AB98="",$V98=""),"",IFERROR($AB98/$V98,""))</f>
        <v/>
      </c>
      <c r="AD98" s="30">
        <f>IF($A98="","",IF(OR($B98="",$C98="",$D98="",$E98="",$F98="",$G98="",$J98="",$M98="",$N98="",$R98="",$S98="",$U98="",$W98="",$T98="",$V98="",$X98="",$Z98="",$AC98=""),"Angaben fehlen",IF($F98&gt;Parameter!$B$5,IF($AC98&lt;Parameter!$B$6,"Kapazität &amp; Marge","Kapazität"),IF($AC98&lt;Parameter!$B$6,"Marge","OK"))))</f>
        <v/>
      </c>
      <c r="AE98" s="20" t="n"/>
    </row>
    <row r="99">
      <c r="A99" s="18" t="n"/>
      <c r="B99" s="41" t="n"/>
      <c r="C99" s="20" t="n"/>
      <c r="D99" s="18" t="n"/>
      <c r="E99" s="18" t="n"/>
      <c r="F99" s="21" t="n"/>
      <c r="G99" s="18" t="n"/>
      <c r="H99" s="22">
        <f>IF(OR($A99="",$G99=""),"",IFERROR(VLOOKUP($G99,Parameter!$D$5:$E$8,2,FALSE),""))</f>
        <v/>
      </c>
      <c r="I99" s="22">
        <f>IF(OR($A99="",$F99="",$H99=""),"",$F99*$H99)</f>
        <v/>
      </c>
      <c r="J99" s="23" t="n"/>
      <c r="K99" s="22">
        <f>IF($A99="","",IF(Parameter!$B$7="","",Parameter!$B$7))</f>
        <v/>
      </c>
      <c r="L99" s="22">
        <f>IF(OR($A99="",$J99="",$K99=""),"",$J99*$K99)</f>
        <v/>
      </c>
      <c r="M99" s="23" t="n"/>
      <c r="N99" s="21" t="n"/>
      <c r="O99" s="22">
        <f>IF($A99="","",IF(Parameter!$B$9="","",Parameter!$B$9))</f>
        <v/>
      </c>
      <c r="P99" s="22">
        <f>IF($A99="","",IF(Parameter!$B$8="","",Parameter!$B$8))</f>
        <v/>
      </c>
      <c r="Q99" s="22">
        <f>IF(OR($A99="",$M99="",$N99="",$O99="",$P99=""),"",IF(AND($M99=0,$N99=0),0,$M99*$N99*$P99+$O99))</f>
        <v/>
      </c>
      <c r="R99" s="24" t="n"/>
      <c r="S99" s="24" t="n"/>
      <c r="T99" s="22">
        <f>IF(OR($A99="",$I99="",$L99="",$Q99="",$R99="",$S99=""),"",SUM($I99,$L99,$Q99,$R99,$S99))</f>
        <v/>
      </c>
      <c r="U99" s="25" t="n"/>
      <c r="V99" s="22">
        <f>IF(OR($A99="",$T99="",$U99=""),"",$T99*(1+$U99))</f>
        <v/>
      </c>
      <c r="W99" s="18" t="n"/>
      <c r="X99" s="26">
        <f>IF(OR($A99="",$W99=""),"",IFERROR(VLOOKUP($W99,Parameter!$G$5:$H$7,2,FALSE),""))</f>
        <v/>
      </c>
      <c r="Y99" s="22">
        <f>IF(OR($A99="",$V99="",$X99=""),"",$V99*$X99)</f>
        <v/>
      </c>
      <c r="Z99" s="22">
        <f>IF(OR($A99="",$V99="",$Y99=""),"",$V99+$Y99)</f>
        <v/>
      </c>
      <c r="AA99" s="22">
        <f>IF(OR($A99="",$V99="",$F99=""),"",IFERROR($V99/$F99,""))</f>
        <v/>
      </c>
      <c r="AB99" s="22">
        <f>IF(OR($A99="",$V99="",$T99=""),"",$V99-$T99)</f>
        <v/>
      </c>
      <c r="AC99" s="26">
        <f>IF(OR($A99="",$AB99="",$V99=""),"",IFERROR($AB99/$V99,""))</f>
        <v/>
      </c>
      <c r="AD99" s="27">
        <f>IF($A99="","",IF(OR($B99="",$C99="",$D99="",$E99="",$F99="",$G99="",$J99="",$M99="",$N99="",$R99="",$S99="",$U99="",$W99="",$T99="",$V99="",$X99="",$Z99="",$AC99=""),"Angaben fehlen",IF($F99&gt;Parameter!$B$5,IF($AC99&lt;Parameter!$B$6,"Kapazität &amp; Marge","Kapazität"),IF($AC99&lt;Parameter!$B$6,"Marge","OK"))))</f>
        <v/>
      </c>
      <c r="AE99" s="20" t="n"/>
    </row>
    <row r="100">
      <c r="A100" s="18" t="n"/>
      <c r="B100" s="41" t="n"/>
      <c r="C100" s="20" t="n"/>
      <c r="D100" s="18" t="n"/>
      <c r="E100" s="18" t="n"/>
      <c r="F100" s="21" t="n"/>
      <c r="G100" s="18" t="n"/>
      <c r="H100" s="28">
        <f>IF(OR($A100="",$G100=""),"",IFERROR(VLOOKUP($G100,Parameter!$D$5:$E$8,2,FALSE),""))</f>
        <v/>
      </c>
      <c r="I100" s="28">
        <f>IF(OR($A100="",$F100="",$H100=""),"",$F100*$H100)</f>
        <v/>
      </c>
      <c r="J100" s="23" t="n"/>
      <c r="K100" s="28">
        <f>IF($A100="","",IF(Parameter!$B$7="","",Parameter!$B$7))</f>
        <v/>
      </c>
      <c r="L100" s="28">
        <f>IF(OR($A100="",$J100="",$K100=""),"",$J100*$K100)</f>
        <v/>
      </c>
      <c r="M100" s="23" t="n"/>
      <c r="N100" s="21" t="n"/>
      <c r="O100" s="28">
        <f>IF($A100="","",IF(Parameter!$B$9="","",Parameter!$B$9))</f>
        <v/>
      </c>
      <c r="P100" s="28">
        <f>IF($A100="","",IF(Parameter!$B$8="","",Parameter!$B$8))</f>
        <v/>
      </c>
      <c r="Q100" s="28">
        <f>IF(OR($A100="",$M100="",$N100="",$O100="",$P100=""),"",IF(AND($M100=0,$N100=0),0,$M100*$N100*$P100+$O100))</f>
        <v/>
      </c>
      <c r="R100" s="24" t="n"/>
      <c r="S100" s="24" t="n"/>
      <c r="T100" s="28">
        <f>IF(OR($A100="",$I100="",$L100="",$Q100="",$R100="",$S100=""),"",SUM($I100,$L100,$Q100,$R100,$S100))</f>
        <v/>
      </c>
      <c r="U100" s="25" t="n"/>
      <c r="V100" s="28">
        <f>IF(OR($A100="",$T100="",$U100=""),"",$T100*(1+$U100))</f>
        <v/>
      </c>
      <c r="W100" s="18" t="n"/>
      <c r="X100" s="29">
        <f>IF(OR($A100="",$W100=""),"",IFERROR(VLOOKUP($W100,Parameter!$G$5:$H$7,2,FALSE),""))</f>
        <v/>
      </c>
      <c r="Y100" s="28">
        <f>IF(OR($A100="",$V100="",$X100=""),"",$V100*$X100)</f>
        <v/>
      </c>
      <c r="Z100" s="28">
        <f>IF(OR($A100="",$V100="",$Y100=""),"",$V100+$Y100)</f>
        <v/>
      </c>
      <c r="AA100" s="28">
        <f>IF(OR($A100="",$V100="",$F100=""),"",IFERROR($V100/$F100,""))</f>
        <v/>
      </c>
      <c r="AB100" s="28">
        <f>IF(OR($A100="",$V100="",$T100=""),"",$V100-$T100)</f>
        <v/>
      </c>
      <c r="AC100" s="29">
        <f>IF(OR($A100="",$AB100="",$V100=""),"",IFERROR($AB100/$V100,""))</f>
        <v/>
      </c>
      <c r="AD100" s="30">
        <f>IF($A100="","",IF(OR($B100="",$C100="",$D100="",$E100="",$F100="",$G100="",$J100="",$M100="",$N100="",$R100="",$S100="",$U100="",$W100="",$T100="",$V100="",$X100="",$Z100="",$AC100=""),"Angaben fehlen",IF($F100&gt;Parameter!$B$5,IF($AC100&lt;Parameter!$B$6,"Kapazität &amp; Marge","Kapazität"),IF($AC100&lt;Parameter!$B$6,"Marge","OK"))))</f>
        <v/>
      </c>
      <c r="AE100" s="20" t="n"/>
    </row>
    <row r="101">
      <c r="A101" s="18" t="n"/>
      <c r="B101" s="41" t="n"/>
      <c r="C101" s="20" t="n"/>
      <c r="D101" s="18" t="n"/>
      <c r="E101" s="18" t="n"/>
      <c r="F101" s="21" t="n"/>
      <c r="G101" s="18" t="n"/>
      <c r="H101" s="22">
        <f>IF(OR($A101="",$G101=""),"",IFERROR(VLOOKUP($G101,Parameter!$D$5:$E$8,2,FALSE),""))</f>
        <v/>
      </c>
      <c r="I101" s="22">
        <f>IF(OR($A101="",$F101="",$H101=""),"",$F101*$H101)</f>
        <v/>
      </c>
      <c r="J101" s="23" t="n"/>
      <c r="K101" s="22">
        <f>IF($A101="","",IF(Parameter!$B$7="","",Parameter!$B$7))</f>
        <v/>
      </c>
      <c r="L101" s="22">
        <f>IF(OR($A101="",$J101="",$K101=""),"",$J101*$K101)</f>
        <v/>
      </c>
      <c r="M101" s="23" t="n"/>
      <c r="N101" s="21" t="n"/>
      <c r="O101" s="22">
        <f>IF($A101="","",IF(Parameter!$B$9="","",Parameter!$B$9))</f>
        <v/>
      </c>
      <c r="P101" s="22">
        <f>IF($A101="","",IF(Parameter!$B$8="","",Parameter!$B$8))</f>
        <v/>
      </c>
      <c r="Q101" s="22">
        <f>IF(OR($A101="",$M101="",$N101="",$O101="",$P101=""),"",IF(AND($M101=0,$N101=0),0,$M101*$N101*$P101+$O101))</f>
        <v/>
      </c>
      <c r="R101" s="24" t="n"/>
      <c r="S101" s="24" t="n"/>
      <c r="T101" s="22">
        <f>IF(OR($A101="",$I101="",$L101="",$Q101="",$R101="",$S101=""),"",SUM($I101,$L101,$Q101,$R101,$S101))</f>
        <v/>
      </c>
      <c r="U101" s="25" t="n"/>
      <c r="V101" s="22">
        <f>IF(OR($A101="",$T101="",$U101=""),"",$T101*(1+$U101))</f>
        <v/>
      </c>
      <c r="W101" s="18" t="n"/>
      <c r="X101" s="26">
        <f>IF(OR($A101="",$W101=""),"",IFERROR(VLOOKUP($W101,Parameter!$G$5:$H$7,2,FALSE),""))</f>
        <v/>
      </c>
      <c r="Y101" s="22">
        <f>IF(OR($A101="",$V101="",$X101=""),"",$V101*$X101)</f>
        <v/>
      </c>
      <c r="Z101" s="22">
        <f>IF(OR($A101="",$V101="",$Y101=""),"",$V101+$Y101)</f>
        <v/>
      </c>
      <c r="AA101" s="22">
        <f>IF(OR($A101="",$V101="",$F101=""),"",IFERROR($V101/$F101,""))</f>
        <v/>
      </c>
      <c r="AB101" s="22">
        <f>IF(OR($A101="",$V101="",$T101=""),"",$V101-$T101)</f>
        <v/>
      </c>
      <c r="AC101" s="26">
        <f>IF(OR($A101="",$AB101="",$V101=""),"",IFERROR($AB101/$V101,""))</f>
        <v/>
      </c>
      <c r="AD101" s="27">
        <f>IF($A101="","",IF(OR($B101="",$C101="",$D101="",$E101="",$F101="",$G101="",$J101="",$M101="",$N101="",$R101="",$S101="",$U101="",$W101="",$T101="",$V101="",$X101="",$Z101="",$AC101=""),"Angaben fehlen",IF($F101&gt;Parameter!$B$5,IF($AC101&lt;Parameter!$B$6,"Kapazität &amp; Marge","Kapazität"),IF($AC101&lt;Parameter!$B$6,"Marge","OK"))))</f>
        <v/>
      </c>
      <c r="AE101" s="20" t="n"/>
    </row>
    <row r="102">
      <c r="A102" s="18" t="n"/>
      <c r="B102" s="41" t="n"/>
      <c r="C102" s="20" t="n"/>
      <c r="D102" s="18" t="n"/>
      <c r="E102" s="18" t="n"/>
      <c r="F102" s="21" t="n"/>
      <c r="G102" s="18" t="n"/>
      <c r="H102" s="28">
        <f>IF(OR($A102="",$G102=""),"",IFERROR(VLOOKUP($G102,Parameter!$D$5:$E$8,2,FALSE),""))</f>
        <v/>
      </c>
      <c r="I102" s="28">
        <f>IF(OR($A102="",$F102="",$H102=""),"",$F102*$H102)</f>
        <v/>
      </c>
      <c r="J102" s="23" t="n"/>
      <c r="K102" s="28">
        <f>IF($A102="","",IF(Parameter!$B$7="","",Parameter!$B$7))</f>
        <v/>
      </c>
      <c r="L102" s="28">
        <f>IF(OR($A102="",$J102="",$K102=""),"",$J102*$K102)</f>
        <v/>
      </c>
      <c r="M102" s="23" t="n"/>
      <c r="N102" s="21" t="n"/>
      <c r="O102" s="28">
        <f>IF($A102="","",IF(Parameter!$B$9="","",Parameter!$B$9))</f>
        <v/>
      </c>
      <c r="P102" s="28">
        <f>IF($A102="","",IF(Parameter!$B$8="","",Parameter!$B$8))</f>
        <v/>
      </c>
      <c r="Q102" s="28">
        <f>IF(OR($A102="",$M102="",$N102="",$O102="",$P102=""),"",IF(AND($M102=0,$N102=0),0,$M102*$N102*$P102+$O102))</f>
        <v/>
      </c>
      <c r="R102" s="24" t="n"/>
      <c r="S102" s="24" t="n"/>
      <c r="T102" s="28">
        <f>IF(OR($A102="",$I102="",$L102="",$Q102="",$R102="",$S102=""),"",SUM($I102,$L102,$Q102,$R102,$S102))</f>
        <v/>
      </c>
      <c r="U102" s="25" t="n"/>
      <c r="V102" s="28">
        <f>IF(OR($A102="",$T102="",$U102=""),"",$T102*(1+$U102))</f>
        <v/>
      </c>
      <c r="W102" s="18" t="n"/>
      <c r="X102" s="29">
        <f>IF(OR($A102="",$W102=""),"",IFERROR(VLOOKUP($W102,Parameter!$G$5:$H$7,2,FALSE),""))</f>
        <v/>
      </c>
      <c r="Y102" s="28">
        <f>IF(OR($A102="",$V102="",$X102=""),"",$V102*$X102)</f>
        <v/>
      </c>
      <c r="Z102" s="28">
        <f>IF(OR($A102="",$V102="",$Y102=""),"",$V102+$Y102)</f>
        <v/>
      </c>
      <c r="AA102" s="28">
        <f>IF(OR($A102="",$V102="",$F102=""),"",IFERROR($V102/$F102,""))</f>
        <v/>
      </c>
      <c r="AB102" s="28">
        <f>IF(OR($A102="",$V102="",$T102=""),"",$V102-$T102)</f>
        <v/>
      </c>
      <c r="AC102" s="29">
        <f>IF(OR($A102="",$AB102="",$V102=""),"",IFERROR($AB102/$V102,""))</f>
        <v/>
      </c>
      <c r="AD102" s="30">
        <f>IF($A102="","",IF(OR($B102="",$C102="",$D102="",$E102="",$F102="",$G102="",$J102="",$M102="",$N102="",$R102="",$S102="",$U102="",$W102="",$T102="",$V102="",$X102="",$Z102="",$AC102=""),"Angaben fehlen",IF($F102&gt;Parameter!$B$5,IF($AC102&lt;Parameter!$B$6,"Kapazität &amp; Marge","Kapazität"),IF($AC102&lt;Parameter!$B$6,"Marge","OK"))))</f>
        <v/>
      </c>
      <c r="AE102" s="20" t="n"/>
    </row>
    <row r="103">
      <c r="A103" s="18" t="n"/>
      <c r="B103" s="41" t="n"/>
      <c r="C103" s="20" t="n"/>
      <c r="D103" s="18" t="n"/>
      <c r="E103" s="18" t="n"/>
      <c r="F103" s="21" t="n"/>
      <c r="G103" s="18" t="n"/>
      <c r="H103" s="22">
        <f>IF(OR($A103="",$G103=""),"",IFERROR(VLOOKUP($G103,Parameter!$D$5:$E$8,2,FALSE),""))</f>
        <v/>
      </c>
      <c r="I103" s="22">
        <f>IF(OR($A103="",$F103="",$H103=""),"",$F103*$H103)</f>
        <v/>
      </c>
      <c r="J103" s="23" t="n"/>
      <c r="K103" s="22">
        <f>IF($A103="","",IF(Parameter!$B$7="","",Parameter!$B$7))</f>
        <v/>
      </c>
      <c r="L103" s="22">
        <f>IF(OR($A103="",$J103="",$K103=""),"",$J103*$K103)</f>
        <v/>
      </c>
      <c r="M103" s="23" t="n"/>
      <c r="N103" s="21" t="n"/>
      <c r="O103" s="22">
        <f>IF($A103="","",IF(Parameter!$B$9="","",Parameter!$B$9))</f>
        <v/>
      </c>
      <c r="P103" s="22">
        <f>IF($A103="","",IF(Parameter!$B$8="","",Parameter!$B$8))</f>
        <v/>
      </c>
      <c r="Q103" s="22">
        <f>IF(OR($A103="",$M103="",$N103="",$O103="",$P103=""),"",IF(AND($M103=0,$N103=0),0,$M103*$N103*$P103+$O103))</f>
        <v/>
      </c>
      <c r="R103" s="24" t="n"/>
      <c r="S103" s="24" t="n"/>
      <c r="T103" s="22">
        <f>IF(OR($A103="",$I103="",$L103="",$Q103="",$R103="",$S103=""),"",SUM($I103,$L103,$Q103,$R103,$S103))</f>
        <v/>
      </c>
      <c r="U103" s="25" t="n"/>
      <c r="V103" s="22">
        <f>IF(OR($A103="",$T103="",$U103=""),"",$T103*(1+$U103))</f>
        <v/>
      </c>
      <c r="W103" s="18" t="n"/>
      <c r="X103" s="26">
        <f>IF(OR($A103="",$W103=""),"",IFERROR(VLOOKUP($W103,Parameter!$G$5:$H$7,2,FALSE),""))</f>
        <v/>
      </c>
      <c r="Y103" s="22">
        <f>IF(OR($A103="",$V103="",$X103=""),"",$V103*$X103)</f>
        <v/>
      </c>
      <c r="Z103" s="22">
        <f>IF(OR($A103="",$V103="",$Y103=""),"",$V103+$Y103)</f>
        <v/>
      </c>
      <c r="AA103" s="22">
        <f>IF(OR($A103="",$V103="",$F103=""),"",IFERROR($V103/$F103,""))</f>
        <v/>
      </c>
      <c r="AB103" s="22">
        <f>IF(OR($A103="",$V103="",$T103=""),"",$V103-$T103)</f>
        <v/>
      </c>
      <c r="AC103" s="26">
        <f>IF(OR($A103="",$AB103="",$V103=""),"",IFERROR($AB103/$V103,""))</f>
        <v/>
      </c>
      <c r="AD103" s="27">
        <f>IF($A103="","",IF(OR($B103="",$C103="",$D103="",$E103="",$F103="",$G103="",$J103="",$M103="",$N103="",$R103="",$S103="",$U103="",$W103="",$T103="",$V103="",$X103="",$Z103="",$AC103=""),"Angaben fehlen",IF($F103&gt;Parameter!$B$5,IF($AC103&lt;Parameter!$B$6,"Kapazität &amp; Marge","Kapazität"),IF($AC103&lt;Parameter!$B$6,"Marge","OK"))))</f>
        <v/>
      </c>
      <c r="AE103" s="20" t="n"/>
    </row>
    <row r="104">
      <c r="A104" s="18" t="n"/>
      <c r="B104" s="41" t="n"/>
      <c r="C104" s="20" t="n"/>
      <c r="D104" s="18" t="n"/>
      <c r="E104" s="18" t="n"/>
      <c r="F104" s="21" t="n"/>
      <c r="G104" s="18" t="n"/>
      <c r="H104" s="28">
        <f>IF(OR($A104="",$G104=""),"",IFERROR(VLOOKUP($G104,Parameter!$D$5:$E$8,2,FALSE),""))</f>
        <v/>
      </c>
      <c r="I104" s="28">
        <f>IF(OR($A104="",$F104="",$H104=""),"",$F104*$H104)</f>
        <v/>
      </c>
      <c r="J104" s="23" t="n"/>
      <c r="K104" s="28">
        <f>IF($A104="","",IF(Parameter!$B$7="","",Parameter!$B$7))</f>
        <v/>
      </c>
      <c r="L104" s="28">
        <f>IF(OR($A104="",$J104="",$K104=""),"",$J104*$K104)</f>
        <v/>
      </c>
      <c r="M104" s="23" t="n"/>
      <c r="N104" s="21" t="n"/>
      <c r="O104" s="28">
        <f>IF($A104="","",IF(Parameter!$B$9="","",Parameter!$B$9))</f>
        <v/>
      </c>
      <c r="P104" s="28">
        <f>IF($A104="","",IF(Parameter!$B$8="","",Parameter!$B$8))</f>
        <v/>
      </c>
      <c r="Q104" s="28">
        <f>IF(OR($A104="",$M104="",$N104="",$O104="",$P104=""),"",IF(AND($M104=0,$N104=0),0,$M104*$N104*$P104+$O104))</f>
        <v/>
      </c>
      <c r="R104" s="24" t="n"/>
      <c r="S104" s="24" t="n"/>
      <c r="T104" s="28">
        <f>IF(OR($A104="",$I104="",$L104="",$Q104="",$R104="",$S104=""),"",SUM($I104,$L104,$Q104,$R104,$S104))</f>
        <v/>
      </c>
      <c r="U104" s="25" t="n"/>
      <c r="V104" s="28">
        <f>IF(OR($A104="",$T104="",$U104=""),"",$T104*(1+$U104))</f>
        <v/>
      </c>
      <c r="W104" s="18" t="n"/>
      <c r="X104" s="29">
        <f>IF(OR($A104="",$W104=""),"",IFERROR(VLOOKUP($W104,Parameter!$G$5:$H$7,2,FALSE),""))</f>
        <v/>
      </c>
      <c r="Y104" s="28">
        <f>IF(OR($A104="",$V104="",$X104=""),"",$V104*$X104)</f>
        <v/>
      </c>
      <c r="Z104" s="28">
        <f>IF(OR($A104="",$V104="",$Y104=""),"",$V104+$Y104)</f>
        <v/>
      </c>
      <c r="AA104" s="28">
        <f>IF(OR($A104="",$V104="",$F104=""),"",IFERROR($V104/$F104,""))</f>
        <v/>
      </c>
      <c r="AB104" s="28">
        <f>IF(OR($A104="",$V104="",$T104=""),"",$V104-$T104)</f>
        <v/>
      </c>
      <c r="AC104" s="29">
        <f>IF(OR($A104="",$AB104="",$V104=""),"",IFERROR($AB104/$V104,""))</f>
        <v/>
      </c>
      <c r="AD104" s="30">
        <f>IF($A104="","",IF(OR($B104="",$C104="",$D104="",$E104="",$F104="",$G104="",$J104="",$M104="",$N104="",$R104="",$S104="",$U104="",$W104="",$T104="",$V104="",$X104="",$Z104="",$AC104=""),"Angaben fehlen",IF($F104&gt;Parameter!$B$5,IF($AC104&lt;Parameter!$B$6,"Kapazität &amp; Marge","Kapazität"),IF($AC104&lt;Parameter!$B$6,"Marge","OK"))))</f>
        <v/>
      </c>
      <c r="AE104" s="20" t="n"/>
    </row>
  </sheetData>
  <autoFilter ref="A4:AE104"/>
  <mergeCells count="1">
    <mergeCell ref="A1:AE1"/>
  </mergeCells>
  <conditionalFormatting sqref="A5:A104">
    <cfRule type="expression" priority="1" dxfId="1">
      <formula>AND($A5&lt;&gt;"",COUNTIF($A$5:$A$104,$A5)&gt;1)</formula>
    </cfRule>
  </conditionalFormatting>
  <conditionalFormatting sqref="B5:B104">
    <cfRule type="expression" priority="2" dxfId="1">
      <formula>AND($A5&lt;&gt;"",$B5&lt;TODAY(),$E5&lt;&gt;"Beauftragt",$E5&lt;&gt;"Abgesagt")</formula>
    </cfRule>
  </conditionalFormatting>
  <conditionalFormatting sqref="E5:E104">
    <cfRule type="expression" priority="3" dxfId="0">
      <formula>$E5="Beauftragt"</formula>
    </cfRule>
  </conditionalFormatting>
  <conditionalFormatting sqref="F5:F104">
    <cfRule type="expression" priority="4" dxfId="1">
      <formula>AND($F5&lt;&gt;"",$F5&gt;Parameter!$B$5)</formula>
    </cfRule>
  </conditionalFormatting>
  <conditionalFormatting sqref="AC5:AC104">
    <cfRule type="expression" priority="5" dxfId="1">
      <formula>AND($AC5&lt;&gt;"",$AC5&lt;Parameter!$B$6)</formula>
    </cfRule>
  </conditionalFormatting>
  <conditionalFormatting sqref="AD5:AD104">
    <cfRule type="expression" priority="6" dxfId="0">
      <formula>$AD5="OK"</formula>
    </cfRule>
    <cfRule type="expression" priority="7" dxfId="1">
      <formula>AND($A5&lt;&gt;"",$AD5&lt;&gt;"OK")</formula>
    </cfRule>
  </conditionalFormatting>
  <dataValidations count="12">
    <dataValidation sqref="A5:A104" showErrorMessage="1" showInputMessage="1" allowBlank="1" errorTitle="Ungültige Angebotsnummer" error="Die Angebotsnummer darf höchstens 30 Zeichen enthalten." type="textLength" operator="between">
      <formula1>1</formula1>
      <formula2>30</formula2>
    </dataValidation>
    <dataValidation sqref="B5:B104" showErrorMessage="1" showInputMessage="1" allowBlank="1" errorTitle="Ungültiger Termin" error="Bitte ein Datum zwischen 01.01.2025 und 31.12.2031 eingeben." type="date" operator="between">
      <formula1>DATE(2025,1,1)</formula1>
      <formula2>DATE(2031,12,31)</formula2>
    </dataValidation>
    <dataValidation sqref="D5:D104" showErrorMessage="1" showInputMessage="1" allowBlank="1" errorTitle="Ungültige Zuständigkeit" error="Bitte eine fiktive Zuständigkeit aus der Liste wählen." type="list">
      <formula1>"Team Atlas (fiktiv),Team Mosaik (fiktiv),Team Nordlicht (fiktiv)"</formula1>
    </dataValidation>
    <dataValidation sqref="E5:E104" showErrorMessage="1" showInputMessage="1" allowBlank="1" errorTitle="Ungültiger Status" error="Bitte einen Status aus der Liste wählen." type="list">
      <formula1>"Entwurf,Kalkuliert,Angeboten,Beauftragt,Abgesagt"</formula1>
    </dataValidation>
    <dataValidation sqref="F5:F104" showErrorMessage="1" showInputMessage="1" allowBlank="1" errorTitle="Ungültige Gästezahl" error="Bitte eine ganze Gästezahl zwischen 1 und 3.000 eingeben." type="whole" operator="between">
      <formula1>1</formula1>
      <formula2>3000</formula2>
    </dataValidation>
    <dataValidation sqref="G5:G104" showErrorMessage="1" showInputMessage="1" allowBlank="1" errorTitle="Ungültiges Speisenpaket" error="Bitte ein Speisenpaket aus der Liste wählen." type="list">
      <formula1>"Basis,Vegetarisch,Premium,Fingerfood"</formula1>
    </dataValidation>
    <dataValidation sqref="J5:J104" showErrorMessage="1" showInputMessage="1" allowBlank="1" errorTitle="Ungültige Personalstunden" error="Bitte Personalstunden zwischen 0 und 5.000 eingeben." type="decimal" operator="between">
      <formula1>0</formula1>
      <formula2>5000</formula2>
    </dataValidation>
    <dataValidation sqref="M5:M104" showErrorMessage="1" showInputMessage="1" allowBlank="1" errorTitle="Ungültige Entfernung" error="Bitte eine Entfernung zwischen 0 und 5.000 km eingeben." type="decimal" operator="between">
      <formula1>0</formula1>
      <formula2>5000</formula2>
    </dataValidation>
    <dataValidation sqref="N5:N104" showErrorMessage="1" showInputMessage="1" allowBlank="1" errorTitle="Ungültige Fahrtstrecken" error="Bitte ganze Fahrtstrecken zwischen 0 und 100 eingeben." type="whole" operator="between">
      <formula1>0</formula1>
      <formula2>100</formula2>
    </dataValidation>
    <dataValidation sqref="R5:S104" showErrorMessage="1" showInputMessage="1" allowBlank="1" errorTitle="Ungültiger Betrag" error="Bitte einen nicht negativen Betrag bis 1.000.000 eingeben." type="decimal" operator="between">
      <formula1>0</formula1>
      <formula2>1000000</formula2>
    </dataValidation>
    <dataValidation sqref="U5:U104" showErrorMessage="1" showInputMessage="1" allowBlank="1" errorTitle="Ungültiger Aufschlag" error="Bitte einen Aufschlag zwischen 0 % und 300 % eingeben." type="decimal" operator="between">
      <formula1>0</formula1>
      <formula2>3</formula2>
    </dataValidation>
    <dataValidation sqref="W5:W104" showErrorMessage="1" showInputMessage="1" allowBlank="1" errorTitle="Ungültiges Abgabenmodell" error="Bitte ein Abgabenmodell aus der Liste wählen." type="list">
      <formula1>"Regulärer Satz (Annahme),Reduzierter Satz (Annahme),Ohne Abgabe (Annahme)"</formula1>
    </dataValidation>
  </dataValidations>
  <pageMargins left="0.35" right="0.35" top="0.55" bottom="0.5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6" customWidth="1" min="1" max="1"/>
    <col width="16" customWidth="1" min="2" max="2"/>
    <col width="15" customWidth="1" min="3" max="3"/>
    <col width="21" customWidth="1" min="4" max="4"/>
    <col width="18" customWidth="1" min="5" max="5"/>
    <col width="3" customWidth="1" min="6" max="6"/>
    <col width="30" customWidth="1" min="7" max="7"/>
    <col width="14" customWidth="1" min="8" max="8"/>
  </cols>
  <sheetData>
    <row r="1" ht="29" customHeight="1">
      <c r="A1" s="1" t="inlineStr">
        <is>
          <t>Parameter und Kalkulationsannahmen</t>
        </is>
      </c>
    </row>
    <row r="2">
      <c r="A2" s="2" t="inlineStr">
        <is>
          <t>Gelbe Zellen sind veränderbar. Alle Werte sind frei prüfbare Annahmen und keine garantierten Tarife oder Vorgaben.</t>
        </is>
      </c>
    </row>
    <row r="3"/>
    <row r="4">
      <c r="A4" s="3" t="inlineStr">
        <is>
          <t>Bezeichnung</t>
        </is>
      </c>
      <c r="B4" s="3" t="inlineStr">
        <is>
          <t>Wert</t>
        </is>
      </c>
      <c r="C4" s="3" t="inlineStr">
        <is>
          <t>Einheit</t>
        </is>
      </c>
      <c r="D4" s="3" t="inlineStr">
        <is>
          <t>Speisenpaket</t>
        </is>
      </c>
      <c r="E4" s="3" t="inlineStr">
        <is>
          <t>Kosten je Gast</t>
        </is>
      </c>
      <c r="G4" s="3" t="inlineStr">
        <is>
          <t>Abgabenmodell</t>
        </is>
      </c>
      <c r="H4" s="3" t="inlineStr">
        <is>
          <t>Satz</t>
        </is>
      </c>
    </row>
    <row r="5">
      <c r="A5" s="15" t="inlineStr">
        <is>
          <t>Maximale Gästezahl je Auftrag</t>
        </is>
      </c>
      <c r="B5" s="31" t="n">
        <v>180</v>
      </c>
      <c r="C5" s="15" t="inlineStr">
        <is>
          <t>Gäste</t>
        </is>
      </c>
      <c r="D5" s="32" t="inlineStr">
        <is>
          <t>Basis</t>
        </is>
      </c>
      <c r="E5" s="33" t="n">
        <v>18.5</v>
      </c>
      <c r="G5" s="32" t="inlineStr">
        <is>
          <t>Regulärer Satz (Annahme)</t>
        </is>
      </c>
      <c r="H5" s="34" t="n">
        <v>0.19</v>
      </c>
    </row>
    <row r="6">
      <c r="A6" s="16" t="inlineStr">
        <is>
          <t>Mindest-Deckungsbeitragsquote</t>
        </is>
      </c>
      <c r="B6" s="34" t="n">
        <v>0.18</v>
      </c>
      <c r="C6" s="16" t="inlineStr">
        <is>
          <t>Anteil</t>
        </is>
      </c>
      <c r="D6" s="32" t="inlineStr">
        <is>
          <t>Vegetarisch</t>
        </is>
      </c>
      <c r="E6" s="33" t="n">
        <v>17</v>
      </c>
      <c r="G6" s="32" t="inlineStr">
        <is>
          <t>Reduzierter Satz (Annahme)</t>
        </is>
      </c>
      <c r="H6" s="34" t="n">
        <v>0.07000000000000001</v>
      </c>
    </row>
    <row r="7">
      <c r="A7" s="15" t="inlineStr">
        <is>
          <t>Personalsatz</t>
        </is>
      </c>
      <c r="B7" s="33" t="n">
        <v>27.5</v>
      </c>
      <c r="C7" s="15" t="inlineStr">
        <is>
          <t>€/Stunde</t>
        </is>
      </c>
      <c r="D7" s="32" t="inlineStr">
        <is>
          <t>Premium</t>
        </is>
      </c>
      <c r="E7" s="33" t="n">
        <v>29</v>
      </c>
      <c r="G7" s="32" t="inlineStr">
        <is>
          <t>Ohne Abgabe (Annahme)</t>
        </is>
      </c>
      <c r="H7" s="34" t="n">
        <v>0</v>
      </c>
    </row>
    <row r="8">
      <c r="A8" s="16" t="inlineStr">
        <is>
          <t>Kilometersatz</t>
        </is>
      </c>
      <c r="B8" s="33" t="n">
        <v>0.85</v>
      </c>
      <c r="C8" s="16" t="inlineStr">
        <is>
          <t>€/km</t>
        </is>
      </c>
      <c r="D8" s="32" t="inlineStr">
        <is>
          <t>Fingerfood</t>
        </is>
      </c>
      <c r="E8" s="33" t="n">
        <v>22.5</v>
      </c>
    </row>
    <row r="9">
      <c r="A9" s="15" t="inlineStr">
        <is>
          <t>Transport-Grundpauschale</t>
        </is>
      </c>
      <c r="B9" s="33" t="n">
        <v>45</v>
      </c>
      <c r="C9" s="15" t="inlineStr">
        <is>
          <t>€/Auftrag</t>
        </is>
      </c>
    </row>
  </sheetData>
  <mergeCells count="1">
    <mergeCell ref="A1:H1"/>
  </mergeCells>
  <dataValidations count="5">
    <dataValidation sqref="B5" showErrorMessage="1" showInputMessage="1" allowBlank="0" errorTitle="Ungültige Kapazität" error="Bitte eine Gästezahl zwischen 1 und 5.000 eingeben." promptTitle="Kapazität" prompt="Veränderbare Kapazitätsannahme." type="whole" operator="between">
      <formula1>1</formula1>
      <formula2>5000</formula2>
    </dataValidation>
    <dataValidation sqref="B6" showErrorMessage="1" showInputMessage="1" allowBlank="0" errorTitle="Ungültiger Anteil" error="Bitte einen Anteil zwischen 0 % und 100 % eingeben." type="decimal" operator="between">
      <formula1>0</formula1>
      <formula2>1</formula2>
    </dataValidation>
    <dataValidation sqref="B7:B9" showErrorMessage="1" showInputMessage="1" allowBlank="0" errorTitle="Ungültiger Satz" error="Bitte einen nicht negativen Satz bis 10.000 eingeben." type="decimal" operator="between">
      <formula1>0</formula1>
      <formula2>10000</formula2>
    </dataValidation>
    <dataValidation sqref="E5:E8" showErrorMessage="1" showInputMessage="1" allowBlank="0" errorTitle="Ungültige Kosten" error="Bitte Kosten zwischen 0 und 10.000 eingeben." type="decimal" operator="between">
      <formula1>0</formula1>
      <formula2>10000</formula2>
    </dataValidation>
    <dataValidation sqref="H5:H7" showErrorMessage="1" showInputMessage="1" allowBlank="0" errorTitle="Ungültiger Satz" error="Bitte einen Anteil zwischen 0 % und 100 % eingeben." type="decimal" operator="between">
      <formula1>0</formula1>
      <formula2>1</formula2>
    </dataValidation>
  </dataValidations>
  <pageMargins left="0.35" right="0.35" top="0.55" bottom="0.5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9" customHeight="1">
      <c r="A1" s="1" t="inlineStr">
        <is>
          <t>Hinweise zur Nutzung und Prüfung</t>
        </is>
      </c>
    </row>
    <row r="2">
      <c r="A2" s="2" t="inlineStr">
        <is>
          <t>Die Arbeitsmappe ist eine bearbeitbare Kalkulationshilfe und kein ERP-System, amtliches Dokument oder Echtzeitdienst.</t>
        </is>
      </c>
    </row>
    <row r="3"/>
    <row r="4">
      <c r="A4" s="3" t="inlineStr">
        <is>
          <t>Bereich</t>
        </is>
      </c>
      <c r="B4" s="3" t="inlineStr">
        <is>
          <t>Erläuterung</t>
        </is>
      </c>
    </row>
    <row r="5" ht="44" customHeight="1">
      <c r="A5" s="35" t="inlineStr">
        <is>
          <t>Eingaben</t>
        </is>
      </c>
      <c r="B5" s="36" t="inlineStr">
        <is>
          <t>Nur gelb markierte Zellen in Kalkulation und Parameter sind für Eingaben oder veränderbare Annahmen vorgesehen.</t>
        </is>
      </c>
    </row>
    <row r="6" ht="44" customHeight="1">
      <c r="A6" s="37" t="inlineStr">
        <is>
          <t>Speisen</t>
        </is>
      </c>
      <c r="B6" s="38" t="inlineStr">
        <is>
          <t>Spalte H sucht den Satz des in Spalte G gewählten Pakets in Parameter!D5:E8. IFERROR lässt ungültige oder fehlende Suchwerte leer. Spalte I multipliziert Gäste aus F mit dem Satz aus H.</t>
        </is>
      </c>
    </row>
    <row r="7" ht="44" customHeight="1">
      <c r="A7" s="35" t="inlineStr">
        <is>
          <t>Personal und Transport</t>
        </is>
      </c>
      <c r="B7" s="36" t="inlineStr">
        <is>
          <t>Spalten K, O und P übernehmen die veränderbaren Sätze aus Parameter!B7:B9. Personalkosten in L entstehen aus J × K. Transportkosten in Q entstehen aus M × N × P zuzüglich O; bei 0 km und 0 Fahrtstrecken bleiben sie 0.</t>
        </is>
      </c>
    </row>
    <row r="8" ht="44" customHeight="1">
      <c r="A8" s="37" t="inlineStr">
        <is>
          <t>Gesamtkosten</t>
        </is>
      </c>
      <c r="B8" s="38" t="inlineStr">
        <is>
          <t>Spalte T summiert Speisenkosten I, Personalkosten L, Transportkosten Q, Material R und sonstige Kosten S. Bei fehlenden Bestandteilen bleibt die Summe leer.</t>
        </is>
      </c>
    </row>
    <row r="9" ht="44" customHeight="1">
      <c r="A9" s="35" t="inlineStr">
        <is>
          <t>Angebot</t>
        </is>
      </c>
      <c r="B9" s="36" t="inlineStr">
        <is>
          <t>Spalte V berechnet aus Gesamtkosten T und Aufschlag U das Nettoangebot. Das Abgabenmodell W wird in Parameter!G5:H7 gesucht; Y berechnet den Betrag und Z die Bruttosumme.</t>
        </is>
      </c>
    </row>
    <row r="10" ht="44" customHeight="1">
      <c r="A10" s="37" t="inlineStr">
        <is>
          <t>Deckungsbeitrag</t>
        </is>
      </c>
      <c r="B10" s="38" t="inlineStr">
        <is>
          <t>Spalte AB ist Angebot netto V abzüglich Gesamtkosten T. Spalte AC teilt AB durch V und ist mit IFERROR gegen eine Division durch null geschützt.</t>
        </is>
      </c>
    </row>
    <row r="11" ht="44" customHeight="1">
      <c r="A11" s="35" t="inlineStr">
        <is>
          <t>Warnungen</t>
        </is>
      </c>
      <c r="B11" s="36" t="inlineStr">
        <is>
          <t>Spalte AD meldet fehlende Pflichtangaben sowie Überschreitungen der Gästegrenze und Unterschreitungen der Mindest-Deckungsbeitragsquote aus dem Blatt Parameter.</t>
        </is>
      </c>
    </row>
    <row r="12" ht="44" customHeight="1">
      <c r="A12" s="37" t="inlineStr">
        <is>
          <t>Übersicht</t>
        </is>
      </c>
      <c r="B12" s="38" t="inlineStr">
        <is>
          <t>Summen der aktiven Angebote schließen nur den Status Abgesagt aus. Leere oder unvollständige Ergebniszellen tragen nicht zu den Beträgen bei.</t>
        </is>
      </c>
    </row>
    <row r="13" ht="44" customHeight="1">
      <c r="A13" s="35" t="inlineStr">
        <is>
          <t>Beispiele</t>
        </is>
      </c>
      <c r="B13" s="36" t="inlineStr">
        <is>
          <t>Alle Beispielanlässe, Angebotsnummern, Teams und Vorgänge sind eindeutig fiktiv und dürfen frei ersetzt werden.</t>
        </is>
      </c>
    </row>
    <row r="14" ht="44" customHeight="1">
      <c r="A14" s="37" t="inlineStr">
        <is>
          <t>Abgaben und Grenzen</t>
        </is>
      </c>
      <c r="B14" s="38" t="inlineStr">
        <is>
          <t>Sätze, Kapazitäten und Schwellenwerte sind veränderbare Kalkulationsannahmen. Sie stellen keine Rechts-, Steuer-, Vertrags- oder Konformitätsberatung dar.</t>
        </is>
      </c>
    </row>
    <row r="15"/>
    <row r="16"/>
    <row r="17">
      <c r="A17" s="3" t="inlineStr">
        <is>
          <t>Prüfzeile</t>
        </is>
      </c>
      <c r="B17" s="3" t="inlineStr">
        <is>
          <t>Kontrollpunkt</t>
        </is>
      </c>
    </row>
    <row r="18" ht="48" customHeight="1">
      <c r="A18" s="37" t="inlineStr">
        <is>
          <t>Erste Zeile 5</t>
        </is>
      </c>
      <c r="B18" s="38" t="inlineStr">
        <is>
          <t>Kalkulation!H5:AD5 verwendet ausschließlich die Eingaben derselben Zeile sowie absolute Parameterbezüge.</t>
        </is>
      </c>
    </row>
    <row r="19" ht="48" customHeight="1">
      <c r="A19" s="35" t="inlineStr">
        <is>
          <t>Mittlere Zeile 54</t>
        </is>
      </c>
      <c r="B19" s="36" t="inlineStr">
        <is>
          <t>Kalkulation!H54:AD54 ist relativ auf Zeile 54 fortgeschrieben; leere Eingaben ergeben optisch leere Ergebnisse.</t>
        </is>
      </c>
    </row>
    <row r="20" ht="48" customHeight="1">
      <c r="A20" s="37" t="inlineStr">
        <is>
          <t>Letzte Zeile 104</t>
        </is>
      </c>
      <c r="B20" s="38" t="inlineStr">
        <is>
          <t>Kalkulation!H104:AD104 deckt die letzte der 100 vorbereiteten Eingabezeilen ab. Filter, Validierungen und Warnungen enden ebenfalls in Zeile 104.</t>
        </is>
      </c>
    </row>
  </sheetData>
  <mergeCells count="1">
    <mergeCell ref="A1:H1"/>
  </mergeCells>
  <pageMargins left="0.35" right="0.35" top="0.55" bottom="0.5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Redaktionsbetrieb</dc:creator>
  <dc:title xmlns:dc="http://purl.org/dc/elements/1.1/">Catering-Kalkulation</dc:title>
  <dc:description xmlns:dc="http://purl.org/dc/elements/1.1/">Bearbeitbare Kalkulationshilfe für Catering-Angebote ohne ERP- oder Echtzeitfunktion.</dc:description>
  <dc:subject xmlns:dc="http://purl.org/dc/elements/1.1/">Kalkulation fiktiver Catering-Angebote</dc:subject>
  <dcterms:created xmlns:dcterms="http://purl.org/dc/terms/" xmlns:xsi="http://www.w3.org/2001/XMLSchema-instance" xsi:type="dcterms:W3CDTF">2026-09-08T14:46:54Z</dcterms:created>
  <dcterms:modified xmlns:dcterms="http://purl.org/dc/terms/" xmlns:xsi="http://www.w3.org/2001/XMLSchema-instance" xsi:type="dcterms:W3CDTF">2026-09-08T14:46:54Z</dcterms:modified>
</cp:coreProperties>
</file>