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alkulatio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'Kalkulation'!$A$4:$R$104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0.0%"/>
    <numFmt numFmtId="166" formatCode="#,##0.00 [$€-407]"/>
    <numFmt numFmtId="167" formatCode="MMM 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6872"/>
      <sz val="10"/>
    </font>
    <font>
      <name val="Calibri"/>
      <b val="1"/>
      <color rgb="00FFFFFF"/>
      <sz val="11"/>
    </font>
    <font>
      <name val="Calibri"/>
      <b val="1"/>
      <color rgb="001F2933"/>
      <sz val="10"/>
    </font>
    <font>
      <name val="Calibri"/>
      <color rgb="001F2933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F4D7C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167" fontId="5" fillId="5" borderId="1" applyAlignment="1" pivotButton="0" quotePrefix="0" xfId="0">
      <alignment horizontal="center" vertical="center"/>
    </xf>
    <xf numFmtId="167" fontId="5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3" fontId="5" fillId="6" borderId="1" applyAlignment="1" pivotButton="0" quotePrefix="0" xfId="0">
      <alignment horizontal="right" vertical="center"/>
    </xf>
    <xf numFmtId="2" fontId="5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left" vertical="center" wrapText="1"/>
    </xf>
    <xf numFmtId="3" fontId="5" fillId="6" borderId="1" applyAlignment="1" pivotButton="0" quotePrefix="0" xfId="0">
      <alignment horizontal="left" vertical="center" wrapText="1"/>
    </xf>
    <xf numFmtId="2" fontId="5" fillId="6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5" fillId="5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A84F2A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  <dxf>
      <font>
        <name val="Calibri"/>
        <b val="1"/>
        <color rgb="00A84F2A"/>
        <sz val="10"/>
      </font>
      <fill>
        <patternFill patternType="solid">
          <fgColor rgb="00F4D7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Schwelle und Kapazität</a:t>
            </a:r>
          </a:p>
        </rich>
      </tx>
    </title>
    <plotArea>
      <lineChart>
        <grouping val="standard"/>
        <ser>
          <idx val="0"/>
          <order val="0"/>
          <tx>
            <strRef>
              <f>'Übersicht'!B18</f>
            </strRef>
          </tx>
          <spPr>
            <a:ln xmlns:a="http://schemas.openxmlformats.org/drawingml/2006/main" w="26000">
              <a:solidFill>
                <a:srgbClr val="A84F2A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'Übersicht'!$A$19:$A$28</f>
            </numRef>
          </cat>
          <val>
            <numRef>
              <f>'Übersicht'!$B$19:$B$28</f>
            </numRef>
          </val>
        </ser>
        <ser>
          <idx val="1"/>
          <order val="1"/>
          <tx>
            <strRef>
              <f>'Übersicht'!C18</f>
            </strRef>
          </tx>
          <spPr>
            <a:ln xmlns:a="http://schemas.openxmlformats.org/drawingml/2006/main" w="26000">
              <a:solidFill>
                <a:srgbClr val="2F6B4F"/>
              </a:solidFill>
              <a:prstDash val="solid"/>
            </a:ln>
          </spPr>
          <marker>
            <symbol val="diamond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'Übersicht'!$A$19:$A$28</f>
            </numRef>
          </cat>
          <val>
            <numRef>
              <f>'Übersicht'!$C$19:$C$28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Gäste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16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8" customWidth="1" min="3" max="3"/>
    <col width="27" customWidth="1" min="4" max="4"/>
    <col width="27" customWidth="1" min="5" max="5"/>
    <col width="13" customWidth="1" min="6" max="6"/>
    <col width="13" customWidth="1" min="7" max="7"/>
    <col width="13" customWidth="1" min="8" max="8"/>
  </cols>
  <sheetData>
    <row r="1" ht="28" customHeight="1">
      <c r="A1" s="1" t="inlineStr">
        <is>
          <t>Break-even Gastronomie – Übersicht</t>
        </is>
      </c>
      <c r="B1" s="38" t="n"/>
      <c r="C1" s="38" t="n"/>
      <c r="D1" s="38" t="n"/>
      <c r="E1" s="38" t="n"/>
      <c r="F1" s="38" t="n"/>
      <c r="G1" s="38" t="n"/>
      <c r="H1" s="39" t="n"/>
    </row>
    <row r="2" ht="30" customHeight="1">
      <c r="A2" s="2" t="inlineStr">
        <is>
          <t>Fiktiver Testbetrieb „Kupferkelle Laborbetrieb“ – Auswertung der vorbereiteten Monatsplanungen</t>
        </is>
      </c>
    </row>
    <row r="3">
      <c r="A3" s="3" t="inlineStr">
        <is>
          <t>Kennzahl</t>
        </is>
      </c>
      <c r="B3" s="3" t="inlineStr">
        <is>
          <t>Wert</t>
        </is>
      </c>
      <c r="D3" s="3" t="inlineStr">
        <is>
          <t>Prüfung</t>
        </is>
      </c>
      <c r="E3" s="3" t="inlineStr">
        <is>
          <t>Ergebnis</t>
        </is>
      </c>
    </row>
    <row r="4">
      <c r="A4" s="4" t="inlineStr">
        <is>
          <t>Frühester Planungszeitraum</t>
        </is>
      </c>
      <c r="B4" s="5">
        <f>IF(COUNT(Kalkulation!$B$5:$B$104)=0,"",MIN(Kalkulation!$B$5:$B$104))</f>
        <v/>
      </c>
      <c r="D4" s="4" t="inlineStr">
        <is>
          <t>Gesamtbewertung</t>
        </is>
      </c>
      <c r="E4" s="6">
        <f>IF($B$6=0,"Keine vollständigen Daten",IF($B$12&gt;0,"Kapazität prüfen",IF($B$13&gt;0,"Eingaben prüfen",IF($B$14&gt;0,"Puffer knapp","Planung im Rahmen"))))</f>
        <v/>
      </c>
    </row>
    <row r="5">
      <c r="A5" s="7" t="inlineStr">
        <is>
          <t>Spätester Planungszeitraum</t>
        </is>
      </c>
      <c r="B5" s="8">
        <f>IF(COUNT(Kalkulation!$B$5:$B$104)=0,"",MAX(Kalkulation!$B$5:$B$104))</f>
        <v/>
      </c>
      <c r="D5" s="7" t="inlineStr">
        <is>
          <t>Warnschwelle Auslastung</t>
        </is>
      </c>
      <c r="E5" s="40">
        <f>Parameter!$B$7</f>
        <v/>
      </c>
    </row>
    <row r="6">
      <c r="A6" s="4" t="inlineStr">
        <is>
          <t>Auswertbare Planzeilen</t>
        </is>
      </c>
      <c r="B6" s="10">
        <f>COUNT(Kalkulation!$M$5:$M$104)</f>
        <v/>
      </c>
      <c r="D6" s="4" t="inlineStr">
        <is>
          <t>Datenstatus</t>
        </is>
      </c>
      <c r="E6" s="6">
        <f>IF(COUNTA(Kalkulation!$A$5:$A$104)=0,"Keine Eingaben","Berechnet aus Kalkulation")</f>
        <v/>
      </c>
    </row>
    <row r="7">
      <c r="A7" s="7" t="inlineStr">
        <is>
          <t>Summe Fixkosten</t>
        </is>
      </c>
      <c r="B7" s="41">
        <f>IF($B$6=0,"",SUMIF(Kalkulation!$M$5:$M$104,"&gt;=0",Kalkulation!$F$5:$F$104))</f>
        <v/>
      </c>
      <c r="D7" s="7" t="inlineStr">
        <is>
          <t>Erfasste fiktive Planungen</t>
        </is>
      </c>
      <c r="E7" s="12">
        <f>COUNTA(Kalkulation!$A$5:$A$104)</f>
        <v/>
      </c>
    </row>
    <row r="8">
      <c r="A8" s="4" t="inlineStr">
        <is>
          <t>Break-even-Gäste gesamt</t>
        </is>
      </c>
      <c r="B8" s="10">
        <f>IF($B$6=0,"",SUM(Kalkulation!$M$5:$M$104))</f>
        <v/>
      </c>
    </row>
    <row r="9">
      <c r="A9" s="7" t="inlineStr">
        <is>
          <t>Break-even-Umsatz gesamt</t>
        </is>
      </c>
      <c r="B9" s="41">
        <f>IF($B$6=0,"",SUM(Kalkulation!$N$5:$N$104))</f>
        <v/>
      </c>
    </row>
    <row r="10">
      <c r="A10" s="4" t="inlineStr">
        <is>
          <t>Planbare Gästekapazität</t>
        </is>
      </c>
      <c r="B10" s="10">
        <f>IF($B$6=0,"",SUMIF(Kalkulation!$M$5:$M$104,"&gt;=0",Kalkulation!$O$5:$O$104))</f>
        <v/>
      </c>
    </row>
    <row r="11">
      <c r="A11" s="7" t="inlineStr">
        <is>
          <t>Erforderliche Gesamtauslastung</t>
        </is>
      </c>
      <c r="B11" s="42">
        <f>IFERROR($B$8/$B$10,"")</f>
        <v/>
      </c>
    </row>
    <row r="12">
      <c r="A12" s="4" t="inlineStr">
        <is>
          <t>Kapazitätswarnungen</t>
        </is>
      </c>
      <c r="B12" s="10">
        <f>COUNTIF(Kalkulation!$R$5:$R$104,"Kapazität reicht nicht")</f>
        <v/>
      </c>
    </row>
    <row r="13">
      <c r="A13" s="7" t="inlineStr">
        <is>
          <t>Unvollständige oder ungültige Zeilen</t>
        </is>
      </c>
      <c r="B13" s="14">
        <f>COUNTIF(Kalkulation!$R$5:$R$104,"Eingaben fehlen")+COUNTIF(Kalkulation!$R$5:$R$104,"Eingaben prüfen")</f>
        <v/>
      </c>
    </row>
    <row r="14">
      <c r="A14" s="4" t="inlineStr">
        <is>
          <t>Planungen mit knappem Puffer</t>
        </is>
      </c>
      <c r="B14" s="10">
        <f>COUNTIF(Kalkulation!$R$5:$R$104,"Knapp")</f>
        <v/>
      </c>
    </row>
    <row r="15"/>
    <row r="16"/>
    <row r="17">
      <c r="A17" s="15" t="inlineStr">
        <is>
          <t>Monatliche Vergleichswerte</t>
        </is>
      </c>
      <c r="B17" s="15" t="n"/>
      <c r="C17" s="15" t="n"/>
    </row>
    <row r="18">
      <c r="A18" s="16" t="inlineStr">
        <is>
          <t>Monat</t>
        </is>
      </c>
      <c r="B18" s="16" t="inlineStr">
        <is>
          <t>Break-even-Gäste</t>
        </is>
      </c>
      <c r="C18" s="16" t="inlineStr">
        <is>
          <t>Gästekapazität</t>
        </is>
      </c>
    </row>
    <row r="19">
      <c r="A19" s="17">
        <f>IF(Parameter!$B$14="","",Parameter!$B$14)</f>
        <v/>
      </c>
      <c r="B19" s="14">
        <f>IF($A19="","",IF(COUNTIFS(Kalkulation!$B$5:$B$104,"&gt;="&amp;$A19,Kalkulation!$B$5:$B$104,"&lt;"&amp;EDATE($A19,1),Kalkulation!$M$5:$M$104,"&gt;=0")=0,"",SUMIFS(Kalkulation!$M$5:$M$104,Kalkulation!$B$5:$B$104,"&gt;="&amp;$A19,Kalkulation!$B$5:$B$104,"&lt;"&amp;EDATE($A19,1))))</f>
        <v/>
      </c>
      <c r="C19" s="14">
        <f>IF($A19="","",IF(COUNTIFS(Kalkulation!$B$5:$B$104,"&gt;="&amp;$A19,Kalkulation!$B$5:$B$104,"&lt;"&amp;EDATE($A19,1),Kalkulation!$M$5:$M$104,"&gt;=0")=0,"",SUMIFS(Kalkulation!$O$5:$O$104,Kalkulation!$B$5:$B$104,"&gt;="&amp;$A19,Kalkulation!$B$5:$B$104,"&lt;"&amp;EDATE($A19,1),Kalkulation!$M$5:$M$104,"&gt;=0")))</f>
        <v/>
      </c>
    </row>
    <row r="20">
      <c r="A20" s="18">
        <f>IFERROR(EDATE($A19,1),"")</f>
        <v/>
      </c>
      <c r="B20" s="10">
        <f>IF($A20="","",IF(COUNTIFS(Kalkulation!$B$5:$B$104,"&gt;="&amp;$A20,Kalkulation!$B$5:$B$104,"&lt;"&amp;EDATE($A20,1),Kalkulation!$M$5:$M$104,"&gt;=0")=0,"",SUMIFS(Kalkulation!$M$5:$M$104,Kalkulation!$B$5:$B$104,"&gt;="&amp;$A20,Kalkulation!$B$5:$B$104,"&lt;"&amp;EDATE($A20,1))))</f>
        <v/>
      </c>
      <c r="C20" s="10">
        <f>IF($A20="","",IF(COUNTIFS(Kalkulation!$B$5:$B$104,"&gt;="&amp;$A20,Kalkulation!$B$5:$B$104,"&lt;"&amp;EDATE($A20,1),Kalkulation!$M$5:$M$104,"&gt;=0")=0,"",SUMIFS(Kalkulation!$O$5:$O$104,Kalkulation!$B$5:$B$104,"&gt;="&amp;$A20,Kalkulation!$B$5:$B$104,"&lt;"&amp;EDATE($A20,1),Kalkulation!$M$5:$M$104,"&gt;=0")))</f>
        <v/>
      </c>
    </row>
    <row r="21">
      <c r="A21" s="17">
        <f>IFERROR(EDATE($A20,1),"")</f>
        <v/>
      </c>
      <c r="B21" s="14">
        <f>IF($A21="","",IF(COUNTIFS(Kalkulation!$B$5:$B$104,"&gt;="&amp;$A21,Kalkulation!$B$5:$B$104,"&lt;"&amp;EDATE($A21,1),Kalkulation!$M$5:$M$104,"&gt;=0")=0,"",SUMIFS(Kalkulation!$M$5:$M$104,Kalkulation!$B$5:$B$104,"&gt;="&amp;$A21,Kalkulation!$B$5:$B$104,"&lt;"&amp;EDATE($A21,1))))</f>
        <v/>
      </c>
      <c r="C21" s="14">
        <f>IF($A21="","",IF(COUNTIFS(Kalkulation!$B$5:$B$104,"&gt;="&amp;$A21,Kalkulation!$B$5:$B$104,"&lt;"&amp;EDATE($A21,1),Kalkulation!$M$5:$M$104,"&gt;=0")=0,"",SUMIFS(Kalkulation!$O$5:$O$104,Kalkulation!$B$5:$B$104,"&gt;="&amp;$A21,Kalkulation!$B$5:$B$104,"&lt;"&amp;EDATE($A21,1),Kalkulation!$M$5:$M$104,"&gt;=0")))</f>
        <v/>
      </c>
    </row>
    <row r="22">
      <c r="A22" s="18">
        <f>IFERROR(EDATE($A21,1),"")</f>
        <v/>
      </c>
      <c r="B22" s="10">
        <f>IF($A22="","",IF(COUNTIFS(Kalkulation!$B$5:$B$104,"&gt;="&amp;$A22,Kalkulation!$B$5:$B$104,"&lt;"&amp;EDATE($A22,1),Kalkulation!$M$5:$M$104,"&gt;=0")=0,"",SUMIFS(Kalkulation!$M$5:$M$104,Kalkulation!$B$5:$B$104,"&gt;="&amp;$A22,Kalkulation!$B$5:$B$104,"&lt;"&amp;EDATE($A22,1))))</f>
        <v/>
      </c>
      <c r="C22" s="10">
        <f>IF($A22="","",IF(COUNTIFS(Kalkulation!$B$5:$B$104,"&gt;="&amp;$A22,Kalkulation!$B$5:$B$104,"&lt;"&amp;EDATE($A22,1),Kalkulation!$M$5:$M$104,"&gt;=0")=0,"",SUMIFS(Kalkulation!$O$5:$O$104,Kalkulation!$B$5:$B$104,"&gt;="&amp;$A22,Kalkulation!$B$5:$B$104,"&lt;"&amp;EDATE($A22,1),Kalkulation!$M$5:$M$104,"&gt;=0")))</f>
        <v/>
      </c>
    </row>
    <row r="23">
      <c r="A23" s="17">
        <f>IFERROR(EDATE($A22,1),"")</f>
        <v/>
      </c>
      <c r="B23" s="14">
        <f>IF($A23="","",IF(COUNTIFS(Kalkulation!$B$5:$B$104,"&gt;="&amp;$A23,Kalkulation!$B$5:$B$104,"&lt;"&amp;EDATE($A23,1),Kalkulation!$M$5:$M$104,"&gt;=0")=0,"",SUMIFS(Kalkulation!$M$5:$M$104,Kalkulation!$B$5:$B$104,"&gt;="&amp;$A23,Kalkulation!$B$5:$B$104,"&lt;"&amp;EDATE($A23,1))))</f>
        <v/>
      </c>
      <c r="C23" s="14">
        <f>IF($A23="","",IF(COUNTIFS(Kalkulation!$B$5:$B$104,"&gt;="&amp;$A23,Kalkulation!$B$5:$B$104,"&lt;"&amp;EDATE($A23,1),Kalkulation!$M$5:$M$104,"&gt;=0")=0,"",SUMIFS(Kalkulation!$O$5:$O$104,Kalkulation!$B$5:$B$104,"&gt;="&amp;$A23,Kalkulation!$B$5:$B$104,"&lt;"&amp;EDATE($A23,1),Kalkulation!$M$5:$M$104,"&gt;=0")))</f>
        <v/>
      </c>
    </row>
    <row r="24">
      <c r="A24" s="18">
        <f>IFERROR(EDATE($A23,1),"")</f>
        <v/>
      </c>
      <c r="B24" s="10">
        <f>IF($A24="","",IF(COUNTIFS(Kalkulation!$B$5:$B$104,"&gt;="&amp;$A24,Kalkulation!$B$5:$B$104,"&lt;"&amp;EDATE($A24,1),Kalkulation!$M$5:$M$104,"&gt;=0")=0,"",SUMIFS(Kalkulation!$M$5:$M$104,Kalkulation!$B$5:$B$104,"&gt;="&amp;$A24,Kalkulation!$B$5:$B$104,"&lt;"&amp;EDATE($A24,1))))</f>
        <v/>
      </c>
      <c r="C24" s="10">
        <f>IF($A24="","",IF(COUNTIFS(Kalkulation!$B$5:$B$104,"&gt;="&amp;$A24,Kalkulation!$B$5:$B$104,"&lt;"&amp;EDATE($A24,1),Kalkulation!$M$5:$M$104,"&gt;=0")=0,"",SUMIFS(Kalkulation!$O$5:$O$104,Kalkulation!$B$5:$B$104,"&gt;="&amp;$A24,Kalkulation!$B$5:$B$104,"&lt;"&amp;EDATE($A24,1),Kalkulation!$M$5:$M$104,"&gt;=0")))</f>
        <v/>
      </c>
    </row>
    <row r="25">
      <c r="A25" s="17">
        <f>IFERROR(EDATE($A24,1),"")</f>
        <v/>
      </c>
      <c r="B25" s="14">
        <f>IF($A25="","",IF(COUNTIFS(Kalkulation!$B$5:$B$104,"&gt;="&amp;$A25,Kalkulation!$B$5:$B$104,"&lt;"&amp;EDATE($A25,1),Kalkulation!$M$5:$M$104,"&gt;=0")=0,"",SUMIFS(Kalkulation!$M$5:$M$104,Kalkulation!$B$5:$B$104,"&gt;="&amp;$A25,Kalkulation!$B$5:$B$104,"&lt;"&amp;EDATE($A25,1))))</f>
        <v/>
      </c>
      <c r="C25" s="14">
        <f>IF($A25="","",IF(COUNTIFS(Kalkulation!$B$5:$B$104,"&gt;="&amp;$A25,Kalkulation!$B$5:$B$104,"&lt;"&amp;EDATE($A25,1),Kalkulation!$M$5:$M$104,"&gt;=0")=0,"",SUMIFS(Kalkulation!$O$5:$O$104,Kalkulation!$B$5:$B$104,"&gt;="&amp;$A25,Kalkulation!$B$5:$B$104,"&lt;"&amp;EDATE($A25,1),Kalkulation!$M$5:$M$104,"&gt;=0")))</f>
        <v/>
      </c>
    </row>
    <row r="26">
      <c r="A26" s="18">
        <f>IFERROR(EDATE($A25,1),"")</f>
        <v/>
      </c>
      <c r="B26" s="10">
        <f>IF($A26="","",IF(COUNTIFS(Kalkulation!$B$5:$B$104,"&gt;="&amp;$A26,Kalkulation!$B$5:$B$104,"&lt;"&amp;EDATE($A26,1),Kalkulation!$M$5:$M$104,"&gt;=0")=0,"",SUMIFS(Kalkulation!$M$5:$M$104,Kalkulation!$B$5:$B$104,"&gt;="&amp;$A26,Kalkulation!$B$5:$B$104,"&lt;"&amp;EDATE($A26,1))))</f>
        <v/>
      </c>
      <c r="C26" s="10">
        <f>IF($A26="","",IF(COUNTIFS(Kalkulation!$B$5:$B$104,"&gt;="&amp;$A26,Kalkulation!$B$5:$B$104,"&lt;"&amp;EDATE($A26,1),Kalkulation!$M$5:$M$104,"&gt;=0")=0,"",SUMIFS(Kalkulation!$O$5:$O$104,Kalkulation!$B$5:$B$104,"&gt;="&amp;$A26,Kalkulation!$B$5:$B$104,"&lt;"&amp;EDATE($A26,1),Kalkulation!$M$5:$M$104,"&gt;=0")))</f>
        <v/>
      </c>
    </row>
    <row r="27">
      <c r="A27" s="17">
        <f>IFERROR(EDATE($A26,1),"")</f>
        <v/>
      </c>
      <c r="B27" s="14">
        <f>IF($A27="","",IF(COUNTIFS(Kalkulation!$B$5:$B$104,"&gt;="&amp;$A27,Kalkulation!$B$5:$B$104,"&lt;"&amp;EDATE($A27,1),Kalkulation!$M$5:$M$104,"&gt;=0")=0,"",SUMIFS(Kalkulation!$M$5:$M$104,Kalkulation!$B$5:$B$104,"&gt;="&amp;$A27,Kalkulation!$B$5:$B$104,"&lt;"&amp;EDATE($A27,1))))</f>
        <v/>
      </c>
      <c r="C27" s="14">
        <f>IF($A27="","",IF(COUNTIFS(Kalkulation!$B$5:$B$104,"&gt;="&amp;$A27,Kalkulation!$B$5:$B$104,"&lt;"&amp;EDATE($A27,1),Kalkulation!$M$5:$M$104,"&gt;=0")=0,"",SUMIFS(Kalkulation!$O$5:$O$104,Kalkulation!$B$5:$B$104,"&gt;="&amp;$A27,Kalkulation!$B$5:$B$104,"&lt;"&amp;EDATE($A27,1),Kalkulation!$M$5:$M$104,"&gt;=0")))</f>
        <v/>
      </c>
    </row>
    <row r="28">
      <c r="A28" s="18">
        <f>IFERROR(EDATE($A27,1),"")</f>
        <v/>
      </c>
      <c r="B28" s="10">
        <f>IF($A28="","",IF(COUNTIFS(Kalkulation!$B$5:$B$104,"&gt;="&amp;$A28,Kalkulation!$B$5:$B$104,"&lt;"&amp;EDATE($A28,1),Kalkulation!$M$5:$M$104,"&gt;=0")=0,"",SUMIFS(Kalkulation!$M$5:$M$104,Kalkulation!$B$5:$B$104,"&gt;="&amp;$A28,Kalkulation!$B$5:$B$104,"&lt;"&amp;EDATE($A28,1))))</f>
        <v/>
      </c>
      <c r="C28" s="10">
        <f>IF($A28="","",IF(COUNTIFS(Kalkulation!$B$5:$B$104,"&gt;="&amp;$A28,Kalkulation!$B$5:$B$104,"&lt;"&amp;EDATE($A28,1),Kalkulation!$M$5:$M$104,"&gt;=0")=0,"",SUMIFS(Kalkulation!$O$5:$O$104,Kalkulation!$B$5:$B$104,"&gt;="&amp;$A28,Kalkulation!$B$5:$B$104,"&lt;"&amp;EDATE($A28,1),Kalkulation!$M$5:$M$104,"&gt;=0")))</f>
        <v/>
      </c>
    </row>
  </sheetData>
  <mergeCells count="1">
    <mergeCell ref="A1:H1"/>
  </mergeCells>
  <conditionalFormatting sqref="E4">
    <cfRule type="expression" priority="1" dxfId="0">
      <formula>OR($E4="Kapazität prüfen",$E4="Eingaben prüfen",$E4="Puffer knapp")</formula>
    </cfRule>
    <cfRule type="expression" priority="2" dxfId="1">
      <formula>$E4="Planung im Rahmen"</formula>
    </cfRule>
  </conditionalFormatting>
  <conditionalFormatting sqref="B12:B14">
    <cfRule type="expression" priority="3" dxfId="2">
      <formula>B12&gt;0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1" customWidth="1" min="3" max="3"/>
    <col width="24" customWidth="1" min="4" max="4"/>
    <col width="25" customWidth="1" min="5" max="5"/>
    <col width="15" customWidth="1" min="6" max="6"/>
    <col width="18" customWidth="1" min="7" max="7"/>
    <col width="20" customWidth="1" min="8" max="8"/>
    <col width="14" customWidth="1" min="9" max="9"/>
    <col width="13" customWidth="1" min="10" max="10"/>
    <col width="19" customWidth="1" min="11" max="11"/>
    <col width="23" customWidth="1" min="12" max="12"/>
    <col width="18" customWidth="1" min="13" max="13"/>
    <col width="20" customWidth="1" min="14" max="14"/>
    <col width="18" customWidth="1" min="15" max="15"/>
    <col width="22" customWidth="1" min="16" max="16"/>
    <col width="18" customWidth="1" min="17" max="17"/>
    <col width="25" customWidth="1" min="18" max="18"/>
  </cols>
  <sheetData>
    <row r="1" ht="28" customHeight="1">
      <c r="A1" s="1" t="inlineStr">
        <is>
          <t>Break-even-Kalkulation – Monatsplanung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8" t="n"/>
      <c r="Q1" s="38" t="n"/>
      <c r="R1" s="39" t="n"/>
    </row>
    <row r="2" ht="30" customHeight="1">
      <c r="A2" s="2" t="inlineStr">
        <is>
          <t>Gelbe Zellen sind bearbeitbar. Formeln und Prüfungen sind für 100 Planzeilen vorbereitet; alle Beispieldaten gehören zum eindeutig fiktiven Testbetrieb.</t>
        </is>
      </c>
    </row>
    <row r="3"/>
    <row r="4" ht="44" customHeight="1">
      <c r="A4" s="16" t="inlineStr">
        <is>
          <t>Kalk-ID</t>
        </is>
      </c>
      <c r="B4" s="16" t="inlineStr">
        <is>
          <t>Zeitraum</t>
        </is>
      </c>
      <c r="C4" s="16" t="inlineStr">
        <is>
          <t>Planung</t>
        </is>
      </c>
      <c r="D4" s="16" t="inlineStr">
        <is>
          <t>Bereich</t>
        </is>
      </c>
      <c r="E4" s="16" t="inlineStr">
        <is>
          <t>Zuständigkeit</t>
        </is>
      </c>
      <c r="F4" s="16" t="inlineStr">
        <is>
          <t>Fixkosten</t>
        </is>
      </c>
      <c r="G4" s="16" t="inlineStr">
        <is>
          <t>Durchschnittsbon</t>
        </is>
      </c>
      <c r="H4" s="16" t="inlineStr">
        <is>
          <t>Variable Kostenquote</t>
        </is>
      </c>
      <c r="I4" s="16" t="inlineStr">
        <is>
          <t>Öffnungstage</t>
        </is>
      </c>
      <c r="J4" s="16" t="inlineStr">
        <is>
          <t>Sitzplätze</t>
        </is>
      </c>
      <c r="K4" s="16" t="inlineStr">
        <is>
          <t>Tischumschlag/Tag</t>
        </is>
      </c>
      <c r="L4" s="16" t="inlineStr">
        <is>
          <t>Deckungsbeitrag je Gast</t>
        </is>
      </c>
      <c r="M4" s="16" t="inlineStr">
        <is>
          <t>Break-even-Gäste</t>
        </is>
      </c>
      <c r="N4" s="16" t="inlineStr">
        <is>
          <t>Break-even-Umsatz</t>
        </is>
      </c>
      <c r="O4" s="16" t="inlineStr">
        <is>
          <t>Gästekapazität</t>
        </is>
      </c>
      <c r="P4" s="16" t="inlineStr">
        <is>
          <t>Erforderliche Auslastung</t>
        </is>
      </c>
      <c r="Q4" s="16" t="inlineStr">
        <is>
          <t>Kapazitätspuffer</t>
        </is>
      </c>
      <c r="R4" s="16" t="inlineStr">
        <is>
          <t>Bewertung</t>
        </is>
      </c>
    </row>
    <row r="5">
      <c r="A5" s="19" t="inlineStr">
        <is>
          <t>FK-2026-09-01</t>
        </is>
      </c>
      <c r="B5" s="20" t="n">
        <v>46266</v>
      </c>
      <c r="C5" s="19" t="inlineStr">
        <is>
          <t>Fiktiver Monatsplan September 2026</t>
        </is>
      </c>
      <c r="D5" s="19" t="inlineStr">
        <is>
          <t>Restaurant</t>
        </is>
      </c>
      <c r="E5" s="19" t="inlineStr">
        <is>
          <t>Betriebsleitung</t>
        </is>
      </c>
      <c r="F5" s="43" t="n">
        <v>65000</v>
      </c>
      <c r="G5" s="43" t="n">
        <v>28</v>
      </c>
      <c r="H5" s="44" t="n">
        <v>0.42</v>
      </c>
      <c r="I5" s="23" t="n">
        <v>22</v>
      </c>
      <c r="J5" s="23" t="n">
        <v>80</v>
      </c>
      <c r="K5" s="24" t="n">
        <v>1.4</v>
      </c>
      <c r="L5" s="41">
        <f>IF(COUNTA($A5:$K5)=0,"",IF(OR($G5="",$H5="",NOT(ISNUMBER($G5)),NOT(ISNUMBER($H5)),$G5&lt;=0,$H5&lt;0,$H5&gt;=1),"",IFERROR($G5*(1-$H5),"")))</f>
        <v/>
      </c>
      <c r="M5" s="14">
        <f>IF(COUNTA($A5:$K5)=0,"",IF(OR($F5="",NOT(ISNUMBER($F5)),$F5&lt;0,$L5="",$L5&lt;=0),"",IFERROR(ROUNDUP($F5/$L5,0),"")))</f>
        <v/>
      </c>
      <c r="N5" s="41">
        <f>IF(OR($M5="",$G5="",NOT(ISNUMBER($M5)),NOT(ISNUMBER($G5))),"",IFERROR($M5*$G5,""))</f>
        <v/>
      </c>
      <c r="O5" s="14">
        <f>IF(COUNTA($A5:$K5)=0,"",IF(OR($I5="",$J5="",$K5="",NOT(ISNUMBER($I5)),NOT(ISNUMBER($J5)),NOT(ISNUMBER($K5)),$I5&lt;=0,$J5&lt;=0,$K5&lt;=0),"",IFERROR($I5*$J5*$K5,"")))</f>
        <v/>
      </c>
      <c r="P5" s="42">
        <f>IF(OR($M5="",$O5=""),"",IFERROR($M5/$O5,""))</f>
        <v/>
      </c>
      <c r="Q5" s="14">
        <f>IF(OR($M5="",$O5=""),"",IFERROR($O5-$M5,""))</f>
        <v/>
      </c>
      <c r="R5" s="25">
        <f>IF(COUNTA($A5:$K5)=0,"",IF(OR($A5="",$B5="",$C5="",$D5="",$E5="",$F5="",$G5="",$H5="",$I5="",$J5="",$K5=""),"Eingaben fehlen",IF(OR(NOT(ISNUMBER($B5)),NOT(ISNUMBER($F5)),NOT(ISNUMBER($G5)),NOT(ISNUMBER($H5)),NOT(ISNUMBER($I5)),NOT(ISNUMBER($J5)),NOT(ISNUMBER($K5)),$B5&lt;Parameter!$B$5,$B5&gt;Parameter!$B$6,$F5&lt;0,$F5&gt;Parameter!$B$9,$G5&lt;=0,$G5&gt;Parameter!$B$10,$H5&lt;0,$H5&gt;Parameter!$B$8,$H5&gt;=1,$I5&lt;=0,$I5&gt;Parameter!$B$11,$J5&lt;=0,$J5&gt;Parameter!$B$12,$K5&lt;=0,$K5&gt;Parameter!$B$13),"Eingaben prüfen",IF(OR($M5="",$O5="",$P5=""),"Eingaben prüfen",IF($M5&gt;$O5,"Kapazität reicht nicht",IF($P5&gt;=Parameter!$B$7,"Knapp","Erreichbar"))))))</f>
        <v/>
      </c>
    </row>
    <row r="6">
      <c r="A6" s="19" t="inlineStr">
        <is>
          <t>FK-2026-10-02</t>
        </is>
      </c>
      <c r="B6" s="20" t="n">
        <v>46296</v>
      </c>
      <c r="C6" s="19" t="inlineStr">
        <is>
          <t>Fiktiver Monatsplan Oktober 2026</t>
        </is>
      </c>
      <c r="D6" s="19" t="inlineStr">
        <is>
          <t>Café</t>
        </is>
      </c>
      <c r="E6" s="19" t="inlineStr">
        <is>
          <t>Servicekoordination</t>
        </is>
      </c>
      <c r="F6" s="43" t="n">
        <v>26000</v>
      </c>
      <c r="G6" s="43" t="n">
        <v>18.5</v>
      </c>
      <c r="H6" s="44" t="n">
        <v>0.36</v>
      </c>
      <c r="I6" s="23" t="n">
        <v>26</v>
      </c>
      <c r="J6" s="23" t="n">
        <v>70</v>
      </c>
      <c r="K6" s="24" t="n">
        <v>1.7</v>
      </c>
      <c r="L6" s="45">
        <f>IF(COUNTA($A6:$K6)=0,"",IF(OR($G6="",$H6="",NOT(ISNUMBER($G6)),NOT(ISNUMBER($H6)),$G6&lt;=0,$H6&lt;0,$H6&gt;=1),"",IFERROR($G6*(1-$H6),"")))</f>
        <v/>
      </c>
      <c r="M6" s="10">
        <f>IF(COUNTA($A6:$K6)=0,"",IF(OR($F6="",NOT(ISNUMBER($F6)),$F6&lt;0,$L6="",$L6&lt;=0),"",IFERROR(ROUNDUP($F6/$L6,0),"")))</f>
        <v/>
      </c>
      <c r="N6" s="45">
        <f>IF(OR($M6="",$G6="",NOT(ISNUMBER($M6)),NOT(ISNUMBER($G6))),"",IFERROR($M6*$G6,""))</f>
        <v/>
      </c>
      <c r="O6" s="10">
        <f>IF(COUNTA($A6:$K6)=0,"",IF(OR($I6="",$J6="",$K6="",NOT(ISNUMBER($I6)),NOT(ISNUMBER($J6)),NOT(ISNUMBER($K6)),$I6&lt;=0,$J6&lt;=0,$K6&lt;=0),"",IFERROR($I6*$J6*$K6,"")))</f>
        <v/>
      </c>
      <c r="P6" s="46">
        <f>IF(OR($M6="",$O6=""),"",IFERROR($M6/$O6,""))</f>
        <v/>
      </c>
      <c r="Q6" s="10">
        <f>IF(OR($M6="",$O6=""),"",IFERROR($O6-$M6,""))</f>
        <v/>
      </c>
      <c r="R6" s="28">
        <f>IF(COUNTA($A6:$K6)=0,"",IF(OR($A6="",$B6="",$C6="",$D6="",$E6="",$F6="",$G6="",$H6="",$I6="",$J6="",$K6=""),"Eingaben fehlen",IF(OR(NOT(ISNUMBER($B6)),NOT(ISNUMBER($F6)),NOT(ISNUMBER($G6)),NOT(ISNUMBER($H6)),NOT(ISNUMBER($I6)),NOT(ISNUMBER($J6)),NOT(ISNUMBER($K6)),$B6&lt;Parameter!$B$5,$B6&gt;Parameter!$B$6,$F6&lt;0,$F6&gt;Parameter!$B$9,$G6&lt;=0,$G6&gt;Parameter!$B$10,$H6&lt;0,$H6&gt;Parameter!$B$8,$H6&gt;=1,$I6&lt;=0,$I6&gt;Parameter!$B$11,$J6&lt;=0,$J6&gt;Parameter!$B$12,$K6&lt;=0,$K6&gt;Parameter!$B$13),"Eingaben prüfen",IF(OR($M6="",$O6="",$P6=""),"Eingaben prüfen",IF($M6&gt;$O6,"Kapazität reicht nicht",IF($P6&gt;=Parameter!$B$7,"Knapp","Erreichbar"))))))</f>
        <v/>
      </c>
    </row>
    <row r="7">
      <c r="A7" s="19" t="inlineStr">
        <is>
          <t>FK-2026-11-03</t>
        </is>
      </c>
      <c r="B7" s="20" t="n">
        <v>46327</v>
      </c>
      <c r="C7" s="19" t="inlineStr">
        <is>
          <t>Fiktiver Monatsplan November 2026</t>
        </is>
      </c>
      <c r="D7" s="19" t="inlineStr">
        <is>
          <t>Bar</t>
        </is>
      </c>
      <c r="E7" s="19" t="inlineStr">
        <is>
          <t>Betriebsleitung</t>
        </is>
      </c>
      <c r="F7" s="43" t="n">
        <v>42000</v>
      </c>
      <c r="G7" s="43" t="n">
        <v>27</v>
      </c>
      <c r="H7" s="44" t="n">
        <v>0.4</v>
      </c>
      <c r="I7" s="23" t="n">
        <v>24</v>
      </c>
      <c r="J7" s="23" t="n">
        <v>90</v>
      </c>
      <c r="K7" s="24" t="n">
        <v>1.6</v>
      </c>
      <c r="L7" s="41">
        <f>IF(COUNTA($A7:$K7)=0,"",IF(OR($G7="",$H7="",NOT(ISNUMBER($G7)),NOT(ISNUMBER($H7)),$G7&lt;=0,$H7&lt;0,$H7&gt;=1),"",IFERROR($G7*(1-$H7),"")))</f>
        <v/>
      </c>
      <c r="M7" s="14">
        <f>IF(COUNTA($A7:$K7)=0,"",IF(OR($F7="",NOT(ISNUMBER($F7)),$F7&lt;0,$L7="",$L7&lt;=0),"",IFERROR(ROUNDUP($F7/$L7,0),"")))</f>
        <v/>
      </c>
      <c r="N7" s="41">
        <f>IF(OR($M7="",$G7="",NOT(ISNUMBER($M7)),NOT(ISNUMBER($G7))),"",IFERROR($M7*$G7,""))</f>
        <v/>
      </c>
      <c r="O7" s="14">
        <f>IF(COUNTA($A7:$K7)=0,"",IF(OR($I7="",$J7="",$K7="",NOT(ISNUMBER($I7)),NOT(ISNUMBER($J7)),NOT(ISNUMBER($K7)),$I7&lt;=0,$J7&lt;=0,$K7&lt;=0),"",IFERROR($I7*$J7*$K7,"")))</f>
        <v/>
      </c>
      <c r="P7" s="42">
        <f>IF(OR($M7="",$O7=""),"",IFERROR($M7/$O7,""))</f>
        <v/>
      </c>
      <c r="Q7" s="14">
        <f>IF(OR($M7="",$O7=""),"",IFERROR($O7-$M7,""))</f>
        <v/>
      </c>
      <c r="R7" s="25">
        <f>IF(COUNTA($A7:$K7)=0,"",IF(OR($A7="",$B7="",$C7="",$D7="",$E7="",$F7="",$G7="",$H7="",$I7="",$J7="",$K7=""),"Eingaben fehlen",IF(OR(NOT(ISNUMBER($B7)),NOT(ISNUMBER($F7)),NOT(ISNUMBER($G7)),NOT(ISNUMBER($H7)),NOT(ISNUMBER($I7)),NOT(ISNUMBER($J7)),NOT(ISNUMBER($K7)),$B7&lt;Parameter!$B$5,$B7&gt;Parameter!$B$6,$F7&lt;0,$F7&gt;Parameter!$B$9,$G7&lt;=0,$G7&gt;Parameter!$B$10,$H7&lt;0,$H7&gt;Parameter!$B$8,$H7&gt;=1,$I7&lt;=0,$I7&gt;Parameter!$B$11,$J7&lt;=0,$J7&gt;Parameter!$B$12,$K7&lt;=0,$K7&gt;Parameter!$B$13),"Eingaben prüfen",IF(OR($M7="",$O7="",$P7=""),"Eingaben prüfen",IF($M7&gt;$O7,"Kapazität reicht nicht",IF($P7&gt;=Parameter!$B$7,"Knapp","Erreichbar"))))))</f>
        <v/>
      </c>
    </row>
    <row r="8">
      <c r="A8" s="19" t="inlineStr">
        <is>
          <t>FK-2026-12-04</t>
        </is>
      </c>
      <c r="B8" s="20" t="n">
        <v>46357</v>
      </c>
      <c r="C8" s="19" t="inlineStr">
        <is>
          <t>Fiktiver Monatsplan Dezember 2026</t>
        </is>
      </c>
      <c r="D8" s="19" t="inlineStr">
        <is>
          <t>Catering</t>
        </is>
      </c>
      <c r="E8" s="19" t="inlineStr">
        <is>
          <t>Veranstaltungsplanung</t>
        </is>
      </c>
      <c r="F8" s="43" t="n">
        <v>38000</v>
      </c>
      <c r="G8" s="43" t="n">
        <v>52</v>
      </c>
      <c r="H8" s="44" t="n">
        <v>0.48</v>
      </c>
      <c r="I8" s="23" t="n">
        <v>12</v>
      </c>
      <c r="J8" s="23" t="n">
        <v>180</v>
      </c>
      <c r="K8" s="24" t="n">
        <v>1</v>
      </c>
      <c r="L8" s="45">
        <f>IF(COUNTA($A8:$K8)=0,"",IF(OR($G8="",$H8="",NOT(ISNUMBER($G8)),NOT(ISNUMBER($H8)),$G8&lt;=0,$H8&lt;0,$H8&gt;=1),"",IFERROR($G8*(1-$H8),"")))</f>
        <v/>
      </c>
      <c r="M8" s="10">
        <f>IF(COUNTA($A8:$K8)=0,"",IF(OR($F8="",NOT(ISNUMBER($F8)),$F8&lt;0,$L8="",$L8&lt;=0),"",IFERROR(ROUNDUP($F8/$L8,0),"")))</f>
        <v/>
      </c>
      <c r="N8" s="45">
        <f>IF(OR($M8="",$G8="",NOT(ISNUMBER($M8)),NOT(ISNUMBER($G8))),"",IFERROR($M8*$G8,""))</f>
        <v/>
      </c>
      <c r="O8" s="10">
        <f>IF(COUNTA($A8:$K8)=0,"",IF(OR($I8="",$J8="",$K8="",NOT(ISNUMBER($I8)),NOT(ISNUMBER($J8)),NOT(ISNUMBER($K8)),$I8&lt;=0,$J8&lt;=0,$K8&lt;=0),"",IFERROR($I8*$J8*$K8,"")))</f>
        <v/>
      </c>
      <c r="P8" s="46">
        <f>IF(OR($M8="",$O8=""),"",IFERROR($M8/$O8,""))</f>
        <v/>
      </c>
      <c r="Q8" s="10">
        <f>IF(OR($M8="",$O8=""),"",IFERROR($O8-$M8,""))</f>
        <v/>
      </c>
      <c r="R8" s="28">
        <f>IF(COUNTA($A8:$K8)=0,"",IF(OR($A8="",$B8="",$C8="",$D8="",$E8="",$F8="",$G8="",$H8="",$I8="",$J8="",$K8=""),"Eingaben fehlen",IF(OR(NOT(ISNUMBER($B8)),NOT(ISNUMBER($F8)),NOT(ISNUMBER($G8)),NOT(ISNUMBER($H8)),NOT(ISNUMBER($I8)),NOT(ISNUMBER($J8)),NOT(ISNUMBER($K8)),$B8&lt;Parameter!$B$5,$B8&gt;Parameter!$B$6,$F8&lt;0,$F8&gt;Parameter!$B$9,$G8&lt;=0,$G8&gt;Parameter!$B$10,$H8&lt;0,$H8&gt;Parameter!$B$8,$H8&gt;=1,$I8&lt;=0,$I8&gt;Parameter!$B$11,$J8&lt;=0,$J8&gt;Parameter!$B$12,$K8&lt;=0,$K8&gt;Parameter!$B$13),"Eingaben prüfen",IF(OR($M8="",$O8="",$P8=""),"Eingaben prüfen",IF($M8&gt;$O8,"Kapazität reicht nicht",IF($P8&gt;=Parameter!$B$7,"Knapp","Erreichbar"))))))</f>
        <v/>
      </c>
    </row>
    <row r="9">
      <c r="A9" s="19" t="inlineStr">
        <is>
          <t>FK-2027-01-05</t>
        </is>
      </c>
      <c r="B9" s="20" t="n">
        <v>46388</v>
      </c>
      <c r="C9" s="19" t="inlineStr">
        <is>
          <t>Fiktiver Monatsplan Januar 2027</t>
        </is>
      </c>
      <c r="D9" s="19" t="inlineStr">
        <is>
          <t>Veranstaltungsbereich</t>
        </is>
      </c>
      <c r="E9" s="19" t="inlineStr">
        <is>
          <t>Controlling</t>
        </is>
      </c>
      <c r="F9" s="43" t="n">
        <v>45000</v>
      </c>
      <c r="G9" s="43" t="n">
        <v>30</v>
      </c>
      <c r="H9" s="44" t="n">
        <v>0.4</v>
      </c>
      <c r="I9" s="23" t="n">
        <v>25</v>
      </c>
      <c r="J9" s="23" t="n">
        <v>70</v>
      </c>
      <c r="K9" s="24" t="n">
        <v>1.65</v>
      </c>
      <c r="L9" s="41">
        <f>IF(COUNTA($A9:$K9)=0,"",IF(OR($G9="",$H9="",NOT(ISNUMBER($G9)),NOT(ISNUMBER($H9)),$G9&lt;=0,$H9&lt;0,$H9&gt;=1),"",IFERROR($G9*(1-$H9),"")))</f>
        <v/>
      </c>
      <c r="M9" s="14">
        <f>IF(COUNTA($A9:$K9)=0,"",IF(OR($F9="",NOT(ISNUMBER($F9)),$F9&lt;0,$L9="",$L9&lt;=0),"",IFERROR(ROUNDUP($F9/$L9,0),"")))</f>
        <v/>
      </c>
      <c r="N9" s="41">
        <f>IF(OR($M9="",$G9="",NOT(ISNUMBER($M9)),NOT(ISNUMBER($G9))),"",IFERROR($M9*$G9,""))</f>
        <v/>
      </c>
      <c r="O9" s="14">
        <f>IF(COUNTA($A9:$K9)=0,"",IF(OR($I9="",$J9="",$K9="",NOT(ISNUMBER($I9)),NOT(ISNUMBER($J9)),NOT(ISNUMBER($K9)),$I9&lt;=0,$J9&lt;=0,$K9&lt;=0),"",IFERROR($I9*$J9*$K9,"")))</f>
        <v/>
      </c>
      <c r="P9" s="42">
        <f>IF(OR($M9="",$O9=""),"",IFERROR($M9/$O9,""))</f>
        <v/>
      </c>
      <c r="Q9" s="14">
        <f>IF(OR($M9="",$O9=""),"",IFERROR($O9-$M9,""))</f>
        <v/>
      </c>
      <c r="R9" s="25">
        <f>IF(COUNTA($A9:$K9)=0,"",IF(OR($A9="",$B9="",$C9="",$D9="",$E9="",$F9="",$G9="",$H9="",$I9="",$J9="",$K9=""),"Eingaben fehlen",IF(OR(NOT(ISNUMBER($B9)),NOT(ISNUMBER($F9)),NOT(ISNUMBER($G9)),NOT(ISNUMBER($H9)),NOT(ISNUMBER($I9)),NOT(ISNUMBER($J9)),NOT(ISNUMBER($K9)),$B9&lt;Parameter!$B$5,$B9&gt;Parameter!$B$6,$F9&lt;0,$F9&gt;Parameter!$B$9,$G9&lt;=0,$G9&gt;Parameter!$B$10,$H9&lt;0,$H9&gt;Parameter!$B$8,$H9&gt;=1,$I9&lt;=0,$I9&gt;Parameter!$B$11,$J9&lt;=0,$J9&gt;Parameter!$B$12,$K9&lt;=0,$K9&gt;Parameter!$B$13),"Eingaben prüfen",IF(OR($M9="",$O9="",$P9=""),"Eingaben prüfen",IF($M9&gt;$O9,"Kapazität reicht nicht",IF($P9&gt;=Parameter!$B$7,"Knapp","Erreichbar"))))))</f>
        <v/>
      </c>
    </row>
    <row r="10">
      <c r="A10" s="19" t="inlineStr">
        <is>
          <t>FK-2027-02-06</t>
        </is>
      </c>
      <c r="B10" s="20" t="n">
        <v>46419</v>
      </c>
      <c r="C10" s="19" t="inlineStr">
        <is>
          <t>Fiktiver Monatsplan Februar 2027</t>
        </is>
      </c>
      <c r="D10" s="19" t="inlineStr">
        <is>
          <t>Café</t>
        </is>
      </c>
      <c r="E10" s="19" t="inlineStr">
        <is>
          <t>Servicekoordination</t>
        </is>
      </c>
      <c r="F10" s="43" t="n">
        <v>33000</v>
      </c>
      <c r="G10" s="43" t="n">
        <v>24</v>
      </c>
      <c r="H10" s="44" t="n">
        <v>0.37</v>
      </c>
      <c r="I10" s="23" t="n">
        <v>25</v>
      </c>
      <c r="J10" s="23" t="n">
        <v>75</v>
      </c>
      <c r="K10" s="24" t="n">
        <v>1.7</v>
      </c>
      <c r="L10" s="45">
        <f>IF(COUNTA($A10:$K10)=0,"",IF(OR($G10="",$H10="",NOT(ISNUMBER($G10)),NOT(ISNUMBER($H10)),$G10&lt;=0,$H10&lt;0,$H10&gt;=1),"",IFERROR($G10*(1-$H10),"")))</f>
        <v/>
      </c>
      <c r="M10" s="10">
        <f>IF(COUNTA($A10:$K10)=0,"",IF(OR($F10="",NOT(ISNUMBER($F10)),$F10&lt;0,$L10="",$L10&lt;=0),"",IFERROR(ROUNDUP($F10/$L10,0),"")))</f>
        <v/>
      </c>
      <c r="N10" s="45">
        <f>IF(OR($M10="",$G10="",NOT(ISNUMBER($M10)),NOT(ISNUMBER($G10))),"",IFERROR($M10*$G10,""))</f>
        <v/>
      </c>
      <c r="O10" s="10">
        <f>IF(COUNTA($A10:$K10)=0,"",IF(OR($I10="",$J10="",$K10="",NOT(ISNUMBER($I10)),NOT(ISNUMBER($J10)),NOT(ISNUMBER($K10)),$I10&lt;=0,$J10&lt;=0,$K10&lt;=0),"",IFERROR($I10*$J10*$K10,"")))</f>
        <v/>
      </c>
      <c r="P10" s="46">
        <f>IF(OR($M10="",$O10=""),"",IFERROR($M10/$O10,""))</f>
        <v/>
      </c>
      <c r="Q10" s="10">
        <f>IF(OR($M10="",$O10=""),"",IFERROR($O10-$M10,""))</f>
        <v/>
      </c>
      <c r="R10" s="28">
        <f>IF(COUNTA($A10:$K10)=0,"",IF(OR($A10="",$B10="",$C10="",$D10="",$E10="",$F10="",$G10="",$H10="",$I10="",$J10="",$K10=""),"Eingaben fehlen",IF(OR(NOT(ISNUMBER($B10)),NOT(ISNUMBER($F10)),NOT(ISNUMBER($G10)),NOT(ISNUMBER($H10)),NOT(ISNUMBER($I10)),NOT(ISNUMBER($J10)),NOT(ISNUMBER($K10)),$B10&lt;Parameter!$B$5,$B10&gt;Parameter!$B$6,$F10&lt;0,$F10&gt;Parameter!$B$9,$G10&lt;=0,$G10&gt;Parameter!$B$10,$H10&lt;0,$H10&gt;Parameter!$B$8,$H10&gt;=1,$I10&lt;=0,$I10&gt;Parameter!$B$11,$J10&lt;=0,$J10&gt;Parameter!$B$12,$K10&lt;=0,$K10&gt;Parameter!$B$13),"Eingaben prüfen",IF(OR($M10="",$O10="",$P10=""),"Eingaben prüfen",IF($M10&gt;$O10,"Kapazität reicht nicht",IF($P10&gt;=Parameter!$B$7,"Knapp","Erreichbar"))))))</f>
        <v/>
      </c>
    </row>
    <row r="11">
      <c r="A11" s="19" t="inlineStr">
        <is>
          <t>FK-2027-03-07</t>
        </is>
      </c>
      <c r="B11" s="20" t="n">
        <v>46447</v>
      </c>
      <c r="C11" s="19" t="inlineStr">
        <is>
          <t>Fiktiver Monatsplan März 2027</t>
        </is>
      </c>
      <c r="D11" s="19" t="inlineStr">
        <is>
          <t>Restaurant</t>
        </is>
      </c>
      <c r="E11" s="19" t="inlineStr">
        <is>
          <t>Küchenkoordination</t>
        </is>
      </c>
      <c r="F11" s="43" t="n">
        <v>58000</v>
      </c>
      <c r="G11" s="43" t="n">
        <v>34</v>
      </c>
      <c r="H11" s="44" t="n">
        <v>0.41</v>
      </c>
      <c r="I11" s="23" t="n">
        <v>23</v>
      </c>
      <c r="J11" s="23" t="n">
        <v>85</v>
      </c>
      <c r="K11" s="24" t="n">
        <v>1.4</v>
      </c>
      <c r="L11" s="41">
        <f>IF(COUNTA($A11:$K11)=0,"",IF(OR($G11="",$H11="",NOT(ISNUMBER($G11)),NOT(ISNUMBER($H11)),$G11&lt;=0,$H11&lt;0,$H11&gt;=1),"",IFERROR($G11*(1-$H11),"")))</f>
        <v/>
      </c>
      <c r="M11" s="14">
        <f>IF(COUNTA($A11:$K11)=0,"",IF(OR($F11="",NOT(ISNUMBER($F11)),$F11&lt;0,$L11="",$L11&lt;=0),"",IFERROR(ROUNDUP($F11/$L11,0),"")))</f>
        <v/>
      </c>
      <c r="N11" s="41">
        <f>IF(OR($M11="",$G11="",NOT(ISNUMBER($M11)),NOT(ISNUMBER($G11))),"",IFERROR($M11*$G11,""))</f>
        <v/>
      </c>
      <c r="O11" s="14">
        <f>IF(COUNTA($A11:$K11)=0,"",IF(OR($I11="",$J11="",$K11="",NOT(ISNUMBER($I11)),NOT(ISNUMBER($J11)),NOT(ISNUMBER($K11)),$I11&lt;=0,$J11&lt;=0,$K11&lt;=0),"",IFERROR($I11*$J11*$K11,"")))</f>
        <v/>
      </c>
      <c r="P11" s="42">
        <f>IF(OR($M11="",$O11=""),"",IFERROR($M11/$O11,""))</f>
        <v/>
      </c>
      <c r="Q11" s="14">
        <f>IF(OR($M11="",$O11=""),"",IFERROR($O11-$M11,""))</f>
        <v/>
      </c>
      <c r="R11" s="25">
        <f>IF(COUNTA($A11:$K11)=0,"",IF(OR($A11="",$B11="",$C11="",$D11="",$E11="",$F11="",$G11="",$H11="",$I11="",$J11="",$K11=""),"Eingaben fehlen",IF(OR(NOT(ISNUMBER($B11)),NOT(ISNUMBER($F11)),NOT(ISNUMBER($G11)),NOT(ISNUMBER($H11)),NOT(ISNUMBER($I11)),NOT(ISNUMBER($J11)),NOT(ISNUMBER($K11)),$B11&lt;Parameter!$B$5,$B11&gt;Parameter!$B$6,$F11&lt;0,$F11&gt;Parameter!$B$9,$G11&lt;=0,$G11&gt;Parameter!$B$10,$H11&lt;0,$H11&gt;Parameter!$B$8,$H11&gt;=1,$I11&lt;=0,$I11&gt;Parameter!$B$11,$J11&lt;=0,$J11&gt;Parameter!$B$12,$K11&lt;=0,$K11&gt;Parameter!$B$13),"Eingaben prüfen",IF(OR($M11="",$O11="",$P11=""),"Eingaben prüfen",IF($M11&gt;$O11,"Kapazität reicht nicht",IF($P11&gt;=Parameter!$B$7,"Knapp","Erreichbar"))))))</f>
        <v/>
      </c>
    </row>
    <row r="12">
      <c r="A12" s="19" t="inlineStr">
        <is>
          <t>FK-2027-04-08</t>
        </is>
      </c>
      <c r="B12" s="20" t="n">
        <v>46478</v>
      </c>
      <c r="C12" s="19" t="inlineStr">
        <is>
          <t>Fiktiver Monatsplan April 2027</t>
        </is>
      </c>
      <c r="D12" s="19" t="inlineStr">
        <is>
          <t>Catering</t>
        </is>
      </c>
      <c r="E12" s="19" t="inlineStr">
        <is>
          <t>Veranstaltungsplanung</t>
        </is>
      </c>
      <c r="F12" s="43" t="n">
        <v>41000</v>
      </c>
      <c r="G12" s="43" t="n">
        <v>49</v>
      </c>
      <c r="H12" s="44" t="n">
        <v>0.45</v>
      </c>
      <c r="I12" s="23" t="n">
        <v>14</v>
      </c>
      <c r="J12" s="23" t="n">
        <v>130</v>
      </c>
      <c r="K12" s="24" t="n">
        <v>1.05</v>
      </c>
      <c r="L12" s="45">
        <f>IF(COUNTA($A12:$K12)=0,"",IF(OR($G12="",$H12="",NOT(ISNUMBER($G12)),NOT(ISNUMBER($H12)),$G12&lt;=0,$H12&lt;0,$H12&gt;=1),"",IFERROR($G12*(1-$H12),"")))</f>
        <v/>
      </c>
      <c r="M12" s="10">
        <f>IF(COUNTA($A12:$K12)=0,"",IF(OR($F12="",NOT(ISNUMBER($F12)),$F12&lt;0,$L12="",$L12&lt;=0),"",IFERROR(ROUNDUP($F12/$L12,0),"")))</f>
        <v/>
      </c>
      <c r="N12" s="45">
        <f>IF(OR($M12="",$G12="",NOT(ISNUMBER($M12)),NOT(ISNUMBER($G12))),"",IFERROR($M12*$G12,""))</f>
        <v/>
      </c>
      <c r="O12" s="10">
        <f>IF(COUNTA($A12:$K12)=0,"",IF(OR($I12="",$J12="",$K12="",NOT(ISNUMBER($I12)),NOT(ISNUMBER($J12)),NOT(ISNUMBER($K12)),$I12&lt;=0,$J12&lt;=0,$K12&lt;=0),"",IFERROR($I12*$J12*$K12,"")))</f>
        <v/>
      </c>
      <c r="P12" s="46">
        <f>IF(OR($M12="",$O12=""),"",IFERROR($M12/$O12,""))</f>
        <v/>
      </c>
      <c r="Q12" s="10">
        <f>IF(OR($M12="",$O12=""),"",IFERROR($O12-$M12,""))</f>
        <v/>
      </c>
      <c r="R12" s="28">
        <f>IF(COUNTA($A12:$K12)=0,"",IF(OR($A12="",$B12="",$C12="",$D12="",$E12="",$F12="",$G12="",$H12="",$I12="",$J12="",$K12=""),"Eingaben fehlen",IF(OR(NOT(ISNUMBER($B12)),NOT(ISNUMBER($F12)),NOT(ISNUMBER($G12)),NOT(ISNUMBER($H12)),NOT(ISNUMBER($I12)),NOT(ISNUMBER($J12)),NOT(ISNUMBER($K12)),$B12&lt;Parameter!$B$5,$B12&gt;Parameter!$B$6,$F12&lt;0,$F12&gt;Parameter!$B$9,$G12&lt;=0,$G12&gt;Parameter!$B$10,$H12&lt;0,$H12&gt;Parameter!$B$8,$H12&gt;=1,$I12&lt;=0,$I12&gt;Parameter!$B$11,$J12&lt;=0,$J12&gt;Parameter!$B$12,$K12&lt;=0,$K12&gt;Parameter!$B$13),"Eingaben prüfen",IF(OR($M12="",$O12="",$P12=""),"Eingaben prüfen",IF($M12&gt;$O12,"Kapazität reicht nicht",IF($P12&gt;=Parameter!$B$7,"Knapp","Erreichbar"))))))</f>
        <v/>
      </c>
    </row>
    <row r="13">
      <c r="A13" s="19" t="inlineStr">
        <is>
          <t>FK-2027-05-09</t>
        </is>
      </c>
      <c r="B13" s="20" t="n">
        <v>46508</v>
      </c>
      <c r="C13" s="19" t="inlineStr">
        <is>
          <t>Fiktiver Monatsplan Mai 2027</t>
        </is>
      </c>
      <c r="D13" s="19" t="inlineStr">
        <is>
          <t>Bar</t>
        </is>
      </c>
      <c r="E13" s="19" t="inlineStr">
        <is>
          <t>Controlling</t>
        </is>
      </c>
      <c r="F13" s="43" t="n">
        <v>47000</v>
      </c>
      <c r="G13" s="43" t="n">
        <v>31.5</v>
      </c>
      <c r="H13" s="44" t="n">
        <v>0.39</v>
      </c>
      <c r="I13" s="23" t="n">
        <v>24</v>
      </c>
      <c r="J13" s="23" t="n">
        <v>78</v>
      </c>
      <c r="K13" s="24" t="n">
        <v>1.5</v>
      </c>
      <c r="L13" s="41">
        <f>IF(COUNTA($A13:$K13)=0,"",IF(OR($G13="",$H13="",NOT(ISNUMBER($G13)),NOT(ISNUMBER($H13)),$G13&lt;=0,$H13&lt;0,$H13&gt;=1),"",IFERROR($G13*(1-$H13),"")))</f>
        <v/>
      </c>
      <c r="M13" s="14">
        <f>IF(COUNTA($A13:$K13)=0,"",IF(OR($F13="",NOT(ISNUMBER($F13)),$F13&lt;0,$L13="",$L13&lt;=0),"",IFERROR(ROUNDUP($F13/$L13,0),"")))</f>
        <v/>
      </c>
      <c r="N13" s="41">
        <f>IF(OR($M13="",$G13="",NOT(ISNUMBER($M13)),NOT(ISNUMBER($G13))),"",IFERROR($M13*$G13,""))</f>
        <v/>
      </c>
      <c r="O13" s="14">
        <f>IF(COUNTA($A13:$K13)=0,"",IF(OR($I13="",$J13="",$K13="",NOT(ISNUMBER($I13)),NOT(ISNUMBER($J13)),NOT(ISNUMBER($K13)),$I13&lt;=0,$J13&lt;=0,$K13&lt;=0),"",IFERROR($I13*$J13*$K13,"")))</f>
        <v/>
      </c>
      <c r="P13" s="42">
        <f>IF(OR($M13="",$O13=""),"",IFERROR($M13/$O13,""))</f>
        <v/>
      </c>
      <c r="Q13" s="14">
        <f>IF(OR($M13="",$O13=""),"",IFERROR($O13-$M13,""))</f>
        <v/>
      </c>
      <c r="R13" s="25">
        <f>IF(COUNTA($A13:$K13)=0,"",IF(OR($A13="",$B13="",$C13="",$D13="",$E13="",$F13="",$G13="",$H13="",$I13="",$J13="",$K13=""),"Eingaben fehlen",IF(OR(NOT(ISNUMBER($B13)),NOT(ISNUMBER($F13)),NOT(ISNUMBER($G13)),NOT(ISNUMBER($H13)),NOT(ISNUMBER($I13)),NOT(ISNUMBER($J13)),NOT(ISNUMBER($K13)),$B13&lt;Parameter!$B$5,$B13&gt;Parameter!$B$6,$F13&lt;0,$F13&gt;Parameter!$B$9,$G13&lt;=0,$G13&gt;Parameter!$B$10,$H13&lt;0,$H13&gt;Parameter!$B$8,$H13&gt;=1,$I13&lt;=0,$I13&gt;Parameter!$B$11,$J13&lt;=0,$J13&gt;Parameter!$B$12,$K13&lt;=0,$K13&gt;Parameter!$B$13),"Eingaben prüfen",IF(OR($M13="",$O13="",$P13=""),"Eingaben prüfen",IF($M13&gt;$O13,"Kapazität reicht nicht",IF($P13&gt;=Parameter!$B$7,"Knapp","Erreichbar"))))))</f>
        <v/>
      </c>
    </row>
    <row r="14">
      <c r="A14" s="19" t="inlineStr">
        <is>
          <t>FK-2027-06-10</t>
        </is>
      </c>
      <c r="B14" s="20" t="n">
        <v>46539</v>
      </c>
      <c r="C14" s="19" t="inlineStr">
        <is>
          <t>Fiktiver Monatsplan Juni 2027</t>
        </is>
      </c>
      <c r="D14" s="19" t="inlineStr">
        <is>
          <t>Veranstaltungsbereich</t>
        </is>
      </c>
      <c r="E14" s="19" t="inlineStr">
        <is>
          <t>Betriebsleitung</t>
        </is>
      </c>
      <c r="F14" s="43" t="n">
        <v>30000</v>
      </c>
      <c r="G14" s="43" t="n">
        <v>21</v>
      </c>
      <c r="H14" s="44" t="n">
        <v>0.35</v>
      </c>
      <c r="I14" s="23" t="n">
        <v>26</v>
      </c>
      <c r="J14" s="23" t="n">
        <v>72</v>
      </c>
      <c r="K14" s="24" t="n">
        <v>1.55</v>
      </c>
      <c r="L14" s="45">
        <f>IF(COUNTA($A14:$K14)=0,"",IF(OR($G14="",$H14="",NOT(ISNUMBER($G14)),NOT(ISNUMBER($H14)),$G14&lt;=0,$H14&lt;0,$H14&gt;=1),"",IFERROR($G14*(1-$H14),"")))</f>
        <v/>
      </c>
      <c r="M14" s="10">
        <f>IF(COUNTA($A14:$K14)=0,"",IF(OR($F14="",NOT(ISNUMBER($F14)),$F14&lt;0,$L14="",$L14&lt;=0),"",IFERROR(ROUNDUP($F14/$L14,0),"")))</f>
        <v/>
      </c>
      <c r="N14" s="45">
        <f>IF(OR($M14="",$G14="",NOT(ISNUMBER($M14)),NOT(ISNUMBER($G14))),"",IFERROR($M14*$G14,""))</f>
        <v/>
      </c>
      <c r="O14" s="10">
        <f>IF(COUNTA($A14:$K14)=0,"",IF(OR($I14="",$J14="",$K14="",NOT(ISNUMBER($I14)),NOT(ISNUMBER($J14)),NOT(ISNUMBER($K14)),$I14&lt;=0,$J14&lt;=0,$K14&lt;=0),"",IFERROR($I14*$J14*$K14,"")))</f>
        <v/>
      </c>
      <c r="P14" s="46">
        <f>IF(OR($M14="",$O14=""),"",IFERROR($M14/$O14,""))</f>
        <v/>
      </c>
      <c r="Q14" s="10">
        <f>IF(OR($M14="",$O14=""),"",IFERROR($O14-$M14,""))</f>
        <v/>
      </c>
      <c r="R14" s="28">
        <f>IF(COUNTA($A14:$K14)=0,"",IF(OR($A14="",$B14="",$C14="",$D14="",$E14="",$F14="",$G14="",$H14="",$I14="",$J14="",$K14=""),"Eingaben fehlen",IF(OR(NOT(ISNUMBER($B14)),NOT(ISNUMBER($F14)),NOT(ISNUMBER($G14)),NOT(ISNUMBER($H14)),NOT(ISNUMBER($I14)),NOT(ISNUMBER($J14)),NOT(ISNUMBER($K14)),$B14&lt;Parameter!$B$5,$B14&gt;Parameter!$B$6,$F14&lt;0,$F14&gt;Parameter!$B$9,$G14&lt;=0,$G14&gt;Parameter!$B$10,$H14&lt;0,$H14&gt;Parameter!$B$8,$H14&gt;=1,$I14&lt;=0,$I14&gt;Parameter!$B$11,$J14&lt;=0,$J14&gt;Parameter!$B$12,$K14&lt;=0,$K14&gt;Parameter!$B$13),"Eingaben prüfen",IF(OR($M14="",$O14="",$P14=""),"Eingaben prüfen",IF($M14&gt;$O14,"Kapazität reicht nicht",IF($P14&gt;=Parameter!$B$7,"Knapp","Erreichbar"))))))</f>
        <v/>
      </c>
    </row>
    <row r="15">
      <c r="A15" s="19" t="n"/>
      <c r="B15" s="20" t="n"/>
      <c r="C15" s="19" t="n"/>
      <c r="D15" s="19" t="n"/>
      <c r="E15" s="19" t="n"/>
      <c r="F15" s="43" t="n"/>
      <c r="G15" s="43" t="n"/>
      <c r="H15" s="44" t="n"/>
      <c r="I15" s="23" t="n"/>
      <c r="J15" s="23" t="n"/>
      <c r="K15" s="24" t="n"/>
      <c r="L15" s="41">
        <f>IF(COUNTA($A15:$K15)=0,"",IF(OR($G15="",$H15="",NOT(ISNUMBER($G15)),NOT(ISNUMBER($H15)),$G15&lt;=0,$H15&lt;0,$H15&gt;=1),"",IFERROR($G15*(1-$H15),"")))</f>
        <v/>
      </c>
      <c r="M15" s="14">
        <f>IF(COUNTA($A15:$K15)=0,"",IF(OR($F15="",NOT(ISNUMBER($F15)),$F15&lt;0,$L15="",$L15&lt;=0),"",IFERROR(ROUNDUP($F15/$L15,0),"")))</f>
        <v/>
      </c>
      <c r="N15" s="41">
        <f>IF(OR($M15="",$G15="",NOT(ISNUMBER($M15)),NOT(ISNUMBER($G15))),"",IFERROR($M15*$G15,""))</f>
        <v/>
      </c>
      <c r="O15" s="14">
        <f>IF(COUNTA($A15:$K15)=0,"",IF(OR($I15="",$J15="",$K15="",NOT(ISNUMBER($I15)),NOT(ISNUMBER($J15)),NOT(ISNUMBER($K15)),$I15&lt;=0,$J15&lt;=0,$K15&lt;=0),"",IFERROR($I15*$J15*$K15,"")))</f>
        <v/>
      </c>
      <c r="P15" s="42">
        <f>IF(OR($M15="",$O15=""),"",IFERROR($M15/$O15,""))</f>
        <v/>
      </c>
      <c r="Q15" s="14">
        <f>IF(OR($M15="",$O15=""),"",IFERROR($O15-$M15,""))</f>
        <v/>
      </c>
      <c r="R15" s="25">
        <f>IF(COUNTA($A15:$K15)=0,"",IF(OR($A15="",$B15="",$C15="",$D15="",$E15="",$F15="",$G15="",$H15="",$I15="",$J15="",$K15=""),"Eingaben fehlen",IF(OR(NOT(ISNUMBER($B15)),NOT(ISNUMBER($F15)),NOT(ISNUMBER($G15)),NOT(ISNUMBER($H15)),NOT(ISNUMBER($I15)),NOT(ISNUMBER($J15)),NOT(ISNUMBER($K15)),$B15&lt;Parameter!$B$5,$B15&gt;Parameter!$B$6,$F15&lt;0,$F15&gt;Parameter!$B$9,$G15&lt;=0,$G15&gt;Parameter!$B$10,$H15&lt;0,$H15&gt;Parameter!$B$8,$H15&gt;=1,$I15&lt;=0,$I15&gt;Parameter!$B$11,$J15&lt;=0,$J15&gt;Parameter!$B$12,$K15&lt;=0,$K15&gt;Parameter!$B$13),"Eingaben prüfen",IF(OR($M15="",$O15="",$P15=""),"Eingaben prüfen",IF($M15&gt;$O15,"Kapazität reicht nicht",IF($P15&gt;=Parameter!$B$7,"Knapp","Erreichbar"))))))</f>
        <v/>
      </c>
    </row>
    <row r="16">
      <c r="A16" s="19" t="n"/>
      <c r="B16" s="20" t="n"/>
      <c r="C16" s="19" t="n"/>
      <c r="D16" s="19" t="n"/>
      <c r="E16" s="19" t="n"/>
      <c r="F16" s="43" t="n"/>
      <c r="G16" s="43" t="n"/>
      <c r="H16" s="44" t="n"/>
      <c r="I16" s="23" t="n"/>
      <c r="J16" s="23" t="n"/>
      <c r="K16" s="24" t="n"/>
      <c r="L16" s="45">
        <f>IF(COUNTA($A16:$K16)=0,"",IF(OR($G16="",$H16="",NOT(ISNUMBER($G16)),NOT(ISNUMBER($H16)),$G16&lt;=0,$H16&lt;0,$H16&gt;=1),"",IFERROR($G16*(1-$H16),"")))</f>
        <v/>
      </c>
      <c r="M16" s="10">
        <f>IF(COUNTA($A16:$K16)=0,"",IF(OR($F16="",NOT(ISNUMBER($F16)),$F16&lt;0,$L16="",$L16&lt;=0),"",IFERROR(ROUNDUP($F16/$L16,0),"")))</f>
        <v/>
      </c>
      <c r="N16" s="45">
        <f>IF(OR($M16="",$G16="",NOT(ISNUMBER($M16)),NOT(ISNUMBER($G16))),"",IFERROR($M16*$G16,""))</f>
        <v/>
      </c>
      <c r="O16" s="10">
        <f>IF(COUNTA($A16:$K16)=0,"",IF(OR($I16="",$J16="",$K16="",NOT(ISNUMBER($I16)),NOT(ISNUMBER($J16)),NOT(ISNUMBER($K16)),$I16&lt;=0,$J16&lt;=0,$K16&lt;=0),"",IFERROR($I16*$J16*$K16,"")))</f>
        <v/>
      </c>
      <c r="P16" s="46">
        <f>IF(OR($M16="",$O16=""),"",IFERROR($M16/$O16,""))</f>
        <v/>
      </c>
      <c r="Q16" s="10">
        <f>IF(OR($M16="",$O16=""),"",IFERROR($O16-$M16,""))</f>
        <v/>
      </c>
      <c r="R16" s="28">
        <f>IF(COUNTA($A16:$K16)=0,"",IF(OR($A16="",$B16="",$C16="",$D16="",$E16="",$F16="",$G16="",$H16="",$I16="",$J16="",$K16=""),"Eingaben fehlen",IF(OR(NOT(ISNUMBER($B16)),NOT(ISNUMBER($F16)),NOT(ISNUMBER($G16)),NOT(ISNUMBER($H16)),NOT(ISNUMBER($I16)),NOT(ISNUMBER($J16)),NOT(ISNUMBER($K16)),$B16&lt;Parameter!$B$5,$B16&gt;Parameter!$B$6,$F16&lt;0,$F16&gt;Parameter!$B$9,$G16&lt;=0,$G16&gt;Parameter!$B$10,$H16&lt;0,$H16&gt;Parameter!$B$8,$H16&gt;=1,$I16&lt;=0,$I16&gt;Parameter!$B$11,$J16&lt;=0,$J16&gt;Parameter!$B$12,$K16&lt;=0,$K16&gt;Parameter!$B$13),"Eingaben prüfen",IF(OR($M16="",$O16="",$P16=""),"Eingaben prüfen",IF($M16&gt;$O16,"Kapazität reicht nicht",IF($P16&gt;=Parameter!$B$7,"Knapp","Erreichbar"))))))</f>
        <v/>
      </c>
    </row>
    <row r="17">
      <c r="A17" s="19" t="n"/>
      <c r="B17" s="20" t="n"/>
      <c r="C17" s="19" t="n"/>
      <c r="D17" s="19" t="n"/>
      <c r="E17" s="19" t="n"/>
      <c r="F17" s="43" t="n"/>
      <c r="G17" s="43" t="n"/>
      <c r="H17" s="44" t="n"/>
      <c r="I17" s="23" t="n"/>
      <c r="J17" s="23" t="n"/>
      <c r="K17" s="24" t="n"/>
      <c r="L17" s="41">
        <f>IF(COUNTA($A17:$K17)=0,"",IF(OR($G17="",$H17="",NOT(ISNUMBER($G17)),NOT(ISNUMBER($H17)),$G17&lt;=0,$H17&lt;0,$H17&gt;=1),"",IFERROR($G17*(1-$H17),"")))</f>
        <v/>
      </c>
      <c r="M17" s="14">
        <f>IF(COUNTA($A17:$K17)=0,"",IF(OR($F17="",NOT(ISNUMBER($F17)),$F17&lt;0,$L17="",$L17&lt;=0),"",IFERROR(ROUNDUP($F17/$L17,0),"")))</f>
        <v/>
      </c>
      <c r="N17" s="41">
        <f>IF(OR($M17="",$G17="",NOT(ISNUMBER($M17)),NOT(ISNUMBER($G17))),"",IFERROR($M17*$G17,""))</f>
        <v/>
      </c>
      <c r="O17" s="14">
        <f>IF(COUNTA($A17:$K17)=0,"",IF(OR($I17="",$J17="",$K17="",NOT(ISNUMBER($I17)),NOT(ISNUMBER($J17)),NOT(ISNUMBER($K17)),$I17&lt;=0,$J17&lt;=0,$K17&lt;=0),"",IFERROR($I17*$J17*$K17,"")))</f>
        <v/>
      </c>
      <c r="P17" s="42">
        <f>IF(OR($M17="",$O17=""),"",IFERROR($M17/$O17,""))</f>
        <v/>
      </c>
      <c r="Q17" s="14">
        <f>IF(OR($M17="",$O17=""),"",IFERROR($O17-$M17,""))</f>
        <v/>
      </c>
      <c r="R17" s="25">
        <f>IF(COUNTA($A17:$K17)=0,"",IF(OR($A17="",$B17="",$C17="",$D17="",$E17="",$F17="",$G17="",$H17="",$I17="",$J17="",$K17=""),"Eingaben fehlen",IF(OR(NOT(ISNUMBER($B17)),NOT(ISNUMBER($F17)),NOT(ISNUMBER($G17)),NOT(ISNUMBER($H17)),NOT(ISNUMBER($I17)),NOT(ISNUMBER($J17)),NOT(ISNUMBER($K17)),$B17&lt;Parameter!$B$5,$B17&gt;Parameter!$B$6,$F17&lt;0,$F17&gt;Parameter!$B$9,$G17&lt;=0,$G17&gt;Parameter!$B$10,$H17&lt;0,$H17&gt;Parameter!$B$8,$H17&gt;=1,$I17&lt;=0,$I17&gt;Parameter!$B$11,$J17&lt;=0,$J17&gt;Parameter!$B$12,$K17&lt;=0,$K17&gt;Parameter!$B$13),"Eingaben prüfen",IF(OR($M17="",$O17="",$P17=""),"Eingaben prüfen",IF($M17&gt;$O17,"Kapazität reicht nicht",IF($P17&gt;=Parameter!$B$7,"Knapp","Erreichbar"))))))</f>
        <v/>
      </c>
    </row>
    <row r="18">
      <c r="A18" s="19" t="n"/>
      <c r="B18" s="20" t="n"/>
      <c r="C18" s="19" t="n"/>
      <c r="D18" s="19" t="n"/>
      <c r="E18" s="19" t="n"/>
      <c r="F18" s="43" t="n"/>
      <c r="G18" s="43" t="n"/>
      <c r="H18" s="44" t="n"/>
      <c r="I18" s="23" t="n"/>
      <c r="J18" s="23" t="n"/>
      <c r="K18" s="24" t="n"/>
      <c r="L18" s="45">
        <f>IF(COUNTA($A18:$K18)=0,"",IF(OR($G18="",$H18="",NOT(ISNUMBER($G18)),NOT(ISNUMBER($H18)),$G18&lt;=0,$H18&lt;0,$H18&gt;=1),"",IFERROR($G18*(1-$H18),"")))</f>
        <v/>
      </c>
      <c r="M18" s="10">
        <f>IF(COUNTA($A18:$K18)=0,"",IF(OR($F18="",NOT(ISNUMBER($F18)),$F18&lt;0,$L18="",$L18&lt;=0),"",IFERROR(ROUNDUP($F18/$L18,0),"")))</f>
        <v/>
      </c>
      <c r="N18" s="45">
        <f>IF(OR($M18="",$G18="",NOT(ISNUMBER($M18)),NOT(ISNUMBER($G18))),"",IFERROR($M18*$G18,""))</f>
        <v/>
      </c>
      <c r="O18" s="10">
        <f>IF(COUNTA($A18:$K18)=0,"",IF(OR($I18="",$J18="",$K18="",NOT(ISNUMBER($I18)),NOT(ISNUMBER($J18)),NOT(ISNUMBER($K18)),$I18&lt;=0,$J18&lt;=0,$K18&lt;=0),"",IFERROR($I18*$J18*$K18,"")))</f>
        <v/>
      </c>
      <c r="P18" s="46">
        <f>IF(OR($M18="",$O18=""),"",IFERROR($M18/$O18,""))</f>
        <v/>
      </c>
      <c r="Q18" s="10">
        <f>IF(OR($M18="",$O18=""),"",IFERROR($O18-$M18,""))</f>
        <v/>
      </c>
      <c r="R18" s="28">
        <f>IF(COUNTA($A18:$K18)=0,"",IF(OR($A18="",$B18="",$C18="",$D18="",$E18="",$F18="",$G18="",$H18="",$I18="",$J18="",$K18=""),"Eingaben fehlen",IF(OR(NOT(ISNUMBER($B18)),NOT(ISNUMBER($F18)),NOT(ISNUMBER($G18)),NOT(ISNUMBER($H18)),NOT(ISNUMBER($I18)),NOT(ISNUMBER($J18)),NOT(ISNUMBER($K18)),$B18&lt;Parameter!$B$5,$B18&gt;Parameter!$B$6,$F18&lt;0,$F18&gt;Parameter!$B$9,$G18&lt;=0,$G18&gt;Parameter!$B$10,$H18&lt;0,$H18&gt;Parameter!$B$8,$H18&gt;=1,$I18&lt;=0,$I18&gt;Parameter!$B$11,$J18&lt;=0,$J18&gt;Parameter!$B$12,$K18&lt;=0,$K18&gt;Parameter!$B$13),"Eingaben prüfen",IF(OR($M18="",$O18="",$P18=""),"Eingaben prüfen",IF($M18&gt;$O18,"Kapazität reicht nicht",IF($P18&gt;=Parameter!$B$7,"Knapp","Erreichbar"))))))</f>
        <v/>
      </c>
    </row>
    <row r="19">
      <c r="A19" s="19" t="n"/>
      <c r="B19" s="20" t="n"/>
      <c r="C19" s="19" t="n"/>
      <c r="D19" s="19" t="n"/>
      <c r="E19" s="19" t="n"/>
      <c r="F19" s="43" t="n"/>
      <c r="G19" s="43" t="n"/>
      <c r="H19" s="44" t="n"/>
      <c r="I19" s="23" t="n"/>
      <c r="J19" s="23" t="n"/>
      <c r="K19" s="24" t="n"/>
      <c r="L19" s="41">
        <f>IF(COUNTA($A19:$K19)=0,"",IF(OR($G19="",$H19="",NOT(ISNUMBER($G19)),NOT(ISNUMBER($H19)),$G19&lt;=0,$H19&lt;0,$H19&gt;=1),"",IFERROR($G19*(1-$H19),"")))</f>
        <v/>
      </c>
      <c r="M19" s="14">
        <f>IF(COUNTA($A19:$K19)=0,"",IF(OR($F19="",NOT(ISNUMBER($F19)),$F19&lt;0,$L19="",$L19&lt;=0),"",IFERROR(ROUNDUP($F19/$L19,0),"")))</f>
        <v/>
      </c>
      <c r="N19" s="41">
        <f>IF(OR($M19="",$G19="",NOT(ISNUMBER($M19)),NOT(ISNUMBER($G19))),"",IFERROR($M19*$G19,""))</f>
        <v/>
      </c>
      <c r="O19" s="14">
        <f>IF(COUNTA($A19:$K19)=0,"",IF(OR($I19="",$J19="",$K19="",NOT(ISNUMBER($I19)),NOT(ISNUMBER($J19)),NOT(ISNUMBER($K19)),$I19&lt;=0,$J19&lt;=0,$K19&lt;=0),"",IFERROR($I19*$J19*$K19,"")))</f>
        <v/>
      </c>
      <c r="P19" s="42">
        <f>IF(OR($M19="",$O19=""),"",IFERROR($M19/$O19,""))</f>
        <v/>
      </c>
      <c r="Q19" s="14">
        <f>IF(OR($M19="",$O19=""),"",IFERROR($O19-$M19,""))</f>
        <v/>
      </c>
      <c r="R19" s="25">
        <f>IF(COUNTA($A19:$K19)=0,"",IF(OR($A19="",$B19="",$C19="",$D19="",$E19="",$F19="",$G19="",$H19="",$I19="",$J19="",$K19=""),"Eingaben fehlen",IF(OR(NOT(ISNUMBER($B19)),NOT(ISNUMBER($F19)),NOT(ISNUMBER($G19)),NOT(ISNUMBER($H19)),NOT(ISNUMBER($I19)),NOT(ISNUMBER($J19)),NOT(ISNUMBER($K19)),$B19&lt;Parameter!$B$5,$B19&gt;Parameter!$B$6,$F19&lt;0,$F19&gt;Parameter!$B$9,$G19&lt;=0,$G19&gt;Parameter!$B$10,$H19&lt;0,$H19&gt;Parameter!$B$8,$H19&gt;=1,$I19&lt;=0,$I19&gt;Parameter!$B$11,$J19&lt;=0,$J19&gt;Parameter!$B$12,$K19&lt;=0,$K19&gt;Parameter!$B$13),"Eingaben prüfen",IF(OR($M19="",$O19="",$P19=""),"Eingaben prüfen",IF($M19&gt;$O19,"Kapazität reicht nicht",IF($P19&gt;=Parameter!$B$7,"Knapp","Erreichbar"))))))</f>
        <v/>
      </c>
    </row>
    <row r="20">
      <c r="A20" s="19" t="n"/>
      <c r="B20" s="20" t="n"/>
      <c r="C20" s="19" t="n"/>
      <c r="D20" s="19" t="n"/>
      <c r="E20" s="19" t="n"/>
      <c r="F20" s="43" t="n"/>
      <c r="G20" s="43" t="n"/>
      <c r="H20" s="44" t="n"/>
      <c r="I20" s="23" t="n"/>
      <c r="J20" s="23" t="n"/>
      <c r="K20" s="24" t="n"/>
      <c r="L20" s="45">
        <f>IF(COUNTA($A20:$K20)=0,"",IF(OR($G20="",$H20="",NOT(ISNUMBER($G20)),NOT(ISNUMBER($H20)),$G20&lt;=0,$H20&lt;0,$H20&gt;=1),"",IFERROR($G20*(1-$H20),"")))</f>
        <v/>
      </c>
      <c r="M20" s="10">
        <f>IF(COUNTA($A20:$K20)=0,"",IF(OR($F20="",NOT(ISNUMBER($F20)),$F20&lt;0,$L20="",$L20&lt;=0),"",IFERROR(ROUNDUP($F20/$L20,0),"")))</f>
        <v/>
      </c>
      <c r="N20" s="45">
        <f>IF(OR($M20="",$G20="",NOT(ISNUMBER($M20)),NOT(ISNUMBER($G20))),"",IFERROR($M20*$G20,""))</f>
        <v/>
      </c>
      <c r="O20" s="10">
        <f>IF(COUNTA($A20:$K20)=0,"",IF(OR($I20="",$J20="",$K20="",NOT(ISNUMBER($I20)),NOT(ISNUMBER($J20)),NOT(ISNUMBER($K20)),$I20&lt;=0,$J20&lt;=0,$K20&lt;=0),"",IFERROR($I20*$J20*$K20,"")))</f>
        <v/>
      </c>
      <c r="P20" s="46">
        <f>IF(OR($M20="",$O20=""),"",IFERROR($M20/$O20,""))</f>
        <v/>
      </c>
      <c r="Q20" s="10">
        <f>IF(OR($M20="",$O20=""),"",IFERROR($O20-$M20,""))</f>
        <v/>
      </c>
      <c r="R20" s="28">
        <f>IF(COUNTA($A20:$K20)=0,"",IF(OR($A20="",$B20="",$C20="",$D20="",$E20="",$F20="",$G20="",$H20="",$I20="",$J20="",$K20=""),"Eingaben fehlen",IF(OR(NOT(ISNUMBER($B20)),NOT(ISNUMBER($F20)),NOT(ISNUMBER($G20)),NOT(ISNUMBER($H20)),NOT(ISNUMBER($I20)),NOT(ISNUMBER($J20)),NOT(ISNUMBER($K20)),$B20&lt;Parameter!$B$5,$B20&gt;Parameter!$B$6,$F20&lt;0,$F20&gt;Parameter!$B$9,$G20&lt;=0,$G20&gt;Parameter!$B$10,$H20&lt;0,$H20&gt;Parameter!$B$8,$H20&gt;=1,$I20&lt;=0,$I20&gt;Parameter!$B$11,$J20&lt;=0,$J20&gt;Parameter!$B$12,$K20&lt;=0,$K20&gt;Parameter!$B$13),"Eingaben prüfen",IF(OR($M20="",$O20="",$P20=""),"Eingaben prüfen",IF($M20&gt;$O20,"Kapazität reicht nicht",IF($P20&gt;=Parameter!$B$7,"Knapp","Erreichbar"))))))</f>
        <v/>
      </c>
    </row>
    <row r="21">
      <c r="A21" s="19" t="n"/>
      <c r="B21" s="20" t="n"/>
      <c r="C21" s="19" t="n"/>
      <c r="D21" s="19" t="n"/>
      <c r="E21" s="19" t="n"/>
      <c r="F21" s="43" t="n"/>
      <c r="G21" s="43" t="n"/>
      <c r="H21" s="44" t="n"/>
      <c r="I21" s="23" t="n"/>
      <c r="J21" s="23" t="n"/>
      <c r="K21" s="24" t="n"/>
      <c r="L21" s="41">
        <f>IF(COUNTA($A21:$K21)=0,"",IF(OR($G21="",$H21="",NOT(ISNUMBER($G21)),NOT(ISNUMBER($H21)),$G21&lt;=0,$H21&lt;0,$H21&gt;=1),"",IFERROR($G21*(1-$H21),"")))</f>
        <v/>
      </c>
      <c r="M21" s="14">
        <f>IF(COUNTA($A21:$K21)=0,"",IF(OR($F21="",NOT(ISNUMBER($F21)),$F21&lt;0,$L21="",$L21&lt;=0),"",IFERROR(ROUNDUP($F21/$L21,0),"")))</f>
        <v/>
      </c>
      <c r="N21" s="41">
        <f>IF(OR($M21="",$G21="",NOT(ISNUMBER($M21)),NOT(ISNUMBER($G21))),"",IFERROR($M21*$G21,""))</f>
        <v/>
      </c>
      <c r="O21" s="14">
        <f>IF(COUNTA($A21:$K21)=0,"",IF(OR($I21="",$J21="",$K21="",NOT(ISNUMBER($I21)),NOT(ISNUMBER($J21)),NOT(ISNUMBER($K21)),$I21&lt;=0,$J21&lt;=0,$K21&lt;=0),"",IFERROR($I21*$J21*$K21,"")))</f>
        <v/>
      </c>
      <c r="P21" s="42">
        <f>IF(OR($M21="",$O21=""),"",IFERROR($M21/$O21,""))</f>
        <v/>
      </c>
      <c r="Q21" s="14">
        <f>IF(OR($M21="",$O21=""),"",IFERROR($O21-$M21,""))</f>
        <v/>
      </c>
      <c r="R21" s="25">
        <f>IF(COUNTA($A21:$K21)=0,"",IF(OR($A21="",$B21="",$C21="",$D21="",$E21="",$F21="",$G21="",$H21="",$I21="",$J21="",$K21=""),"Eingaben fehlen",IF(OR(NOT(ISNUMBER($B21)),NOT(ISNUMBER($F21)),NOT(ISNUMBER($G21)),NOT(ISNUMBER($H21)),NOT(ISNUMBER($I21)),NOT(ISNUMBER($J21)),NOT(ISNUMBER($K21)),$B21&lt;Parameter!$B$5,$B21&gt;Parameter!$B$6,$F21&lt;0,$F21&gt;Parameter!$B$9,$G21&lt;=0,$G21&gt;Parameter!$B$10,$H21&lt;0,$H21&gt;Parameter!$B$8,$H21&gt;=1,$I21&lt;=0,$I21&gt;Parameter!$B$11,$J21&lt;=0,$J21&gt;Parameter!$B$12,$K21&lt;=0,$K21&gt;Parameter!$B$13),"Eingaben prüfen",IF(OR($M21="",$O21="",$P21=""),"Eingaben prüfen",IF($M21&gt;$O21,"Kapazität reicht nicht",IF($P21&gt;=Parameter!$B$7,"Knapp","Erreichbar"))))))</f>
        <v/>
      </c>
    </row>
    <row r="22">
      <c r="A22" s="19" t="n"/>
      <c r="B22" s="20" t="n"/>
      <c r="C22" s="19" t="n"/>
      <c r="D22" s="19" t="n"/>
      <c r="E22" s="19" t="n"/>
      <c r="F22" s="43" t="n"/>
      <c r="G22" s="43" t="n"/>
      <c r="H22" s="44" t="n"/>
      <c r="I22" s="23" t="n"/>
      <c r="J22" s="23" t="n"/>
      <c r="K22" s="24" t="n"/>
      <c r="L22" s="45">
        <f>IF(COUNTA($A22:$K22)=0,"",IF(OR($G22="",$H22="",NOT(ISNUMBER($G22)),NOT(ISNUMBER($H22)),$G22&lt;=0,$H22&lt;0,$H22&gt;=1),"",IFERROR($G22*(1-$H22),"")))</f>
        <v/>
      </c>
      <c r="M22" s="10">
        <f>IF(COUNTA($A22:$K22)=0,"",IF(OR($F22="",NOT(ISNUMBER($F22)),$F22&lt;0,$L22="",$L22&lt;=0),"",IFERROR(ROUNDUP($F22/$L22,0),"")))</f>
        <v/>
      </c>
      <c r="N22" s="45">
        <f>IF(OR($M22="",$G22="",NOT(ISNUMBER($M22)),NOT(ISNUMBER($G22))),"",IFERROR($M22*$G22,""))</f>
        <v/>
      </c>
      <c r="O22" s="10">
        <f>IF(COUNTA($A22:$K22)=0,"",IF(OR($I22="",$J22="",$K22="",NOT(ISNUMBER($I22)),NOT(ISNUMBER($J22)),NOT(ISNUMBER($K22)),$I22&lt;=0,$J22&lt;=0,$K22&lt;=0),"",IFERROR($I22*$J22*$K22,"")))</f>
        <v/>
      </c>
      <c r="P22" s="46">
        <f>IF(OR($M22="",$O22=""),"",IFERROR($M22/$O22,""))</f>
        <v/>
      </c>
      <c r="Q22" s="10">
        <f>IF(OR($M22="",$O22=""),"",IFERROR($O22-$M22,""))</f>
        <v/>
      </c>
      <c r="R22" s="28">
        <f>IF(COUNTA($A22:$K22)=0,"",IF(OR($A22="",$B22="",$C22="",$D22="",$E22="",$F22="",$G22="",$H22="",$I22="",$J22="",$K22=""),"Eingaben fehlen",IF(OR(NOT(ISNUMBER($B22)),NOT(ISNUMBER($F22)),NOT(ISNUMBER($G22)),NOT(ISNUMBER($H22)),NOT(ISNUMBER($I22)),NOT(ISNUMBER($J22)),NOT(ISNUMBER($K22)),$B22&lt;Parameter!$B$5,$B22&gt;Parameter!$B$6,$F22&lt;0,$F22&gt;Parameter!$B$9,$G22&lt;=0,$G22&gt;Parameter!$B$10,$H22&lt;0,$H22&gt;Parameter!$B$8,$H22&gt;=1,$I22&lt;=0,$I22&gt;Parameter!$B$11,$J22&lt;=0,$J22&gt;Parameter!$B$12,$K22&lt;=0,$K22&gt;Parameter!$B$13),"Eingaben prüfen",IF(OR($M22="",$O22="",$P22=""),"Eingaben prüfen",IF($M22&gt;$O22,"Kapazität reicht nicht",IF($P22&gt;=Parameter!$B$7,"Knapp","Erreichbar"))))))</f>
        <v/>
      </c>
    </row>
    <row r="23">
      <c r="A23" s="19" t="n"/>
      <c r="B23" s="20" t="n"/>
      <c r="C23" s="19" t="n"/>
      <c r="D23" s="19" t="n"/>
      <c r="E23" s="19" t="n"/>
      <c r="F23" s="43" t="n"/>
      <c r="G23" s="43" t="n"/>
      <c r="H23" s="44" t="n"/>
      <c r="I23" s="23" t="n"/>
      <c r="J23" s="23" t="n"/>
      <c r="K23" s="24" t="n"/>
      <c r="L23" s="41">
        <f>IF(COUNTA($A23:$K23)=0,"",IF(OR($G23="",$H23="",NOT(ISNUMBER($G23)),NOT(ISNUMBER($H23)),$G23&lt;=0,$H23&lt;0,$H23&gt;=1),"",IFERROR($G23*(1-$H23),"")))</f>
        <v/>
      </c>
      <c r="M23" s="14">
        <f>IF(COUNTA($A23:$K23)=0,"",IF(OR($F23="",NOT(ISNUMBER($F23)),$F23&lt;0,$L23="",$L23&lt;=0),"",IFERROR(ROUNDUP($F23/$L23,0),"")))</f>
        <v/>
      </c>
      <c r="N23" s="41">
        <f>IF(OR($M23="",$G23="",NOT(ISNUMBER($M23)),NOT(ISNUMBER($G23))),"",IFERROR($M23*$G23,""))</f>
        <v/>
      </c>
      <c r="O23" s="14">
        <f>IF(COUNTA($A23:$K23)=0,"",IF(OR($I23="",$J23="",$K23="",NOT(ISNUMBER($I23)),NOT(ISNUMBER($J23)),NOT(ISNUMBER($K23)),$I23&lt;=0,$J23&lt;=0,$K23&lt;=0),"",IFERROR($I23*$J23*$K23,"")))</f>
        <v/>
      </c>
      <c r="P23" s="42">
        <f>IF(OR($M23="",$O23=""),"",IFERROR($M23/$O23,""))</f>
        <v/>
      </c>
      <c r="Q23" s="14">
        <f>IF(OR($M23="",$O23=""),"",IFERROR($O23-$M23,""))</f>
        <v/>
      </c>
      <c r="R23" s="25">
        <f>IF(COUNTA($A23:$K23)=0,"",IF(OR($A23="",$B23="",$C23="",$D23="",$E23="",$F23="",$G23="",$H23="",$I23="",$J23="",$K23=""),"Eingaben fehlen",IF(OR(NOT(ISNUMBER($B23)),NOT(ISNUMBER($F23)),NOT(ISNUMBER($G23)),NOT(ISNUMBER($H23)),NOT(ISNUMBER($I23)),NOT(ISNUMBER($J23)),NOT(ISNUMBER($K23)),$B23&lt;Parameter!$B$5,$B23&gt;Parameter!$B$6,$F23&lt;0,$F23&gt;Parameter!$B$9,$G23&lt;=0,$G23&gt;Parameter!$B$10,$H23&lt;0,$H23&gt;Parameter!$B$8,$H23&gt;=1,$I23&lt;=0,$I23&gt;Parameter!$B$11,$J23&lt;=0,$J23&gt;Parameter!$B$12,$K23&lt;=0,$K23&gt;Parameter!$B$13),"Eingaben prüfen",IF(OR($M23="",$O23="",$P23=""),"Eingaben prüfen",IF($M23&gt;$O23,"Kapazität reicht nicht",IF($P23&gt;=Parameter!$B$7,"Knapp","Erreichbar"))))))</f>
        <v/>
      </c>
    </row>
    <row r="24">
      <c r="A24" s="19" t="n"/>
      <c r="B24" s="20" t="n"/>
      <c r="C24" s="19" t="n"/>
      <c r="D24" s="19" t="n"/>
      <c r="E24" s="19" t="n"/>
      <c r="F24" s="43" t="n"/>
      <c r="G24" s="43" t="n"/>
      <c r="H24" s="44" t="n"/>
      <c r="I24" s="23" t="n"/>
      <c r="J24" s="23" t="n"/>
      <c r="K24" s="24" t="n"/>
      <c r="L24" s="45">
        <f>IF(COUNTA($A24:$K24)=0,"",IF(OR($G24="",$H24="",NOT(ISNUMBER($G24)),NOT(ISNUMBER($H24)),$G24&lt;=0,$H24&lt;0,$H24&gt;=1),"",IFERROR($G24*(1-$H24),"")))</f>
        <v/>
      </c>
      <c r="M24" s="10">
        <f>IF(COUNTA($A24:$K24)=0,"",IF(OR($F24="",NOT(ISNUMBER($F24)),$F24&lt;0,$L24="",$L24&lt;=0),"",IFERROR(ROUNDUP($F24/$L24,0),"")))</f>
        <v/>
      </c>
      <c r="N24" s="45">
        <f>IF(OR($M24="",$G24="",NOT(ISNUMBER($M24)),NOT(ISNUMBER($G24))),"",IFERROR($M24*$G24,""))</f>
        <v/>
      </c>
      <c r="O24" s="10">
        <f>IF(COUNTA($A24:$K24)=0,"",IF(OR($I24="",$J24="",$K24="",NOT(ISNUMBER($I24)),NOT(ISNUMBER($J24)),NOT(ISNUMBER($K24)),$I24&lt;=0,$J24&lt;=0,$K24&lt;=0),"",IFERROR($I24*$J24*$K24,"")))</f>
        <v/>
      </c>
      <c r="P24" s="46">
        <f>IF(OR($M24="",$O24=""),"",IFERROR($M24/$O24,""))</f>
        <v/>
      </c>
      <c r="Q24" s="10">
        <f>IF(OR($M24="",$O24=""),"",IFERROR($O24-$M24,""))</f>
        <v/>
      </c>
      <c r="R24" s="28">
        <f>IF(COUNTA($A24:$K24)=0,"",IF(OR($A24="",$B24="",$C24="",$D24="",$E24="",$F24="",$G24="",$H24="",$I24="",$J24="",$K24=""),"Eingaben fehlen",IF(OR(NOT(ISNUMBER($B24)),NOT(ISNUMBER($F24)),NOT(ISNUMBER($G24)),NOT(ISNUMBER($H24)),NOT(ISNUMBER($I24)),NOT(ISNUMBER($J24)),NOT(ISNUMBER($K24)),$B24&lt;Parameter!$B$5,$B24&gt;Parameter!$B$6,$F24&lt;0,$F24&gt;Parameter!$B$9,$G24&lt;=0,$G24&gt;Parameter!$B$10,$H24&lt;0,$H24&gt;Parameter!$B$8,$H24&gt;=1,$I24&lt;=0,$I24&gt;Parameter!$B$11,$J24&lt;=0,$J24&gt;Parameter!$B$12,$K24&lt;=0,$K24&gt;Parameter!$B$13),"Eingaben prüfen",IF(OR($M24="",$O24="",$P24=""),"Eingaben prüfen",IF($M24&gt;$O24,"Kapazität reicht nicht",IF($P24&gt;=Parameter!$B$7,"Knapp","Erreichbar"))))))</f>
        <v/>
      </c>
    </row>
    <row r="25">
      <c r="A25" s="19" t="n"/>
      <c r="B25" s="20" t="n"/>
      <c r="C25" s="19" t="n"/>
      <c r="D25" s="19" t="n"/>
      <c r="E25" s="19" t="n"/>
      <c r="F25" s="43" t="n"/>
      <c r="G25" s="43" t="n"/>
      <c r="H25" s="44" t="n"/>
      <c r="I25" s="23" t="n"/>
      <c r="J25" s="23" t="n"/>
      <c r="K25" s="24" t="n"/>
      <c r="L25" s="41">
        <f>IF(COUNTA($A25:$K25)=0,"",IF(OR($G25="",$H25="",NOT(ISNUMBER($G25)),NOT(ISNUMBER($H25)),$G25&lt;=0,$H25&lt;0,$H25&gt;=1),"",IFERROR($G25*(1-$H25),"")))</f>
        <v/>
      </c>
      <c r="M25" s="14">
        <f>IF(COUNTA($A25:$K25)=0,"",IF(OR($F25="",NOT(ISNUMBER($F25)),$F25&lt;0,$L25="",$L25&lt;=0),"",IFERROR(ROUNDUP($F25/$L25,0),"")))</f>
        <v/>
      </c>
      <c r="N25" s="41">
        <f>IF(OR($M25="",$G25="",NOT(ISNUMBER($M25)),NOT(ISNUMBER($G25))),"",IFERROR($M25*$G25,""))</f>
        <v/>
      </c>
      <c r="O25" s="14">
        <f>IF(COUNTA($A25:$K25)=0,"",IF(OR($I25="",$J25="",$K25="",NOT(ISNUMBER($I25)),NOT(ISNUMBER($J25)),NOT(ISNUMBER($K25)),$I25&lt;=0,$J25&lt;=0,$K25&lt;=0),"",IFERROR($I25*$J25*$K25,"")))</f>
        <v/>
      </c>
      <c r="P25" s="42">
        <f>IF(OR($M25="",$O25=""),"",IFERROR($M25/$O25,""))</f>
        <v/>
      </c>
      <c r="Q25" s="14">
        <f>IF(OR($M25="",$O25=""),"",IFERROR($O25-$M25,""))</f>
        <v/>
      </c>
      <c r="R25" s="25">
        <f>IF(COUNTA($A25:$K25)=0,"",IF(OR($A25="",$B25="",$C25="",$D25="",$E25="",$F25="",$G25="",$H25="",$I25="",$J25="",$K25=""),"Eingaben fehlen",IF(OR(NOT(ISNUMBER($B25)),NOT(ISNUMBER($F25)),NOT(ISNUMBER($G25)),NOT(ISNUMBER($H25)),NOT(ISNUMBER($I25)),NOT(ISNUMBER($J25)),NOT(ISNUMBER($K25)),$B25&lt;Parameter!$B$5,$B25&gt;Parameter!$B$6,$F25&lt;0,$F25&gt;Parameter!$B$9,$G25&lt;=0,$G25&gt;Parameter!$B$10,$H25&lt;0,$H25&gt;Parameter!$B$8,$H25&gt;=1,$I25&lt;=0,$I25&gt;Parameter!$B$11,$J25&lt;=0,$J25&gt;Parameter!$B$12,$K25&lt;=0,$K25&gt;Parameter!$B$13),"Eingaben prüfen",IF(OR($M25="",$O25="",$P25=""),"Eingaben prüfen",IF($M25&gt;$O25,"Kapazität reicht nicht",IF($P25&gt;=Parameter!$B$7,"Knapp","Erreichbar"))))))</f>
        <v/>
      </c>
    </row>
    <row r="26">
      <c r="A26" s="19" t="n"/>
      <c r="B26" s="20" t="n"/>
      <c r="C26" s="19" t="n"/>
      <c r="D26" s="19" t="n"/>
      <c r="E26" s="19" t="n"/>
      <c r="F26" s="43" t="n"/>
      <c r="G26" s="43" t="n"/>
      <c r="H26" s="44" t="n"/>
      <c r="I26" s="23" t="n"/>
      <c r="J26" s="23" t="n"/>
      <c r="K26" s="24" t="n"/>
      <c r="L26" s="45">
        <f>IF(COUNTA($A26:$K26)=0,"",IF(OR($G26="",$H26="",NOT(ISNUMBER($G26)),NOT(ISNUMBER($H26)),$G26&lt;=0,$H26&lt;0,$H26&gt;=1),"",IFERROR($G26*(1-$H26),"")))</f>
        <v/>
      </c>
      <c r="M26" s="10">
        <f>IF(COUNTA($A26:$K26)=0,"",IF(OR($F26="",NOT(ISNUMBER($F26)),$F26&lt;0,$L26="",$L26&lt;=0),"",IFERROR(ROUNDUP($F26/$L26,0),"")))</f>
        <v/>
      </c>
      <c r="N26" s="45">
        <f>IF(OR($M26="",$G26="",NOT(ISNUMBER($M26)),NOT(ISNUMBER($G26))),"",IFERROR($M26*$G26,""))</f>
        <v/>
      </c>
      <c r="O26" s="10">
        <f>IF(COUNTA($A26:$K26)=0,"",IF(OR($I26="",$J26="",$K26="",NOT(ISNUMBER($I26)),NOT(ISNUMBER($J26)),NOT(ISNUMBER($K26)),$I26&lt;=0,$J26&lt;=0,$K26&lt;=0),"",IFERROR($I26*$J26*$K26,"")))</f>
        <v/>
      </c>
      <c r="P26" s="46">
        <f>IF(OR($M26="",$O26=""),"",IFERROR($M26/$O26,""))</f>
        <v/>
      </c>
      <c r="Q26" s="10">
        <f>IF(OR($M26="",$O26=""),"",IFERROR($O26-$M26,""))</f>
        <v/>
      </c>
      <c r="R26" s="28">
        <f>IF(COUNTA($A26:$K26)=0,"",IF(OR($A26="",$B26="",$C26="",$D26="",$E26="",$F26="",$G26="",$H26="",$I26="",$J26="",$K26=""),"Eingaben fehlen",IF(OR(NOT(ISNUMBER($B26)),NOT(ISNUMBER($F26)),NOT(ISNUMBER($G26)),NOT(ISNUMBER($H26)),NOT(ISNUMBER($I26)),NOT(ISNUMBER($J26)),NOT(ISNUMBER($K26)),$B26&lt;Parameter!$B$5,$B26&gt;Parameter!$B$6,$F26&lt;0,$F26&gt;Parameter!$B$9,$G26&lt;=0,$G26&gt;Parameter!$B$10,$H26&lt;0,$H26&gt;Parameter!$B$8,$H26&gt;=1,$I26&lt;=0,$I26&gt;Parameter!$B$11,$J26&lt;=0,$J26&gt;Parameter!$B$12,$K26&lt;=0,$K26&gt;Parameter!$B$13),"Eingaben prüfen",IF(OR($M26="",$O26="",$P26=""),"Eingaben prüfen",IF($M26&gt;$O26,"Kapazität reicht nicht",IF($P26&gt;=Parameter!$B$7,"Knapp","Erreichbar"))))))</f>
        <v/>
      </c>
    </row>
    <row r="27">
      <c r="A27" s="19" t="n"/>
      <c r="B27" s="20" t="n"/>
      <c r="C27" s="19" t="n"/>
      <c r="D27" s="19" t="n"/>
      <c r="E27" s="19" t="n"/>
      <c r="F27" s="43" t="n"/>
      <c r="G27" s="43" t="n"/>
      <c r="H27" s="44" t="n"/>
      <c r="I27" s="23" t="n"/>
      <c r="J27" s="23" t="n"/>
      <c r="K27" s="24" t="n"/>
      <c r="L27" s="41">
        <f>IF(COUNTA($A27:$K27)=0,"",IF(OR($G27="",$H27="",NOT(ISNUMBER($G27)),NOT(ISNUMBER($H27)),$G27&lt;=0,$H27&lt;0,$H27&gt;=1),"",IFERROR($G27*(1-$H27),"")))</f>
        <v/>
      </c>
      <c r="M27" s="14">
        <f>IF(COUNTA($A27:$K27)=0,"",IF(OR($F27="",NOT(ISNUMBER($F27)),$F27&lt;0,$L27="",$L27&lt;=0),"",IFERROR(ROUNDUP($F27/$L27,0),"")))</f>
        <v/>
      </c>
      <c r="N27" s="41">
        <f>IF(OR($M27="",$G27="",NOT(ISNUMBER($M27)),NOT(ISNUMBER($G27))),"",IFERROR($M27*$G27,""))</f>
        <v/>
      </c>
      <c r="O27" s="14">
        <f>IF(COUNTA($A27:$K27)=0,"",IF(OR($I27="",$J27="",$K27="",NOT(ISNUMBER($I27)),NOT(ISNUMBER($J27)),NOT(ISNUMBER($K27)),$I27&lt;=0,$J27&lt;=0,$K27&lt;=0),"",IFERROR($I27*$J27*$K27,"")))</f>
        <v/>
      </c>
      <c r="P27" s="42">
        <f>IF(OR($M27="",$O27=""),"",IFERROR($M27/$O27,""))</f>
        <v/>
      </c>
      <c r="Q27" s="14">
        <f>IF(OR($M27="",$O27=""),"",IFERROR($O27-$M27,""))</f>
        <v/>
      </c>
      <c r="R27" s="25">
        <f>IF(COUNTA($A27:$K27)=0,"",IF(OR($A27="",$B27="",$C27="",$D27="",$E27="",$F27="",$G27="",$H27="",$I27="",$J27="",$K27=""),"Eingaben fehlen",IF(OR(NOT(ISNUMBER($B27)),NOT(ISNUMBER($F27)),NOT(ISNUMBER($G27)),NOT(ISNUMBER($H27)),NOT(ISNUMBER($I27)),NOT(ISNUMBER($J27)),NOT(ISNUMBER($K27)),$B27&lt;Parameter!$B$5,$B27&gt;Parameter!$B$6,$F27&lt;0,$F27&gt;Parameter!$B$9,$G27&lt;=0,$G27&gt;Parameter!$B$10,$H27&lt;0,$H27&gt;Parameter!$B$8,$H27&gt;=1,$I27&lt;=0,$I27&gt;Parameter!$B$11,$J27&lt;=0,$J27&gt;Parameter!$B$12,$K27&lt;=0,$K27&gt;Parameter!$B$13),"Eingaben prüfen",IF(OR($M27="",$O27="",$P27=""),"Eingaben prüfen",IF($M27&gt;$O27,"Kapazität reicht nicht",IF($P27&gt;=Parameter!$B$7,"Knapp","Erreichbar"))))))</f>
        <v/>
      </c>
    </row>
    <row r="28">
      <c r="A28" s="19" t="n"/>
      <c r="B28" s="20" t="n"/>
      <c r="C28" s="19" t="n"/>
      <c r="D28" s="19" t="n"/>
      <c r="E28" s="19" t="n"/>
      <c r="F28" s="43" t="n"/>
      <c r="G28" s="43" t="n"/>
      <c r="H28" s="44" t="n"/>
      <c r="I28" s="23" t="n"/>
      <c r="J28" s="23" t="n"/>
      <c r="K28" s="24" t="n"/>
      <c r="L28" s="45">
        <f>IF(COUNTA($A28:$K28)=0,"",IF(OR($G28="",$H28="",NOT(ISNUMBER($G28)),NOT(ISNUMBER($H28)),$G28&lt;=0,$H28&lt;0,$H28&gt;=1),"",IFERROR($G28*(1-$H28),"")))</f>
        <v/>
      </c>
      <c r="M28" s="10">
        <f>IF(COUNTA($A28:$K28)=0,"",IF(OR($F28="",NOT(ISNUMBER($F28)),$F28&lt;0,$L28="",$L28&lt;=0),"",IFERROR(ROUNDUP($F28/$L28,0),"")))</f>
        <v/>
      </c>
      <c r="N28" s="45">
        <f>IF(OR($M28="",$G28="",NOT(ISNUMBER($M28)),NOT(ISNUMBER($G28))),"",IFERROR($M28*$G28,""))</f>
        <v/>
      </c>
      <c r="O28" s="10">
        <f>IF(COUNTA($A28:$K28)=0,"",IF(OR($I28="",$J28="",$K28="",NOT(ISNUMBER($I28)),NOT(ISNUMBER($J28)),NOT(ISNUMBER($K28)),$I28&lt;=0,$J28&lt;=0,$K28&lt;=0),"",IFERROR($I28*$J28*$K28,"")))</f>
        <v/>
      </c>
      <c r="P28" s="46">
        <f>IF(OR($M28="",$O28=""),"",IFERROR($M28/$O28,""))</f>
        <v/>
      </c>
      <c r="Q28" s="10">
        <f>IF(OR($M28="",$O28=""),"",IFERROR($O28-$M28,""))</f>
        <v/>
      </c>
      <c r="R28" s="28">
        <f>IF(COUNTA($A28:$K28)=0,"",IF(OR($A28="",$B28="",$C28="",$D28="",$E28="",$F28="",$G28="",$H28="",$I28="",$J28="",$K28=""),"Eingaben fehlen",IF(OR(NOT(ISNUMBER($B28)),NOT(ISNUMBER($F28)),NOT(ISNUMBER($G28)),NOT(ISNUMBER($H28)),NOT(ISNUMBER($I28)),NOT(ISNUMBER($J28)),NOT(ISNUMBER($K28)),$B28&lt;Parameter!$B$5,$B28&gt;Parameter!$B$6,$F28&lt;0,$F28&gt;Parameter!$B$9,$G28&lt;=0,$G28&gt;Parameter!$B$10,$H28&lt;0,$H28&gt;Parameter!$B$8,$H28&gt;=1,$I28&lt;=0,$I28&gt;Parameter!$B$11,$J28&lt;=0,$J28&gt;Parameter!$B$12,$K28&lt;=0,$K28&gt;Parameter!$B$13),"Eingaben prüfen",IF(OR($M28="",$O28="",$P28=""),"Eingaben prüfen",IF($M28&gt;$O28,"Kapazität reicht nicht",IF($P28&gt;=Parameter!$B$7,"Knapp","Erreichbar"))))))</f>
        <v/>
      </c>
    </row>
    <row r="29">
      <c r="A29" s="19" t="n"/>
      <c r="B29" s="20" t="n"/>
      <c r="C29" s="19" t="n"/>
      <c r="D29" s="19" t="n"/>
      <c r="E29" s="19" t="n"/>
      <c r="F29" s="43" t="n"/>
      <c r="G29" s="43" t="n"/>
      <c r="H29" s="44" t="n"/>
      <c r="I29" s="23" t="n"/>
      <c r="J29" s="23" t="n"/>
      <c r="K29" s="24" t="n"/>
      <c r="L29" s="41">
        <f>IF(COUNTA($A29:$K29)=0,"",IF(OR($G29="",$H29="",NOT(ISNUMBER($G29)),NOT(ISNUMBER($H29)),$G29&lt;=0,$H29&lt;0,$H29&gt;=1),"",IFERROR($G29*(1-$H29),"")))</f>
        <v/>
      </c>
      <c r="M29" s="14">
        <f>IF(COUNTA($A29:$K29)=0,"",IF(OR($F29="",NOT(ISNUMBER($F29)),$F29&lt;0,$L29="",$L29&lt;=0),"",IFERROR(ROUNDUP($F29/$L29,0),"")))</f>
        <v/>
      </c>
      <c r="N29" s="41">
        <f>IF(OR($M29="",$G29="",NOT(ISNUMBER($M29)),NOT(ISNUMBER($G29))),"",IFERROR($M29*$G29,""))</f>
        <v/>
      </c>
      <c r="O29" s="14">
        <f>IF(COUNTA($A29:$K29)=0,"",IF(OR($I29="",$J29="",$K29="",NOT(ISNUMBER($I29)),NOT(ISNUMBER($J29)),NOT(ISNUMBER($K29)),$I29&lt;=0,$J29&lt;=0,$K29&lt;=0),"",IFERROR($I29*$J29*$K29,"")))</f>
        <v/>
      </c>
      <c r="P29" s="42">
        <f>IF(OR($M29="",$O29=""),"",IFERROR($M29/$O29,""))</f>
        <v/>
      </c>
      <c r="Q29" s="14">
        <f>IF(OR($M29="",$O29=""),"",IFERROR($O29-$M29,""))</f>
        <v/>
      </c>
      <c r="R29" s="25">
        <f>IF(COUNTA($A29:$K29)=0,"",IF(OR($A29="",$B29="",$C29="",$D29="",$E29="",$F29="",$G29="",$H29="",$I29="",$J29="",$K29=""),"Eingaben fehlen",IF(OR(NOT(ISNUMBER($B29)),NOT(ISNUMBER($F29)),NOT(ISNUMBER($G29)),NOT(ISNUMBER($H29)),NOT(ISNUMBER($I29)),NOT(ISNUMBER($J29)),NOT(ISNUMBER($K29)),$B29&lt;Parameter!$B$5,$B29&gt;Parameter!$B$6,$F29&lt;0,$F29&gt;Parameter!$B$9,$G29&lt;=0,$G29&gt;Parameter!$B$10,$H29&lt;0,$H29&gt;Parameter!$B$8,$H29&gt;=1,$I29&lt;=0,$I29&gt;Parameter!$B$11,$J29&lt;=0,$J29&gt;Parameter!$B$12,$K29&lt;=0,$K29&gt;Parameter!$B$13),"Eingaben prüfen",IF(OR($M29="",$O29="",$P29=""),"Eingaben prüfen",IF($M29&gt;$O29,"Kapazität reicht nicht",IF($P29&gt;=Parameter!$B$7,"Knapp","Erreichbar"))))))</f>
        <v/>
      </c>
    </row>
    <row r="30">
      <c r="A30" s="19" t="n"/>
      <c r="B30" s="20" t="n"/>
      <c r="C30" s="19" t="n"/>
      <c r="D30" s="19" t="n"/>
      <c r="E30" s="19" t="n"/>
      <c r="F30" s="43" t="n"/>
      <c r="G30" s="43" t="n"/>
      <c r="H30" s="44" t="n"/>
      <c r="I30" s="23" t="n"/>
      <c r="J30" s="23" t="n"/>
      <c r="K30" s="24" t="n"/>
      <c r="L30" s="45">
        <f>IF(COUNTA($A30:$K30)=0,"",IF(OR($G30="",$H30="",NOT(ISNUMBER($G30)),NOT(ISNUMBER($H30)),$G30&lt;=0,$H30&lt;0,$H30&gt;=1),"",IFERROR($G30*(1-$H30),"")))</f>
        <v/>
      </c>
      <c r="M30" s="10">
        <f>IF(COUNTA($A30:$K30)=0,"",IF(OR($F30="",NOT(ISNUMBER($F30)),$F30&lt;0,$L30="",$L30&lt;=0),"",IFERROR(ROUNDUP($F30/$L30,0),"")))</f>
        <v/>
      </c>
      <c r="N30" s="45">
        <f>IF(OR($M30="",$G30="",NOT(ISNUMBER($M30)),NOT(ISNUMBER($G30))),"",IFERROR($M30*$G30,""))</f>
        <v/>
      </c>
      <c r="O30" s="10">
        <f>IF(COUNTA($A30:$K30)=0,"",IF(OR($I30="",$J30="",$K30="",NOT(ISNUMBER($I30)),NOT(ISNUMBER($J30)),NOT(ISNUMBER($K30)),$I30&lt;=0,$J30&lt;=0,$K30&lt;=0),"",IFERROR($I30*$J30*$K30,"")))</f>
        <v/>
      </c>
      <c r="P30" s="46">
        <f>IF(OR($M30="",$O30=""),"",IFERROR($M30/$O30,""))</f>
        <v/>
      </c>
      <c r="Q30" s="10">
        <f>IF(OR($M30="",$O30=""),"",IFERROR($O30-$M30,""))</f>
        <v/>
      </c>
      <c r="R30" s="28">
        <f>IF(COUNTA($A30:$K30)=0,"",IF(OR($A30="",$B30="",$C30="",$D30="",$E30="",$F30="",$G30="",$H30="",$I30="",$J30="",$K30=""),"Eingaben fehlen",IF(OR(NOT(ISNUMBER($B30)),NOT(ISNUMBER($F30)),NOT(ISNUMBER($G30)),NOT(ISNUMBER($H30)),NOT(ISNUMBER($I30)),NOT(ISNUMBER($J30)),NOT(ISNUMBER($K30)),$B30&lt;Parameter!$B$5,$B30&gt;Parameter!$B$6,$F30&lt;0,$F30&gt;Parameter!$B$9,$G30&lt;=0,$G30&gt;Parameter!$B$10,$H30&lt;0,$H30&gt;Parameter!$B$8,$H30&gt;=1,$I30&lt;=0,$I30&gt;Parameter!$B$11,$J30&lt;=0,$J30&gt;Parameter!$B$12,$K30&lt;=0,$K30&gt;Parameter!$B$13),"Eingaben prüfen",IF(OR($M30="",$O30="",$P30=""),"Eingaben prüfen",IF($M30&gt;$O30,"Kapazität reicht nicht",IF($P30&gt;=Parameter!$B$7,"Knapp","Erreichbar"))))))</f>
        <v/>
      </c>
    </row>
    <row r="31">
      <c r="A31" s="19" t="n"/>
      <c r="B31" s="20" t="n"/>
      <c r="C31" s="19" t="n"/>
      <c r="D31" s="19" t="n"/>
      <c r="E31" s="19" t="n"/>
      <c r="F31" s="43" t="n"/>
      <c r="G31" s="43" t="n"/>
      <c r="H31" s="44" t="n"/>
      <c r="I31" s="23" t="n"/>
      <c r="J31" s="23" t="n"/>
      <c r="K31" s="24" t="n"/>
      <c r="L31" s="41">
        <f>IF(COUNTA($A31:$K31)=0,"",IF(OR($G31="",$H31="",NOT(ISNUMBER($G31)),NOT(ISNUMBER($H31)),$G31&lt;=0,$H31&lt;0,$H31&gt;=1),"",IFERROR($G31*(1-$H31),"")))</f>
        <v/>
      </c>
      <c r="M31" s="14">
        <f>IF(COUNTA($A31:$K31)=0,"",IF(OR($F31="",NOT(ISNUMBER($F31)),$F31&lt;0,$L31="",$L31&lt;=0),"",IFERROR(ROUNDUP($F31/$L31,0),"")))</f>
        <v/>
      </c>
      <c r="N31" s="41">
        <f>IF(OR($M31="",$G31="",NOT(ISNUMBER($M31)),NOT(ISNUMBER($G31))),"",IFERROR($M31*$G31,""))</f>
        <v/>
      </c>
      <c r="O31" s="14">
        <f>IF(COUNTA($A31:$K31)=0,"",IF(OR($I31="",$J31="",$K31="",NOT(ISNUMBER($I31)),NOT(ISNUMBER($J31)),NOT(ISNUMBER($K31)),$I31&lt;=0,$J31&lt;=0,$K31&lt;=0),"",IFERROR($I31*$J31*$K31,"")))</f>
        <v/>
      </c>
      <c r="P31" s="42">
        <f>IF(OR($M31="",$O31=""),"",IFERROR($M31/$O31,""))</f>
        <v/>
      </c>
      <c r="Q31" s="14">
        <f>IF(OR($M31="",$O31=""),"",IFERROR($O31-$M31,""))</f>
        <v/>
      </c>
      <c r="R31" s="25">
        <f>IF(COUNTA($A31:$K31)=0,"",IF(OR($A31="",$B31="",$C31="",$D31="",$E31="",$F31="",$G31="",$H31="",$I31="",$J31="",$K31=""),"Eingaben fehlen",IF(OR(NOT(ISNUMBER($B31)),NOT(ISNUMBER($F31)),NOT(ISNUMBER($G31)),NOT(ISNUMBER($H31)),NOT(ISNUMBER($I31)),NOT(ISNUMBER($J31)),NOT(ISNUMBER($K31)),$B31&lt;Parameter!$B$5,$B31&gt;Parameter!$B$6,$F31&lt;0,$F31&gt;Parameter!$B$9,$G31&lt;=0,$G31&gt;Parameter!$B$10,$H31&lt;0,$H31&gt;Parameter!$B$8,$H31&gt;=1,$I31&lt;=0,$I31&gt;Parameter!$B$11,$J31&lt;=0,$J31&gt;Parameter!$B$12,$K31&lt;=0,$K31&gt;Parameter!$B$13),"Eingaben prüfen",IF(OR($M31="",$O31="",$P31=""),"Eingaben prüfen",IF($M31&gt;$O31,"Kapazität reicht nicht",IF($P31&gt;=Parameter!$B$7,"Knapp","Erreichbar"))))))</f>
        <v/>
      </c>
    </row>
    <row r="32">
      <c r="A32" s="19" t="n"/>
      <c r="B32" s="20" t="n"/>
      <c r="C32" s="19" t="n"/>
      <c r="D32" s="19" t="n"/>
      <c r="E32" s="19" t="n"/>
      <c r="F32" s="43" t="n"/>
      <c r="G32" s="43" t="n"/>
      <c r="H32" s="44" t="n"/>
      <c r="I32" s="23" t="n"/>
      <c r="J32" s="23" t="n"/>
      <c r="K32" s="24" t="n"/>
      <c r="L32" s="45">
        <f>IF(COUNTA($A32:$K32)=0,"",IF(OR($G32="",$H32="",NOT(ISNUMBER($G32)),NOT(ISNUMBER($H32)),$G32&lt;=0,$H32&lt;0,$H32&gt;=1),"",IFERROR($G32*(1-$H32),"")))</f>
        <v/>
      </c>
      <c r="M32" s="10">
        <f>IF(COUNTA($A32:$K32)=0,"",IF(OR($F32="",NOT(ISNUMBER($F32)),$F32&lt;0,$L32="",$L32&lt;=0),"",IFERROR(ROUNDUP($F32/$L32,0),"")))</f>
        <v/>
      </c>
      <c r="N32" s="45">
        <f>IF(OR($M32="",$G32="",NOT(ISNUMBER($M32)),NOT(ISNUMBER($G32))),"",IFERROR($M32*$G32,""))</f>
        <v/>
      </c>
      <c r="O32" s="10">
        <f>IF(COUNTA($A32:$K32)=0,"",IF(OR($I32="",$J32="",$K32="",NOT(ISNUMBER($I32)),NOT(ISNUMBER($J32)),NOT(ISNUMBER($K32)),$I32&lt;=0,$J32&lt;=0,$K32&lt;=0),"",IFERROR($I32*$J32*$K32,"")))</f>
        <v/>
      </c>
      <c r="P32" s="46">
        <f>IF(OR($M32="",$O32=""),"",IFERROR($M32/$O32,""))</f>
        <v/>
      </c>
      <c r="Q32" s="10">
        <f>IF(OR($M32="",$O32=""),"",IFERROR($O32-$M32,""))</f>
        <v/>
      </c>
      <c r="R32" s="28">
        <f>IF(COUNTA($A32:$K32)=0,"",IF(OR($A32="",$B32="",$C32="",$D32="",$E32="",$F32="",$G32="",$H32="",$I32="",$J32="",$K32=""),"Eingaben fehlen",IF(OR(NOT(ISNUMBER($B32)),NOT(ISNUMBER($F32)),NOT(ISNUMBER($G32)),NOT(ISNUMBER($H32)),NOT(ISNUMBER($I32)),NOT(ISNUMBER($J32)),NOT(ISNUMBER($K32)),$B32&lt;Parameter!$B$5,$B32&gt;Parameter!$B$6,$F32&lt;0,$F32&gt;Parameter!$B$9,$G32&lt;=0,$G32&gt;Parameter!$B$10,$H32&lt;0,$H32&gt;Parameter!$B$8,$H32&gt;=1,$I32&lt;=0,$I32&gt;Parameter!$B$11,$J32&lt;=0,$J32&gt;Parameter!$B$12,$K32&lt;=0,$K32&gt;Parameter!$B$13),"Eingaben prüfen",IF(OR($M32="",$O32="",$P32=""),"Eingaben prüfen",IF($M32&gt;$O32,"Kapazität reicht nicht",IF($P32&gt;=Parameter!$B$7,"Knapp","Erreichbar"))))))</f>
        <v/>
      </c>
    </row>
    <row r="33">
      <c r="A33" s="19" t="n"/>
      <c r="B33" s="20" t="n"/>
      <c r="C33" s="19" t="n"/>
      <c r="D33" s="19" t="n"/>
      <c r="E33" s="19" t="n"/>
      <c r="F33" s="43" t="n"/>
      <c r="G33" s="43" t="n"/>
      <c r="H33" s="44" t="n"/>
      <c r="I33" s="23" t="n"/>
      <c r="J33" s="23" t="n"/>
      <c r="K33" s="24" t="n"/>
      <c r="L33" s="41">
        <f>IF(COUNTA($A33:$K33)=0,"",IF(OR($G33="",$H33="",NOT(ISNUMBER($G33)),NOT(ISNUMBER($H33)),$G33&lt;=0,$H33&lt;0,$H33&gt;=1),"",IFERROR($G33*(1-$H33),"")))</f>
        <v/>
      </c>
      <c r="M33" s="14">
        <f>IF(COUNTA($A33:$K33)=0,"",IF(OR($F33="",NOT(ISNUMBER($F33)),$F33&lt;0,$L33="",$L33&lt;=0),"",IFERROR(ROUNDUP($F33/$L33,0),"")))</f>
        <v/>
      </c>
      <c r="N33" s="41">
        <f>IF(OR($M33="",$G33="",NOT(ISNUMBER($M33)),NOT(ISNUMBER($G33))),"",IFERROR($M33*$G33,""))</f>
        <v/>
      </c>
      <c r="O33" s="14">
        <f>IF(COUNTA($A33:$K33)=0,"",IF(OR($I33="",$J33="",$K33="",NOT(ISNUMBER($I33)),NOT(ISNUMBER($J33)),NOT(ISNUMBER($K33)),$I33&lt;=0,$J33&lt;=0,$K33&lt;=0),"",IFERROR($I33*$J33*$K33,"")))</f>
        <v/>
      </c>
      <c r="P33" s="42">
        <f>IF(OR($M33="",$O33=""),"",IFERROR($M33/$O33,""))</f>
        <v/>
      </c>
      <c r="Q33" s="14">
        <f>IF(OR($M33="",$O33=""),"",IFERROR($O33-$M33,""))</f>
        <v/>
      </c>
      <c r="R33" s="25">
        <f>IF(COUNTA($A33:$K33)=0,"",IF(OR($A33="",$B33="",$C33="",$D33="",$E33="",$F33="",$G33="",$H33="",$I33="",$J33="",$K33=""),"Eingaben fehlen",IF(OR(NOT(ISNUMBER($B33)),NOT(ISNUMBER($F33)),NOT(ISNUMBER($G33)),NOT(ISNUMBER($H33)),NOT(ISNUMBER($I33)),NOT(ISNUMBER($J33)),NOT(ISNUMBER($K33)),$B33&lt;Parameter!$B$5,$B33&gt;Parameter!$B$6,$F33&lt;0,$F33&gt;Parameter!$B$9,$G33&lt;=0,$G33&gt;Parameter!$B$10,$H33&lt;0,$H33&gt;Parameter!$B$8,$H33&gt;=1,$I33&lt;=0,$I33&gt;Parameter!$B$11,$J33&lt;=0,$J33&gt;Parameter!$B$12,$K33&lt;=0,$K33&gt;Parameter!$B$13),"Eingaben prüfen",IF(OR($M33="",$O33="",$P33=""),"Eingaben prüfen",IF($M33&gt;$O33,"Kapazität reicht nicht",IF($P33&gt;=Parameter!$B$7,"Knapp","Erreichbar"))))))</f>
        <v/>
      </c>
    </row>
    <row r="34">
      <c r="A34" s="19" t="n"/>
      <c r="B34" s="20" t="n"/>
      <c r="C34" s="19" t="n"/>
      <c r="D34" s="19" t="n"/>
      <c r="E34" s="19" t="n"/>
      <c r="F34" s="43" t="n"/>
      <c r="G34" s="43" t="n"/>
      <c r="H34" s="44" t="n"/>
      <c r="I34" s="23" t="n"/>
      <c r="J34" s="23" t="n"/>
      <c r="K34" s="24" t="n"/>
      <c r="L34" s="45">
        <f>IF(COUNTA($A34:$K34)=0,"",IF(OR($G34="",$H34="",NOT(ISNUMBER($G34)),NOT(ISNUMBER($H34)),$G34&lt;=0,$H34&lt;0,$H34&gt;=1),"",IFERROR($G34*(1-$H34),"")))</f>
        <v/>
      </c>
      <c r="M34" s="10">
        <f>IF(COUNTA($A34:$K34)=0,"",IF(OR($F34="",NOT(ISNUMBER($F34)),$F34&lt;0,$L34="",$L34&lt;=0),"",IFERROR(ROUNDUP($F34/$L34,0),"")))</f>
        <v/>
      </c>
      <c r="N34" s="45">
        <f>IF(OR($M34="",$G34="",NOT(ISNUMBER($M34)),NOT(ISNUMBER($G34))),"",IFERROR($M34*$G34,""))</f>
        <v/>
      </c>
      <c r="O34" s="10">
        <f>IF(COUNTA($A34:$K34)=0,"",IF(OR($I34="",$J34="",$K34="",NOT(ISNUMBER($I34)),NOT(ISNUMBER($J34)),NOT(ISNUMBER($K34)),$I34&lt;=0,$J34&lt;=0,$K34&lt;=0),"",IFERROR($I34*$J34*$K34,"")))</f>
        <v/>
      </c>
      <c r="P34" s="46">
        <f>IF(OR($M34="",$O34=""),"",IFERROR($M34/$O34,""))</f>
        <v/>
      </c>
      <c r="Q34" s="10">
        <f>IF(OR($M34="",$O34=""),"",IFERROR($O34-$M34,""))</f>
        <v/>
      </c>
      <c r="R34" s="28">
        <f>IF(COUNTA($A34:$K34)=0,"",IF(OR($A34="",$B34="",$C34="",$D34="",$E34="",$F34="",$G34="",$H34="",$I34="",$J34="",$K34=""),"Eingaben fehlen",IF(OR(NOT(ISNUMBER($B34)),NOT(ISNUMBER($F34)),NOT(ISNUMBER($G34)),NOT(ISNUMBER($H34)),NOT(ISNUMBER($I34)),NOT(ISNUMBER($J34)),NOT(ISNUMBER($K34)),$B34&lt;Parameter!$B$5,$B34&gt;Parameter!$B$6,$F34&lt;0,$F34&gt;Parameter!$B$9,$G34&lt;=0,$G34&gt;Parameter!$B$10,$H34&lt;0,$H34&gt;Parameter!$B$8,$H34&gt;=1,$I34&lt;=0,$I34&gt;Parameter!$B$11,$J34&lt;=0,$J34&gt;Parameter!$B$12,$K34&lt;=0,$K34&gt;Parameter!$B$13),"Eingaben prüfen",IF(OR($M34="",$O34="",$P34=""),"Eingaben prüfen",IF($M34&gt;$O34,"Kapazität reicht nicht",IF($P34&gt;=Parameter!$B$7,"Knapp","Erreichbar"))))))</f>
        <v/>
      </c>
    </row>
    <row r="35">
      <c r="A35" s="19" t="n"/>
      <c r="B35" s="20" t="n"/>
      <c r="C35" s="19" t="n"/>
      <c r="D35" s="19" t="n"/>
      <c r="E35" s="19" t="n"/>
      <c r="F35" s="43" t="n"/>
      <c r="G35" s="43" t="n"/>
      <c r="H35" s="44" t="n"/>
      <c r="I35" s="23" t="n"/>
      <c r="J35" s="23" t="n"/>
      <c r="K35" s="24" t="n"/>
      <c r="L35" s="41">
        <f>IF(COUNTA($A35:$K35)=0,"",IF(OR($G35="",$H35="",NOT(ISNUMBER($G35)),NOT(ISNUMBER($H35)),$G35&lt;=0,$H35&lt;0,$H35&gt;=1),"",IFERROR($G35*(1-$H35),"")))</f>
        <v/>
      </c>
      <c r="M35" s="14">
        <f>IF(COUNTA($A35:$K35)=0,"",IF(OR($F35="",NOT(ISNUMBER($F35)),$F35&lt;0,$L35="",$L35&lt;=0),"",IFERROR(ROUNDUP($F35/$L35,0),"")))</f>
        <v/>
      </c>
      <c r="N35" s="41">
        <f>IF(OR($M35="",$G35="",NOT(ISNUMBER($M35)),NOT(ISNUMBER($G35))),"",IFERROR($M35*$G35,""))</f>
        <v/>
      </c>
      <c r="O35" s="14">
        <f>IF(COUNTA($A35:$K35)=0,"",IF(OR($I35="",$J35="",$K35="",NOT(ISNUMBER($I35)),NOT(ISNUMBER($J35)),NOT(ISNUMBER($K35)),$I35&lt;=0,$J35&lt;=0,$K35&lt;=0),"",IFERROR($I35*$J35*$K35,"")))</f>
        <v/>
      </c>
      <c r="P35" s="42">
        <f>IF(OR($M35="",$O35=""),"",IFERROR($M35/$O35,""))</f>
        <v/>
      </c>
      <c r="Q35" s="14">
        <f>IF(OR($M35="",$O35=""),"",IFERROR($O35-$M35,""))</f>
        <v/>
      </c>
      <c r="R35" s="25">
        <f>IF(COUNTA($A35:$K35)=0,"",IF(OR($A35="",$B35="",$C35="",$D35="",$E35="",$F35="",$G35="",$H35="",$I35="",$J35="",$K35=""),"Eingaben fehlen",IF(OR(NOT(ISNUMBER($B35)),NOT(ISNUMBER($F35)),NOT(ISNUMBER($G35)),NOT(ISNUMBER($H35)),NOT(ISNUMBER($I35)),NOT(ISNUMBER($J35)),NOT(ISNUMBER($K35)),$B35&lt;Parameter!$B$5,$B35&gt;Parameter!$B$6,$F35&lt;0,$F35&gt;Parameter!$B$9,$G35&lt;=0,$G35&gt;Parameter!$B$10,$H35&lt;0,$H35&gt;Parameter!$B$8,$H35&gt;=1,$I35&lt;=0,$I35&gt;Parameter!$B$11,$J35&lt;=0,$J35&gt;Parameter!$B$12,$K35&lt;=0,$K35&gt;Parameter!$B$13),"Eingaben prüfen",IF(OR($M35="",$O35="",$P35=""),"Eingaben prüfen",IF($M35&gt;$O35,"Kapazität reicht nicht",IF($P35&gt;=Parameter!$B$7,"Knapp","Erreichbar"))))))</f>
        <v/>
      </c>
    </row>
    <row r="36">
      <c r="A36" s="19" t="n"/>
      <c r="B36" s="20" t="n"/>
      <c r="C36" s="19" t="n"/>
      <c r="D36" s="19" t="n"/>
      <c r="E36" s="19" t="n"/>
      <c r="F36" s="43" t="n"/>
      <c r="G36" s="43" t="n"/>
      <c r="H36" s="44" t="n"/>
      <c r="I36" s="23" t="n"/>
      <c r="J36" s="23" t="n"/>
      <c r="K36" s="24" t="n"/>
      <c r="L36" s="45">
        <f>IF(COUNTA($A36:$K36)=0,"",IF(OR($G36="",$H36="",NOT(ISNUMBER($G36)),NOT(ISNUMBER($H36)),$G36&lt;=0,$H36&lt;0,$H36&gt;=1),"",IFERROR($G36*(1-$H36),"")))</f>
        <v/>
      </c>
      <c r="M36" s="10">
        <f>IF(COUNTA($A36:$K36)=0,"",IF(OR($F36="",NOT(ISNUMBER($F36)),$F36&lt;0,$L36="",$L36&lt;=0),"",IFERROR(ROUNDUP($F36/$L36,0),"")))</f>
        <v/>
      </c>
      <c r="N36" s="45">
        <f>IF(OR($M36="",$G36="",NOT(ISNUMBER($M36)),NOT(ISNUMBER($G36))),"",IFERROR($M36*$G36,""))</f>
        <v/>
      </c>
      <c r="O36" s="10">
        <f>IF(COUNTA($A36:$K36)=0,"",IF(OR($I36="",$J36="",$K36="",NOT(ISNUMBER($I36)),NOT(ISNUMBER($J36)),NOT(ISNUMBER($K36)),$I36&lt;=0,$J36&lt;=0,$K36&lt;=0),"",IFERROR($I36*$J36*$K36,"")))</f>
        <v/>
      </c>
      <c r="P36" s="46">
        <f>IF(OR($M36="",$O36=""),"",IFERROR($M36/$O36,""))</f>
        <v/>
      </c>
      <c r="Q36" s="10">
        <f>IF(OR($M36="",$O36=""),"",IFERROR($O36-$M36,""))</f>
        <v/>
      </c>
      <c r="R36" s="28">
        <f>IF(COUNTA($A36:$K36)=0,"",IF(OR($A36="",$B36="",$C36="",$D36="",$E36="",$F36="",$G36="",$H36="",$I36="",$J36="",$K36=""),"Eingaben fehlen",IF(OR(NOT(ISNUMBER($B36)),NOT(ISNUMBER($F36)),NOT(ISNUMBER($G36)),NOT(ISNUMBER($H36)),NOT(ISNUMBER($I36)),NOT(ISNUMBER($J36)),NOT(ISNUMBER($K36)),$B36&lt;Parameter!$B$5,$B36&gt;Parameter!$B$6,$F36&lt;0,$F36&gt;Parameter!$B$9,$G36&lt;=0,$G36&gt;Parameter!$B$10,$H36&lt;0,$H36&gt;Parameter!$B$8,$H36&gt;=1,$I36&lt;=0,$I36&gt;Parameter!$B$11,$J36&lt;=0,$J36&gt;Parameter!$B$12,$K36&lt;=0,$K36&gt;Parameter!$B$13),"Eingaben prüfen",IF(OR($M36="",$O36="",$P36=""),"Eingaben prüfen",IF($M36&gt;$O36,"Kapazität reicht nicht",IF($P36&gt;=Parameter!$B$7,"Knapp","Erreichbar"))))))</f>
        <v/>
      </c>
    </row>
    <row r="37">
      <c r="A37" s="19" t="n"/>
      <c r="B37" s="20" t="n"/>
      <c r="C37" s="19" t="n"/>
      <c r="D37" s="19" t="n"/>
      <c r="E37" s="19" t="n"/>
      <c r="F37" s="43" t="n"/>
      <c r="G37" s="43" t="n"/>
      <c r="H37" s="44" t="n"/>
      <c r="I37" s="23" t="n"/>
      <c r="J37" s="23" t="n"/>
      <c r="K37" s="24" t="n"/>
      <c r="L37" s="41">
        <f>IF(COUNTA($A37:$K37)=0,"",IF(OR($G37="",$H37="",NOT(ISNUMBER($G37)),NOT(ISNUMBER($H37)),$G37&lt;=0,$H37&lt;0,$H37&gt;=1),"",IFERROR($G37*(1-$H37),"")))</f>
        <v/>
      </c>
      <c r="M37" s="14">
        <f>IF(COUNTA($A37:$K37)=0,"",IF(OR($F37="",NOT(ISNUMBER($F37)),$F37&lt;0,$L37="",$L37&lt;=0),"",IFERROR(ROUNDUP($F37/$L37,0),"")))</f>
        <v/>
      </c>
      <c r="N37" s="41">
        <f>IF(OR($M37="",$G37="",NOT(ISNUMBER($M37)),NOT(ISNUMBER($G37))),"",IFERROR($M37*$G37,""))</f>
        <v/>
      </c>
      <c r="O37" s="14">
        <f>IF(COUNTA($A37:$K37)=0,"",IF(OR($I37="",$J37="",$K37="",NOT(ISNUMBER($I37)),NOT(ISNUMBER($J37)),NOT(ISNUMBER($K37)),$I37&lt;=0,$J37&lt;=0,$K37&lt;=0),"",IFERROR($I37*$J37*$K37,"")))</f>
        <v/>
      </c>
      <c r="P37" s="42">
        <f>IF(OR($M37="",$O37=""),"",IFERROR($M37/$O37,""))</f>
        <v/>
      </c>
      <c r="Q37" s="14">
        <f>IF(OR($M37="",$O37=""),"",IFERROR($O37-$M37,""))</f>
        <v/>
      </c>
      <c r="R37" s="25">
        <f>IF(COUNTA($A37:$K37)=0,"",IF(OR($A37="",$B37="",$C37="",$D37="",$E37="",$F37="",$G37="",$H37="",$I37="",$J37="",$K37=""),"Eingaben fehlen",IF(OR(NOT(ISNUMBER($B37)),NOT(ISNUMBER($F37)),NOT(ISNUMBER($G37)),NOT(ISNUMBER($H37)),NOT(ISNUMBER($I37)),NOT(ISNUMBER($J37)),NOT(ISNUMBER($K37)),$B37&lt;Parameter!$B$5,$B37&gt;Parameter!$B$6,$F37&lt;0,$F37&gt;Parameter!$B$9,$G37&lt;=0,$G37&gt;Parameter!$B$10,$H37&lt;0,$H37&gt;Parameter!$B$8,$H37&gt;=1,$I37&lt;=0,$I37&gt;Parameter!$B$11,$J37&lt;=0,$J37&gt;Parameter!$B$12,$K37&lt;=0,$K37&gt;Parameter!$B$13),"Eingaben prüfen",IF(OR($M37="",$O37="",$P37=""),"Eingaben prüfen",IF($M37&gt;$O37,"Kapazität reicht nicht",IF($P37&gt;=Parameter!$B$7,"Knapp","Erreichbar"))))))</f>
        <v/>
      </c>
    </row>
    <row r="38">
      <c r="A38" s="19" t="n"/>
      <c r="B38" s="20" t="n"/>
      <c r="C38" s="19" t="n"/>
      <c r="D38" s="19" t="n"/>
      <c r="E38" s="19" t="n"/>
      <c r="F38" s="43" t="n"/>
      <c r="G38" s="43" t="n"/>
      <c r="H38" s="44" t="n"/>
      <c r="I38" s="23" t="n"/>
      <c r="J38" s="23" t="n"/>
      <c r="K38" s="24" t="n"/>
      <c r="L38" s="45">
        <f>IF(COUNTA($A38:$K38)=0,"",IF(OR($G38="",$H38="",NOT(ISNUMBER($G38)),NOT(ISNUMBER($H38)),$G38&lt;=0,$H38&lt;0,$H38&gt;=1),"",IFERROR($G38*(1-$H38),"")))</f>
        <v/>
      </c>
      <c r="M38" s="10">
        <f>IF(COUNTA($A38:$K38)=0,"",IF(OR($F38="",NOT(ISNUMBER($F38)),$F38&lt;0,$L38="",$L38&lt;=0),"",IFERROR(ROUNDUP($F38/$L38,0),"")))</f>
        <v/>
      </c>
      <c r="N38" s="45">
        <f>IF(OR($M38="",$G38="",NOT(ISNUMBER($M38)),NOT(ISNUMBER($G38))),"",IFERROR($M38*$G38,""))</f>
        <v/>
      </c>
      <c r="O38" s="10">
        <f>IF(COUNTA($A38:$K38)=0,"",IF(OR($I38="",$J38="",$K38="",NOT(ISNUMBER($I38)),NOT(ISNUMBER($J38)),NOT(ISNUMBER($K38)),$I38&lt;=0,$J38&lt;=0,$K38&lt;=0),"",IFERROR($I38*$J38*$K38,"")))</f>
        <v/>
      </c>
      <c r="P38" s="46">
        <f>IF(OR($M38="",$O38=""),"",IFERROR($M38/$O38,""))</f>
        <v/>
      </c>
      <c r="Q38" s="10">
        <f>IF(OR($M38="",$O38=""),"",IFERROR($O38-$M38,""))</f>
        <v/>
      </c>
      <c r="R38" s="28">
        <f>IF(COUNTA($A38:$K38)=0,"",IF(OR($A38="",$B38="",$C38="",$D38="",$E38="",$F38="",$G38="",$H38="",$I38="",$J38="",$K38=""),"Eingaben fehlen",IF(OR(NOT(ISNUMBER($B38)),NOT(ISNUMBER($F38)),NOT(ISNUMBER($G38)),NOT(ISNUMBER($H38)),NOT(ISNUMBER($I38)),NOT(ISNUMBER($J38)),NOT(ISNUMBER($K38)),$B38&lt;Parameter!$B$5,$B38&gt;Parameter!$B$6,$F38&lt;0,$F38&gt;Parameter!$B$9,$G38&lt;=0,$G38&gt;Parameter!$B$10,$H38&lt;0,$H38&gt;Parameter!$B$8,$H38&gt;=1,$I38&lt;=0,$I38&gt;Parameter!$B$11,$J38&lt;=0,$J38&gt;Parameter!$B$12,$K38&lt;=0,$K38&gt;Parameter!$B$13),"Eingaben prüfen",IF(OR($M38="",$O38="",$P38=""),"Eingaben prüfen",IF($M38&gt;$O38,"Kapazität reicht nicht",IF($P38&gt;=Parameter!$B$7,"Knapp","Erreichbar"))))))</f>
        <v/>
      </c>
    </row>
    <row r="39">
      <c r="A39" s="19" t="n"/>
      <c r="B39" s="20" t="n"/>
      <c r="C39" s="19" t="n"/>
      <c r="D39" s="19" t="n"/>
      <c r="E39" s="19" t="n"/>
      <c r="F39" s="43" t="n"/>
      <c r="G39" s="43" t="n"/>
      <c r="H39" s="44" t="n"/>
      <c r="I39" s="23" t="n"/>
      <c r="J39" s="23" t="n"/>
      <c r="K39" s="24" t="n"/>
      <c r="L39" s="41">
        <f>IF(COUNTA($A39:$K39)=0,"",IF(OR($G39="",$H39="",NOT(ISNUMBER($G39)),NOT(ISNUMBER($H39)),$G39&lt;=0,$H39&lt;0,$H39&gt;=1),"",IFERROR($G39*(1-$H39),"")))</f>
        <v/>
      </c>
      <c r="M39" s="14">
        <f>IF(COUNTA($A39:$K39)=0,"",IF(OR($F39="",NOT(ISNUMBER($F39)),$F39&lt;0,$L39="",$L39&lt;=0),"",IFERROR(ROUNDUP($F39/$L39,0),"")))</f>
        <v/>
      </c>
      <c r="N39" s="41">
        <f>IF(OR($M39="",$G39="",NOT(ISNUMBER($M39)),NOT(ISNUMBER($G39))),"",IFERROR($M39*$G39,""))</f>
        <v/>
      </c>
      <c r="O39" s="14">
        <f>IF(COUNTA($A39:$K39)=0,"",IF(OR($I39="",$J39="",$K39="",NOT(ISNUMBER($I39)),NOT(ISNUMBER($J39)),NOT(ISNUMBER($K39)),$I39&lt;=0,$J39&lt;=0,$K39&lt;=0),"",IFERROR($I39*$J39*$K39,"")))</f>
        <v/>
      </c>
      <c r="P39" s="42">
        <f>IF(OR($M39="",$O39=""),"",IFERROR($M39/$O39,""))</f>
        <v/>
      </c>
      <c r="Q39" s="14">
        <f>IF(OR($M39="",$O39=""),"",IFERROR($O39-$M39,""))</f>
        <v/>
      </c>
      <c r="R39" s="25">
        <f>IF(COUNTA($A39:$K39)=0,"",IF(OR($A39="",$B39="",$C39="",$D39="",$E39="",$F39="",$G39="",$H39="",$I39="",$J39="",$K39=""),"Eingaben fehlen",IF(OR(NOT(ISNUMBER($B39)),NOT(ISNUMBER($F39)),NOT(ISNUMBER($G39)),NOT(ISNUMBER($H39)),NOT(ISNUMBER($I39)),NOT(ISNUMBER($J39)),NOT(ISNUMBER($K39)),$B39&lt;Parameter!$B$5,$B39&gt;Parameter!$B$6,$F39&lt;0,$F39&gt;Parameter!$B$9,$G39&lt;=0,$G39&gt;Parameter!$B$10,$H39&lt;0,$H39&gt;Parameter!$B$8,$H39&gt;=1,$I39&lt;=0,$I39&gt;Parameter!$B$11,$J39&lt;=0,$J39&gt;Parameter!$B$12,$K39&lt;=0,$K39&gt;Parameter!$B$13),"Eingaben prüfen",IF(OR($M39="",$O39="",$P39=""),"Eingaben prüfen",IF($M39&gt;$O39,"Kapazität reicht nicht",IF($P39&gt;=Parameter!$B$7,"Knapp","Erreichbar"))))))</f>
        <v/>
      </c>
    </row>
    <row r="40">
      <c r="A40" s="19" t="n"/>
      <c r="B40" s="20" t="n"/>
      <c r="C40" s="19" t="n"/>
      <c r="D40" s="19" t="n"/>
      <c r="E40" s="19" t="n"/>
      <c r="F40" s="43" t="n"/>
      <c r="G40" s="43" t="n"/>
      <c r="H40" s="44" t="n"/>
      <c r="I40" s="23" t="n"/>
      <c r="J40" s="23" t="n"/>
      <c r="K40" s="24" t="n"/>
      <c r="L40" s="45">
        <f>IF(COUNTA($A40:$K40)=0,"",IF(OR($G40="",$H40="",NOT(ISNUMBER($G40)),NOT(ISNUMBER($H40)),$G40&lt;=0,$H40&lt;0,$H40&gt;=1),"",IFERROR($G40*(1-$H40),"")))</f>
        <v/>
      </c>
      <c r="M40" s="10">
        <f>IF(COUNTA($A40:$K40)=0,"",IF(OR($F40="",NOT(ISNUMBER($F40)),$F40&lt;0,$L40="",$L40&lt;=0),"",IFERROR(ROUNDUP($F40/$L40,0),"")))</f>
        <v/>
      </c>
      <c r="N40" s="45">
        <f>IF(OR($M40="",$G40="",NOT(ISNUMBER($M40)),NOT(ISNUMBER($G40))),"",IFERROR($M40*$G40,""))</f>
        <v/>
      </c>
      <c r="O40" s="10">
        <f>IF(COUNTA($A40:$K40)=0,"",IF(OR($I40="",$J40="",$K40="",NOT(ISNUMBER($I40)),NOT(ISNUMBER($J40)),NOT(ISNUMBER($K40)),$I40&lt;=0,$J40&lt;=0,$K40&lt;=0),"",IFERROR($I40*$J40*$K40,"")))</f>
        <v/>
      </c>
      <c r="P40" s="46">
        <f>IF(OR($M40="",$O40=""),"",IFERROR($M40/$O40,""))</f>
        <v/>
      </c>
      <c r="Q40" s="10">
        <f>IF(OR($M40="",$O40=""),"",IFERROR($O40-$M40,""))</f>
        <v/>
      </c>
      <c r="R40" s="28">
        <f>IF(COUNTA($A40:$K40)=0,"",IF(OR($A40="",$B40="",$C40="",$D40="",$E40="",$F40="",$G40="",$H40="",$I40="",$J40="",$K40=""),"Eingaben fehlen",IF(OR(NOT(ISNUMBER($B40)),NOT(ISNUMBER($F40)),NOT(ISNUMBER($G40)),NOT(ISNUMBER($H40)),NOT(ISNUMBER($I40)),NOT(ISNUMBER($J40)),NOT(ISNUMBER($K40)),$B40&lt;Parameter!$B$5,$B40&gt;Parameter!$B$6,$F40&lt;0,$F40&gt;Parameter!$B$9,$G40&lt;=0,$G40&gt;Parameter!$B$10,$H40&lt;0,$H40&gt;Parameter!$B$8,$H40&gt;=1,$I40&lt;=0,$I40&gt;Parameter!$B$11,$J40&lt;=0,$J40&gt;Parameter!$B$12,$K40&lt;=0,$K40&gt;Parameter!$B$13),"Eingaben prüfen",IF(OR($M40="",$O40="",$P40=""),"Eingaben prüfen",IF($M40&gt;$O40,"Kapazität reicht nicht",IF($P40&gt;=Parameter!$B$7,"Knapp","Erreichbar"))))))</f>
        <v/>
      </c>
    </row>
    <row r="41">
      <c r="A41" s="19" t="n"/>
      <c r="B41" s="20" t="n"/>
      <c r="C41" s="19" t="n"/>
      <c r="D41" s="19" t="n"/>
      <c r="E41" s="19" t="n"/>
      <c r="F41" s="43" t="n"/>
      <c r="G41" s="43" t="n"/>
      <c r="H41" s="44" t="n"/>
      <c r="I41" s="23" t="n"/>
      <c r="J41" s="23" t="n"/>
      <c r="K41" s="24" t="n"/>
      <c r="L41" s="41">
        <f>IF(COUNTA($A41:$K41)=0,"",IF(OR($G41="",$H41="",NOT(ISNUMBER($G41)),NOT(ISNUMBER($H41)),$G41&lt;=0,$H41&lt;0,$H41&gt;=1),"",IFERROR($G41*(1-$H41),"")))</f>
        <v/>
      </c>
      <c r="M41" s="14">
        <f>IF(COUNTA($A41:$K41)=0,"",IF(OR($F41="",NOT(ISNUMBER($F41)),$F41&lt;0,$L41="",$L41&lt;=0),"",IFERROR(ROUNDUP($F41/$L41,0),"")))</f>
        <v/>
      </c>
      <c r="N41" s="41">
        <f>IF(OR($M41="",$G41="",NOT(ISNUMBER($M41)),NOT(ISNUMBER($G41))),"",IFERROR($M41*$G41,""))</f>
        <v/>
      </c>
      <c r="O41" s="14">
        <f>IF(COUNTA($A41:$K41)=0,"",IF(OR($I41="",$J41="",$K41="",NOT(ISNUMBER($I41)),NOT(ISNUMBER($J41)),NOT(ISNUMBER($K41)),$I41&lt;=0,$J41&lt;=0,$K41&lt;=0),"",IFERROR($I41*$J41*$K41,"")))</f>
        <v/>
      </c>
      <c r="P41" s="42">
        <f>IF(OR($M41="",$O41=""),"",IFERROR($M41/$O41,""))</f>
        <v/>
      </c>
      <c r="Q41" s="14">
        <f>IF(OR($M41="",$O41=""),"",IFERROR($O41-$M41,""))</f>
        <v/>
      </c>
      <c r="R41" s="25">
        <f>IF(COUNTA($A41:$K41)=0,"",IF(OR($A41="",$B41="",$C41="",$D41="",$E41="",$F41="",$G41="",$H41="",$I41="",$J41="",$K41=""),"Eingaben fehlen",IF(OR(NOT(ISNUMBER($B41)),NOT(ISNUMBER($F41)),NOT(ISNUMBER($G41)),NOT(ISNUMBER($H41)),NOT(ISNUMBER($I41)),NOT(ISNUMBER($J41)),NOT(ISNUMBER($K41)),$B41&lt;Parameter!$B$5,$B41&gt;Parameter!$B$6,$F41&lt;0,$F41&gt;Parameter!$B$9,$G41&lt;=0,$G41&gt;Parameter!$B$10,$H41&lt;0,$H41&gt;Parameter!$B$8,$H41&gt;=1,$I41&lt;=0,$I41&gt;Parameter!$B$11,$J41&lt;=0,$J41&gt;Parameter!$B$12,$K41&lt;=0,$K41&gt;Parameter!$B$13),"Eingaben prüfen",IF(OR($M41="",$O41="",$P41=""),"Eingaben prüfen",IF($M41&gt;$O41,"Kapazität reicht nicht",IF($P41&gt;=Parameter!$B$7,"Knapp","Erreichbar"))))))</f>
        <v/>
      </c>
    </row>
    <row r="42">
      <c r="A42" s="19" t="n"/>
      <c r="B42" s="20" t="n"/>
      <c r="C42" s="19" t="n"/>
      <c r="D42" s="19" t="n"/>
      <c r="E42" s="19" t="n"/>
      <c r="F42" s="43" t="n"/>
      <c r="G42" s="43" t="n"/>
      <c r="H42" s="44" t="n"/>
      <c r="I42" s="23" t="n"/>
      <c r="J42" s="23" t="n"/>
      <c r="K42" s="24" t="n"/>
      <c r="L42" s="45">
        <f>IF(COUNTA($A42:$K42)=0,"",IF(OR($G42="",$H42="",NOT(ISNUMBER($G42)),NOT(ISNUMBER($H42)),$G42&lt;=0,$H42&lt;0,$H42&gt;=1),"",IFERROR($G42*(1-$H42),"")))</f>
        <v/>
      </c>
      <c r="M42" s="10">
        <f>IF(COUNTA($A42:$K42)=0,"",IF(OR($F42="",NOT(ISNUMBER($F42)),$F42&lt;0,$L42="",$L42&lt;=0),"",IFERROR(ROUNDUP($F42/$L42,0),"")))</f>
        <v/>
      </c>
      <c r="N42" s="45">
        <f>IF(OR($M42="",$G42="",NOT(ISNUMBER($M42)),NOT(ISNUMBER($G42))),"",IFERROR($M42*$G42,""))</f>
        <v/>
      </c>
      <c r="O42" s="10">
        <f>IF(COUNTA($A42:$K42)=0,"",IF(OR($I42="",$J42="",$K42="",NOT(ISNUMBER($I42)),NOT(ISNUMBER($J42)),NOT(ISNUMBER($K42)),$I42&lt;=0,$J42&lt;=0,$K42&lt;=0),"",IFERROR($I42*$J42*$K42,"")))</f>
        <v/>
      </c>
      <c r="P42" s="46">
        <f>IF(OR($M42="",$O42=""),"",IFERROR($M42/$O42,""))</f>
        <v/>
      </c>
      <c r="Q42" s="10">
        <f>IF(OR($M42="",$O42=""),"",IFERROR($O42-$M42,""))</f>
        <v/>
      </c>
      <c r="R42" s="28">
        <f>IF(COUNTA($A42:$K42)=0,"",IF(OR($A42="",$B42="",$C42="",$D42="",$E42="",$F42="",$G42="",$H42="",$I42="",$J42="",$K42=""),"Eingaben fehlen",IF(OR(NOT(ISNUMBER($B42)),NOT(ISNUMBER($F42)),NOT(ISNUMBER($G42)),NOT(ISNUMBER($H42)),NOT(ISNUMBER($I42)),NOT(ISNUMBER($J42)),NOT(ISNUMBER($K42)),$B42&lt;Parameter!$B$5,$B42&gt;Parameter!$B$6,$F42&lt;0,$F42&gt;Parameter!$B$9,$G42&lt;=0,$G42&gt;Parameter!$B$10,$H42&lt;0,$H42&gt;Parameter!$B$8,$H42&gt;=1,$I42&lt;=0,$I42&gt;Parameter!$B$11,$J42&lt;=0,$J42&gt;Parameter!$B$12,$K42&lt;=0,$K42&gt;Parameter!$B$13),"Eingaben prüfen",IF(OR($M42="",$O42="",$P42=""),"Eingaben prüfen",IF($M42&gt;$O42,"Kapazität reicht nicht",IF($P42&gt;=Parameter!$B$7,"Knapp","Erreichbar"))))))</f>
        <v/>
      </c>
    </row>
    <row r="43">
      <c r="A43" s="19" t="n"/>
      <c r="B43" s="20" t="n"/>
      <c r="C43" s="19" t="n"/>
      <c r="D43" s="19" t="n"/>
      <c r="E43" s="19" t="n"/>
      <c r="F43" s="43" t="n"/>
      <c r="G43" s="43" t="n"/>
      <c r="H43" s="44" t="n"/>
      <c r="I43" s="23" t="n"/>
      <c r="J43" s="23" t="n"/>
      <c r="K43" s="24" t="n"/>
      <c r="L43" s="41">
        <f>IF(COUNTA($A43:$K43)=0,"",IF(OR($G43="",$H43="",NOT(ISNUMBER($G43)),NOT(ISNUMBER($H43)),$G43&lt;=0,$H43&lt;0,$H43&gt;=1),"",IFERROR($G43*(1-$H43),"")))</f>
        <v/>
      </c>
      <c r="M43" s="14">
        <f>IF(COUNTA($A43:$K43)=0,"",IF(OR($F43="",NOT(ISNUMBER($F43)),$F43&lt;0,$L43="",$L43&lt;=0),"",IFERROR(ROUNDUP($F43/$L43,0),"")))</f>
        <v/>
      </c>
      <c r="N43" s="41">
        <f>IF(OR($M43="",$G43="",NOT(ISNUMBER($M43)),NOT(ISNUMBER($G43))),"",IFERROR($M43*$G43,""))</f>
        <v/>
      </c>
      <c r="O43" s="14">
        <f>IF(COUNTA($A43:$K43)=0,"",IF(OR($I43="",$J43="",$K43="",NOT(ISNUMBER($I43)),NOT(ISNUMBER($J43)),NOT(ISNUMBER($K43)),$I43&lt;=0,$J43&lt;=0,$K43&lt;=0),"",IFERROR($I43*$J43*$K43,"")))</f>
        <v/>
      </c>
      <c r="P43" s="42">
        <f>IF(OR($M43="",$O43=""),"",IFERROR($M43/$O43,""))</f>
        <v/>
      </c>
      <c r="Q43" s="14">
        <f>IF(OR($M43="",$O43=""),"",IFERROR($O43-$M43,""))</f>
        <v/>
      </c>
      <c r="R43" s="25">
        <f>IF(COUNTA($A43:$K43)=0,"",IF(OR($A43="",$B43="",$C43="",$D43="",$E43="",$F43="",$G43="",$H43="",$I43="",$J43="",$K43=""),"Eingaben fehlen",IF(OR(NOT(ISNUMBER($B43)),NOT(ISNUMBER($F43)),NOT(ISNUMBER($G43)),NOT(ISNUMBER($H43)),NOT(ISNUMBER($I43)),NOT(ISNUMBER($J43)),NOT(ISNUMBER($K43)),$B43&lt;Parameter!$B$5,$B43&gt;Parameter!$B$6,$F43&lt;0,$F43&gt;Parameter!$B$9,$G43&lt;=0,$G43&gt;Parameter!$B$10,$H43&lt;0,$H43&gt;Parameter!$B$8,$H43&gt;=1,$I43&lt;=0,$I43&gt;Parameter!$B$11,$J43&lt;=0,$J43&gt;Parameter!$B$12,$K43&lt;=0,$K43&gt;Parameter!$B$13),"Eingaben prüfen",IF(OR($M43="",$O43="",$P43=""),"Eingaben prüfen",IF($M43&gt;$O43,"Kapazität reicht nicht",IF($P43&gt;=Parameter!$B$7,"Knapp","Erreichbar"))))))</f>
        <v/>
      </c>
    </row>
    <row r="44">
      <c r="A44" s="19" t="n"/>
      <c r="B44" s="20" t="n"/>
      <c r="C44" s="19" t="n"/>
      <c r="D44" s="19" t="n"/>
      <c r="E44" s="19" t="n"/>
      <c r="F44" s="43" t="n"/>
      <c r="G44" s="43" t="n"/>
      <c r="H44" s="44" t="n"/>
      <c r="I44" s="23" t="n"/>
      <c r="J44" s="23" t="n"/>
      <c r="K44" s="24" t="n"/>
      <c r="L44" s="45">
        <f>IF(COUNTA($A44:$K44)=0,"",IF(OR($G44="",$H44="",NOT(ISNUMBER($G44)),NOT(ISNUMBER($H44)),$G44&lt;=0,$H44&lt;0,$H44&gt;=1),"",IFERROR($G44*(1-$H44),"")))</f>
        <v/>
      </c>
      <c r="M44" s="10">
        <f>IF(COUNTA($A44:$K44)=0,"",IF(OR($F44="",NOT(ISNUMBER($F44)),$F44&lt;0,$L44="",$L44&lt;=0),"",IFERROR(ROUNDUP($F44/$L44,0),"")))</f>
        <v/>
      </c>
      <c r="N44" s="45">
        <f>IF(OR($M44="",$G44="",NOT(ISNUMBER($M44)),NOT(ISNUMBER($G44))),"",IFERROR($M44*$G44,""))</f>
        <v/>
      </c>
      <c r="O44" s="10">
        <f>IF(COUNTA($A44:$K44)=0,"",IF(OR($I44="",$J44="",$K44="",NOT(ISNUMBER($I44)),NOT(ISNUMBER($J44)),NOT(ISNUMBER($K44)),$I44&lt;=0,$J44&lt;=0,$K44&lt;=0),"",IFERROR($I44*$J44*$K44,"")))</f>
        <v/>
      </c>
      <c r="P44" s="46">
        <f>IF(OR($M44="",$O44=""),"",IFERROR($M44/$O44,""))</f>
        <v/>
      </c>
      <c r="Q44" s="10">
        <f>IF(OR($M44="",$O44=""),"",IFERROR($O44-$M44,""))</f>
        <v/>
      </c>
      <c r="R44" s="28">
        <f>IF(COUNTA($A44:$K44)=0,"",IF(OR($A44="",$B44="",$C44="",$D44="",$E44="",$F44="",$G44="",$H44="",$I44="",$J44="",$K44=""),"Eingaben fehlen",IF(OR(NOT(ISNUMBER($B44)),NOT(ISNUMBER($F44)),NOT(ISNUMBER($G44)),NOT(ISNUMBER($H44)),NOT(ISNUMBER($I44)),NOT(ISNUMBER($J44)),NOT(ISNUMBER($K44)),$B44&lt;Parameter!$B$5,$B44&gt;Parameter!$B$6,$F44&lt;0,$F44&gt;Parameter!$B$9,$G44&lt;=0,$G44&gt;Parameter!$B$10,$H44&lt;0,$H44&gt;Parameter!$B$8,$H44&gt;=1,$I44&lt;=0,$I44&gt;Parameter!$B$11,$J44&lt;=0,$J44&gt;Parameter!$B$12,$K44&lt;=0,$K44&gt;Parameter!$B$13),"Eingaben prüfen",IF(OR($M44="",$O44="",$P44=""),"Eingaben prüfen",IF($M44&gt;$O44,"Kapazität reicht nicht",IF($P44&gt;=Parameter!$B$7,"Knapp","Erreichbar"))))))</f>
        <v/>
      </c>
    </row>
    <row r="45">
      <c r="A45" s="19" t="n"/>
      <c r="B45" s="20" t="n"/>
      <c r="C45" s="19" t="n"/>
      <c r="D45" s="19" t="n"/>
      <c r="E45" s="19" t="n"/>
      <c r="F45" s="43" t="n"/>
      <c r="G45" s="43" t="n"/>
      <c r="H45" s="44" t="n"/>
      <c r="I45" s="23" t="n"/>
      <c r="J45" s="23" t="n"/>
      <c r="K45" s="24" t="n"/>
      <c r="L45" s="41">
        <f>IF(COUNTA($A45:$K45)=0,"",IF(OR($G45="",$H45="",NOT(ISNUMBER($G45)),NOT(ISNUMBER($H45)),$G45&lt;=0,$H45&lt;0,$H45&gt;=1),"",IFERROR($G45*(1-$H45),"")))</f>
        <v/>
      </c>
      <c r="M45" s="14">
        <f>IF(COUNTA($A45:$K45)=0,"",IF(OR($F45="",NOT(ISNUMBER($F45)),$F45&lt;0,$L45="",$L45&lt;=0),"",IFERROR(ROUNDUP($F45/$L45,0),"")))</f>
        <v/>
      </c>
      <c r="N45" s="41">
        <f>IF(OR($M45="",$G45="",NOT(ISNUMBER($M45)),NOT(ISNUMBER($G45))),"",IFERROR($M45*$G45,""))</f>
        <v/>
      </c>
      <c r="O45" s="14">
        <f>IF(COUNTA($A45:$K45)=0,"",IF(OR($I45="",$J45="",$K45="",NOT(ISNUMBER($I45)),NOT(ISNUMBER($J45)),NOT(ISNUMBER($K45)),$I45&lt;=0,$J45&lt;=0,$K45&lt;=0),"",IFERROR($I45*$J45*$K45,"")))</f>
        <v/>
      </c>
      <c r="P45" s="42">
        <f>IF(OR($M45="",$O45=""),"",IFERROR($M45/$O45,""))</f>
        <v/>
      </c>
      <c r="Q45" s="14">
        <f>IF(OR($M45="",$O45=""),"",IFERROR($O45-$M45,""))</f>
        <v/>
      </c>
      <c r="R45" s="25">
        <f>IF(COUNTA($A45:$K45)=0,"",IF(OR($A45="",$B45="",$C45="",$D45="",$E45="",$F45="",$G45="",$H45="",$I45="",$J45="",$K45=""),"Eingaben fehlen",IF(OR(NOT(ISNUMBER($B45)),NOT(ISNUMBER($F45)),NOT(ISNUMBER($G45)),NOT(ISNUMBER($H45)),NOT(ISNUMBER($I45)),NOT(ISNUMBER($J45)),NOT(ISNUMBER($K45)),$B45&lt;Parameter!$B$5,$B45&gt;Parameter!$B$6,$F45&lt;0,$F45&gt;Parameter!$B$9,$G45&lt;=0,$G45&gt;Parameter!$B$10,$H45&lt;0,$H45&gt;Parameter!$B$8,$H45&gt;=1,$I45&lt;=0,$I45&gt;Parameter!$B$11,$J45&lt;=0,$J45&gt;Parameter!$B$12,$K45&lt;=0,$K45&gt;Parameter!$B$13),"Eingaben prüfen",IF(OR($M45="",$O45="",$P45=""),"Eingaben prüfen",IF($M45&gt;$O45,"Kapazität reicht nicht",IF($P45&gt;=Parameter!$B$7,"Knapp","Erreichbar"))))))</f>
        <v/>
      </c>
    </row>
    <row r="46">
      <c r="A46" s="19" t="n"/>
      <c r="B46" s="20" t="n"/>
      <c r="C46" s="19" t="n"/>
      <c r="D46" s="19" t="n"/>
      <c r="E46" s="19" t="n"/>
      <c r="F46" s="43" t="n"/>
      <c r="G46" s="43" t="n"/>
      <c r="H46" s="44" t="n"/>
      <c r="I46" s="23" t="n"/>
      <c r="J46" s="23" t="n"/>
      <c r="K46" s="24" t="n"/>
      <c r="L46" s="45">
        <f>IF(COUNTA($A46:$K46)=0,"",IF(OR($G46="",$H46="",NOT(ISNUMBER($G46)),NOT(ISNUMBER($H46)),$G46&lt;=0,$H46&lt;0,$H46&gt;=1),"",IFERROR($G46*(1-$H46),"")))</f>
        <v/>
      </c>
      <c r="M46" s="10">
        <f>IF(COUNTA($A46:$K46)=0,"",IF(OR($F46="",NOT(ISNUMBER($F46)),$F46&lt;0,$L46="",$L46&lt;=0),"",IFERROR(ROUNDUP($F46/$L46,0),"")))</f>
        <v/>
      </c>
      <c r="N46" s="45">
        <f>IF(OR($M46="",$G46="",NOT(ISNUMBER($M46)),NOT(ISNUMBER($G46))),"",IFERROR($M46*$G46,""))</f>
        <v/>
      </c>
      <c r="O46" s="10">
        <f>IF(COUNTA($A46:$K46)=0,"",IF(OR($I46="",$J46="",$K46="",NOT(ISNUMBER($I46)),NOT(ISNUMBER($J46)),NOT(ISNUMBER($K46)),$I46&lt;=0,$J46&lt;=0,$K46&lt;=0),"",IFERROR($I46*$J46*$K46,"")))</f>
        <v/>
      </c>
      <c r="P46" s="46">
        <f>IF(OR($M46="",$O46=""),"",IFERROR($M46/$O46,""))</f>
        <v/>
      </c>
      <c r="Q46" s="10">
        <f>IF(OR($M46="",$O46=""),"",IFERROR($O46-$M46,""))</f>
        <v/>
      </c>
      <c r="R46" s="28">
        <f>IF(COUNTA($A46:$K46)=0,"",IF(OR($A46="",$B46="",$C46="",$D46="",$E46="",$F46="",$G46="",$H46="",$I46="",$J46="",$K46=""),"Eingaben fehlen",IF(OR(NOT(ISNUMBER($B46)),NOT(ISNUMBER($F46)),NOT(ISNUMBER($G46)),NOT(ISNUMBER($H46)),NOT(ISNUMBER($I46)),NOT(ISNUMBER($J46)),NOT(ISNUMBER($K46)),$B46&lt;Parameter!$B$5,$B46&gt;Parameter!$B$6,$F46&lt;0,$F46&gt;Parameter!$B$9,$G46&lt;=0,$G46&gt;Parameter!$B$10,$H46&lt;0,$H46&gt;Parameter!$B$8,$H46&gt;=1,$I46&lt;=0,$I46&gt;Parameter!$B$11,$J46&lt;=0,$J46&gt;Parameter!$B$12,$K46&lt;=0,$K46&gt;Parameter!$B$13),"Eingaben prüfen",IF(OR($M46="",$O46="",$P46=""),"Eingaben prüfen",IF($M46&gt;$O46,"Kapazität reicht nicht",IF($P46&gt;=Parameter!$B$7,"Knapp","Erreichbar"))))))</f>
        <v/>
      </c>
    </row>
    <row r="47">
      <c r="A47" s="19" t="n"/>
      <c r="B47" s="20" t="n"/>
      <c r="C47" s="19" t="n"/>
      <c r="D47" s="19" t="n"/>
      <c r="E47" s="19" t="n"/>
      <c r="F47" s="43" t="n"/>
      <c r="G47" s="43" t="n"/>
      <c r="H47" s="44" t="n"/>
      <c r="I47" s="23" t="n"/>
      <c r="J47" s="23" t="n"/>
      <c r="K47" s="24" t="n"/>
      <c r="L47" s="41">
        <f>IF(COUNTA($A47:$K47)=0,"",IF(OR($G47="",$H47="",NOT(ISNUMBER($G47)),NOT(ISNUMBER($H47)),$G47&lt;=0,$H47&lt;0,$H47&gt;=1),"",IFERROR($G47*(1-$H47),"")))</f>
        <v/>
      </c>
      <c r="M47" s="14">
        <f>IF(COUNTA($A47:$K47)=0,"",IF(OR($F47="",NOT(ISNUMBER($F47)),$F47&lt;0,$L47="",$L47&lt;=0),"",IFERROR(ROUNDUP($F47/$L47,0),"")))</f>
        <v/>
      </c>
      <c r="N47" s="41">
        <f>IF(OR($M47="",$G47="",NOT(ISNUMBER($M47)),NOT(ISNUMBER($G47))),"",IFERROR($M47*$G47,""))</f>
        <v/>
      </c>
      <c r="O47" s="14">
        <f>IF(COUNTA($A47:$K47)=0,"",IF(OR($I47="",$J47="",$K47="",NOT(ISNUMBER($I47)),NOT(ISNUMBER($J47)),NOT(ISNUMBER($K47)),$I47&lt;=0,$J47&lt;=0,$K47&lt;=0),"",IFERROR($I47*$J47*$K47,"")))</f>
        <v/>
      </c>
      <c r="P47" s="42">
        <f>IF(OR($M47="",$O47=""),"",IFERROR($M47/$O47,""))</f>
        <v/>
      </c>
      <c r="Q47" s="14">
        <f>IF(OR($M47="",$O47=""),"",IFERROR($O47-$M47,""))</f>
        <v/>
      </c>
      <c r="R47" s="25">
        <f>IF(COUNTA($A47:$K47)=0,"",IF(OR($A47="",$B47="",$C47="",$D47="",$E47="",$F47="",$G47="",$H47="",$I47="",$J47="",$K47=""),"Eingaben fehlen",IF(OR(NOT(ISNUMBER($B47)),NOT(ISNUMBER($F47)),NOT(ISNUMBER($G47)),NOT(ISNUMBER($H47)),NOT(ISNUMBER($I47)),NOT(ISNUMBER($J47)),NOT(ISNUMBER($K47)),$B47&lt;Parameter!$B$5,$B47&gt;Parameter!$B$6,$F47&lt;0,$F47&gt;Parameter!$B$9,$G47&lt;=0,$G47&gt;Parameter!$B$10,$H47&lt;0,$H47&gt;Parameter!$B$8,$H47&gt;=1,$I47&lt;=0,$I47&gt;Parameter!$B$11,$J47&lt;=0,$J47&gt;Parameter!$B$12,$K47&lt;=0,$K47&gt;Parameter!$B$13),"Eingaben prüfen",IF(OR($M47="",$O47="",$P47=""),"Eingaben prüfen",IF($M47&gt;$O47,"Kapazität reicht nicht",IF($P47&gt;=Parameter!$B$7,"Knapp","Erreichbar"))))))</f>
        <v/>
      </c>
    </row>
    <row r="48">
      <c r="A48" s="19" t="n"/>
      <c r="B48" s="20" t="n"/>
      <c r="C48" s="19" t="n"/>
      <c r="D48" s="19" t="n"/>
      <c r="E48" s="19" t="n"/>
      <c r="F48" s="43" t="n"/>
      <c r="G48" s="43" t="n"/>
      <c r="H48" s="44" t="n"/>
      <c r="I48" s="23" t="n"/>
      <c r="J48" s="23" t="n"/>
      <c r="K48" s="24" t="n"/>
      <c r="L48" s="45">
        <f>IF(COUNTA($A48:$K48)=0,"",IF(OR($G48="",$H48="",NOT(ISNUMBER($G48)),NOT(ISNUMBER($H48)),$G48&lt;=0,$H48&lt;0,$H48&gt;=1),"",IFERROR($G48*(1-$H48),"")))</f>
        <v/>
      </c>
      <c r="M48" s="10">
        <f>IF(COUNTA($A48:$K48)=0,"",IF(OR($F48="",NOT(ISNUMBER($F48)),$F48&lt;0,$L48="",$L48&lt;=0),"",IFERROR(ROUNDUP($F48/$L48,0),"")))</f>
        <v/>
      </c>
      <c r="N48" s="45">
        <f>IF(OR($M48="",$G48="",NOT(ISNUMBER($M48)),NOT(ISNUMBER($G48))),"",IFERROR($M48*$G48,""))</f>
        <v/>
      </c>
      <c r="O48" s="10">
        <f>IF(COUNTA($A48:$K48)=0,"",IF(OR($I48="",$J48="",$K48="",NOT(ISNUMBER($I48)),NOT(ISNUMBER($J48)),NOT(ISNUMBER($K48)),$I48&lt;=0,$J48&lt;=0,$K48&lt;=0),"",IFERROR($I48*$J48*$K48,"")))</f>
        <v/>
      </c>
      <c r="P48" s="46">
        <f>IF(OR($M48="",$O48=""),"",IFERROR($M48/$O48,""))</f>
        <v/>
      </c>
      <c r="Q48" s="10">
        <f>IF(OR($M48="",$O48=""),"",IFERROR($O48-$M48,""))</f>
        <v/>
      </c>
      <c r="R48" s="28">
        <f>IF(COUNTA($A48:$K48)=0,"",IF(OR($A48="",$B48="",$C48="",$D48="",$E48="",$F48="",$G48="",$H48="",$I48="",$J48="",$K48=""),"Eingaben fehlen",IF(OR(NOT(ISNUMBER($B48)),NOT(ISNUMBER($F48)),NOT(ISNUMBER($G48)),NOT(ISNUMBER($H48)),NOT(ISNUMBER($I48)),NOT(ISNUMBER($J48)),NOT(ISNUMBER($K48)),$B48&lt;Parameter!$B$5,$B48&gt;Parameter!$B$6,$F48&lt;0,$F48&gt;Parameter!$B$9,$G48&lt;=0,$G48&gt;Parameter!$B$10,$H48&lt;0,$H48&gt;Parameter!$B$8,$H48&gt;=1,$I48&lt;=0,$I48&gt;Parameter!$B$11,$J48&lt;=0,$J48&gt;Parameter!$B$12,$K48&lt;=0,$K48&gt;Parameter!$B$13),"Eingaben prüfen",IF(OR($M48="",$O48="",$P48=""),"Eingaben prüfen",IF($M48&gt;$O48,"Kapazität reicht nicht",IF($P48&gt;=Parameter!$B$7,"Knapp","Erreichbar"))))))</f>
        <v/>
      </c>
    </row>
    <row r="49">
      <c r="A49" s="19" t="n"/>
      <c r="B49" s="20" t="n"/>
      <c r="C49" s="19" t="n"/>
      <c r="D49" s="19" t="n"/>
      <c r="E49" s="19" t="n"/>
      <c r="F49" s="43" t="n"/>
      <c r="G49" s="43" t="n"/>
      <c r="H49" s="44" t="n"/>
      <c r="I49" s="23" t="n"/>
      <c r="J49" s="23" t="n"/>
      <c r="K49" s="24" t="n"/>
      <c r="L49" s="41">
        <f>IF(COUNTA($A49:$K49)=0,"",IF(OR($G49="",$H49="",NOT(ISNUMBER($G49)),NOT(ISNUMBER($H49)),$G49&lt;=0,$H49&lt;0,$H49&gt;=1),"",IFERROR($G49*(1-$H49),"")))</f>
        <v/>
      </c>
      <c r="M49" s="14">
        <f>IF(COUNTA($A49:$K49)=0,"",IF(OR($F49="",NOT(ISNUMBER($F49)),$F49&lt;0,$L49="",$L49&lt;=0),"",IFERROR(ROUNDUP($F49/$L49,0),"")))</f>
        <v/>
      </c>
      <c r="N49" s="41">
        <f>IF(OR($M49="",$G49="",NOT(ISNUMBER($M49)),NOT(ISNUMBER($G49))),"",IFERROR($M49*$G49,""))</f>
        <v/>
      </c>
      <c r="O49" s="14">
        <f>IF(COUNTA($A49:$K49)=0,"",IF(OR($I49="",$J49="",$K49="",NOT(ISNUMBER($I49)),NOT(ISNUMBER($J49)),NOT(ISNUMBER($K49)),$I49&lt;=0,$J49&lt;=0,$K49&lt;=0),"",IFERROR($I49*$J49*$K49,"")))</f>
        <v/>
      </c>
      <c r="P49" s="42">
        <f>IF(OR($M49="",$O49=""),"",IFERROR($M49/$O49,""))</f>
        <v/>
      </c>
      <c r="Q49" s="14">
        <f>IF(OR($M49="",$O49=""),"",IFERROR($O49-$M49,""))</f>
        <v/>
      </c>
      <c r="R49" s="25">
        <f>IF(COUNTA($A49:$K49)=0,"",IF(OR($A49="",$B49="",$C49="",$D49="",$E49="",$F49="",$G49="",$H49="",$I49="",$J49="",$K49=""),"Eingaben fehlen",IF(OR(NOT(ISNUMBER($B49)),NOT(ISNUMBER($F49)),NOT(ISNUMBER($G49)),NOT(ISNUMBER($H49)),NOT(ISNUMBER($I49)),NOT(ISNUMBER($J49)),NOT(ISNUMBER($K49)),$B49&lt;Parameter!$B$5,$B49&gt;Parameter!$B$6,$F49&lt;0,$F49&gt;Parameter!$B$9,$G49&lt;=0,$G49&gt;Parameter!$B$10,$H49&lt;0,$H49&gt;Parameter!$B$8,$H49&gt;=1,$I49&lt;=0,$I49&gt;Parameter!$B$11,$J49&lt;=0,$J49&gt;Parameter!$B$12,$K49&lt;=0,$K49&gt;Parameter!$B$13),"Eingaben prüfen",IF(OR($M49="",$O49="",$P49=""),"Eingaben prüfen",IF($M49&gt;$O49,"Kapazität reicht nicht",IF($P49&gt;=Parameter!$B$7,"Knapp","Erreichbar"))))))</f>
        <v/>
      </c>
    </row>
    <row r="50">
      <c r="A50" s="19" t="n"/>
      <c r="B50" s="20" t="n"/>
      <c r="C50" s="19" t="n"/>
      <c r="D50" s="19" t="n"/>
      <c r="E50" s="19" t="n"/>
      <c r="F50" s="43" t="n"/>
      <c r="G50" s="43" t="n"/>
      <c r="H50" s="44" t="n"/>
      <c r="I50" s="23" t="n"/>
      <c r="J50" s="23" t="n"/>
      <c r="K50" s="24" t="n"/>
      <c r="L50" s="45">
        <f>IF(COUNTA($A50:$K50)=0,"",IF(OR($G50="",$H50="",NOT(ISNUMBER($G50)),NOT(ISNUMBER($H50)),$G50&lt;=0,$H50&lt;0,$H50&gt;=1),"",IFERROR($G50*(1-$H50),"")))</f>
        <v/>
      </c>
      <c r="M50" s="10">
        <f>IF(COUNTA($A50:$K50)=0,"",IF(OR($F50="",NOT(ISNUMBER($F50)),$F50&lt;0,$L50="",$L50&lt;=0),"",IFERROR(ROUNDUP($F50/$L50,0),"")))</f>
        <v/>
      </c>
      <c r="N50" s="45">
        <f>IF(OR($M50="",$G50="",NOT(ISNUMBER($M50)),NOT(ISNUMBER($G50))),"",IFERROR($M50*$G50,""))</f>
        <v/>
      </c>
      <c r="O50" s="10">
        <f>IF(COUNTA($A50:$K50)=0,"",IF(OR($I50="",$J50="",$K50="",NOT(ISNUMBER($I50)),NOT(ISNUMBER($J50)),NOT(ISNUMBER($K50)),$I50&lt;=0,$J50&lt;=0,$K50&lt;=0),"",IFERROR($I50*$J50*$K50,"")))</f>
        <v/>
      </c>
      <c r="P50" s="46">
        <f>IF(OR($M50="",$O50=""),"",IFERROR($M50/$O50,""))</f>
        <v/>
      </c>
      <c r="Q50" s="10">
        <f>IF(OR($M50="",$O50=""),"",IFERROR($O50-$M50,""))</f>
        <v/>
      </c>
      <c r="R50" s="28">
        <f>IF(COUNTA($A50:$K50)=0,"",IF(OR($A50="",$B50="",$C50="",$D50="",$E50="",$F50="",$G50="",$H50="",$I50="",$J50="",$K50=""),"Eingaben fehlen",IF(OR(NOT(ISNUMBER($B50)),NOT(ISNUMBER($F50)),NOT(ISNUMBER($G50)),NOT(ISNUMBER($H50)),NOT(ISNUMBER($I50)),NOT(ISNUMBER($J50)),NOT(ISNUMBER($K50)),$B50&lt;Parameter!$B$5,$B50&gt;Parameter!$B$6,$F50&lt;0,$F50&gt;Parameter!$B$9,$G50&lt;=0,$G50&gt;Parameter!$B$10,$H50&lt;0,$H50&gt;Parameter!$B$8,$H50&gt;=1,$I50&lt;=0,$I50&gt;Parameter!$B$11,$J50&lt;=0,$J50&gt;Parameter!$B$12,$K50&lt;=0,$K50&gt;Parameter!$B$13),"Eingaben prüfen",IF(OR($M50="",$O50="",$P50=""),"Eingaben prüfen",IF($M50&gt;$O50,"Kapazität reicht nicht",IF($P50&gt;=Parameter!$B$7,"Knapp","Erreichbar"))))))</f>
        <v/>
      </c>
    </row>
    <row r="51">
      <c r="A51" s="19" t="n"/>
      <c r="B51" s="20" t="n"/>
      <c r="C51" s="19" t="n"/>
      <c r="D51" s="19" t="n"/>
      <c r="E51" s="19" t="n"/>
      <c r="F51" s="43" t="n"/>
      <c r="G51" s="43" t="n"/>
      <c r="H51" s="44" t="n"/>
      <c r="I51" s="23" t="n"/>
      <c r="J51" s="23" t="n"/>
      <c r="K51" s="24" t="n"/>
      <c r="L51" s="41">
        <f>IF(COUNTA($A51:$K51)=0,"",IF(OR($G51="",$H51="",NOT(ISNUMBER($G51)),NOT(ISNUMBER($H51)),$G51&lt;=0,$H51&lt;0,$H51&gt;=1),"",IFERROR($G51*(1-$H51),"")))</f>
        <v/>
      </c>
      <c r="M51" s="14">
        <f>IF(COUNTA($A51:$K51)=0,"",IF(OR($F51="",NOT(ISNUMBER($F51)),$F51&lt;0,$L51="",$L51&lt;=0),"",IFERROR(ROUNDUP($F51/$L51,0),"")))</f>
        <v/>
      </c>
      <c r="N51" s="41">
        <f>IF(OR($M51="",$G51="",NOT(ISNUMBER($M51)),NOT(ISNUMBER($G51))),"",IFERROR($M51*$G51,""))</f>
        <v/>
      </c>
      <c r="O51" s="14">
        <f>IF(COUNTA($A51:$K51)=0,"",IF(OR($I51="",$J51="",$K51="",NOT(ISNUMBER($I51)),NOT(ISNUMBER($J51)),NOT(ISNUMBER($K51)),$I51&lt;=0,$J51&lt;=0,$K51&lt;=0),"",IFERROR($I51*$J51*$K51,"")))</f>
        <v/>
      </c>
      <c r="P51" s="42">
        <f>IF(OR($M51="",$O51=""),"",IFERROR($M51/$O51,""))</f>
        <v/>
      </c>
      <c r="Q51" s="14">
        <f>IF(OR($M51="",$O51=""),"",IFERROR($O51-$M51,""))</f>
        <v/>
      </c>
      <c r="R51" s="25">
        <f>IF(COUNTA($A51:$K51)=0,"",IF(OR($A51="",$B51="",$C51="",$D51="",$E51="",$F51="",$G51="",$H51="",$I51="",$J51="",$K51=""),"Eingaben fehlen",IF(OR(NOT(ISNUMBER($B51)),NOT(ISNUMBER($F51)),NOT(ISNUMBER($G51)),NOT(ISNUMBER($H51)),NOT(ISNUMBER($I51)),NOT(ISNUMBER($J51)),NOT(ISNUMBER($K51)),$B51&lt;Parameter!$B$5,$B51&gt;Parameter!$B$6,$F51&lt;0,$F51&gt;Parameter!$B$9,$G51&lt;=0,$G51&gt;Parameter!$B$10,$H51&lt;0,$H51&gt;Parameter!$B$8,$H51&gt;=1,$I51&lt;=0,$I51&gt;Parameter!$B$11,$J51&lt;=0,$J51&gt;Parameter!$B$12,$K51&lt;=0,$K51&gt;Parameter!$B$13),"Eingaben prüfen",IF(OR($M51="",$O51="",$P51=""),"Eingaben prüfen",IF($M51&gt;$O51,"Kapazität reicht nicht",IF($P51&gt;=Parameter!$B$7,"Knapp","Erreichbar"))))))</f>
        <v/>
      </c>
    </row>
    <row r="52">
      <c r="A52" s="19" t="n"/>
      <c r="B52" s="20" t="n"/>
      <c r="C52" s="19" t="n"/>
      <c r="D52" s="19" t="n"/>
      <c r="E52" s="19" t="n"/>
      <c r="F52" s="43" t="n"/>
      <c r="G52" s="43" t="n"/>
      <c r="H52" s="44" t="n"/>
      <c r="I52" s="23" t="n"/>
      <c r="J52" s="23" t="n"/>
      <c r="K52" s="24" t="n"/>
      <c r="L52" s="45">
        <f>IF(COUNTA($A52:$K52)=0,"",IF(OR($G52="",$H52="",NOT(ISNUMBER($G52)),NOT(ISNUMBER($H52)),$G52&lt;=0,$H52&lt;0,$H52&gt;=1),"",IFERROR($G52*(1-$H52),"")))</f>
        <v/>
      </c>
      <c r="M52" s="10">
        <f>IF(COUNTA($A52:$K52)=0,"",IF(OR($F52="",NOT(ISNUMBER($F52)),$F52&lt;0,$L52="",$L52&lt;=0),"",IFERROR(ROUNDUP($F52/$L52,0),"")))</f>
        <v/>
      </c>
      <c r="N52" s="45">
        <f>IF(OR($M52="",$G52="",NOT(ISNUMBER($M52)),NOT(ISNUMBER($G52))),"",IFERROR($M52*$G52,""))</f>
        <v/>
      </c>
      <c r="O52" s="10">
        <f>IF(COUNTA($A52:$K52)=0,"",IF(OR($I52="",$J52="",$K52="",NOT(ISNUMBER($I52)),NOT(ISNUMBER($J52)),NOT(ISNUMBER($K52)),$I52&lt;=0,$J52&lt;=0,$K52&lt;=0),"",IFERROR($I52*$J52*$K52,"")))</f>
        <v/>
      </c>
      <c r="P52" s="46">
        <f>IF(OR($M52="",$O52=""),"",IFERROR($M52/$O52,""))</f>
        <v/>
      </c>
      <c r="Q52" s="10">
        <f>IF(OR($M52="",$O52=""),"",IFERROR($O52-$M52,""))</f>
        <v/>
      </c>
      <c r="R52" s="28">
        <f>IF(COUNTA($A52:$K52)=0,"",IF(OR($A52="",$B52="",$C52="",$D52="",$E52="",$F52="",$G52="",$H52="",$I52="",$J52="",$K52=""),"Eingaben fehlen",IF(OR(NOT(ISNUMBER($B52)),NOT(ISNUMBER($F52)),NOT(ISNUMBER($G52)),NOT(ISNUMBER($H52)),NOT(ISNUMBER($I52)),NOT(ISNUMBER($J52)),NOT(ISNUMBER($K52)),$B52&lt;Parameter!$B$5,$B52&gt;Parameter!$B$6,$F52&lt;0,$F52&gt;Parameter!$B$9,$G52&lt;=0,$G52&gt;Parameter!$B$10,$H52&lt;0,$H52&gt;Parameter!$B$8,$H52&gt;=1,$I52&lt;=0,$I52&gt;Parameter!$B$11,$J52&lt;=0,$J52&gt;Parameter!$B$12,$K52&lt;=0,$K52&gt;Parameter!$B$13),"Eingaben prüfen",IF(OR($M52="",$O52="",$P52=""),"Eingaben prüfen",IF($M52&gt;$O52,"Kapazität reicht nicht",IF($P52&gt;=Parameter!$B$7,"Knapp","Erreichbar"))))))</f>
        <v/>
      </c>
    </row>
    <row r="53">
      <c r="A53" s="19" t="n"/>
      <c r="B53" s="20" t="n"/>
      <c r="C53" s="19" t="n"/>
      <c r="D53" s="19" t="n"/>
      <c r="E53" s="19" t="n"/>
      <c r="F53" s="43" t="n"/>
      <c r="G53" s="43" t="n"/>
      <c r="H53" s="44" t="n"/>
      <c r="I53" s="23" t="n"/>
      <c r="J53" s="23" t="n"/>
      <c r="K53" s="24" t="n"/>
      <c r="L53" s="41">
        <f>IF(COUNTA($A53:$K53)=0,"",IF(OR($G53="",$H53="",NOT(ISNUMBER($G53)),NOT(ISNUMBER($H53)),$G53&lt;=0,$H53&lt;0,$H53&gt;=1),"",IFERROR($G53*(1-$H53),"")))</f>
        <v/>
      </c>
      <c r="M53" s="14">
        <f>IF(COUNTA($A53:$K53)=0,"",IF(OR($F53="",NOT(ISNUMBER($F53)),$F53&lt;0,$L53="",$L53&lt;=0),"",IFERROR(ROUNDUP($F53/$L53,0),"")))</f>
        <v/>
      </c>
      <c r="N53" s="41">
        <f>IF(OR($M53="",$G53="",NOT(ISNUMBER($M53)),NOT(ISNUMBER($G53))),"",IFERROR($M53*$G53,""))</f>
        <v/>
      </c>
      <c r="O53" s="14">
        <f>IF(COUNTA($A53:$K53)=0,"",IF(OR($I53="",$J53="",$K53="",NOT(ISNUMBER($I53)),NOT(ISNUMBER($J53)),NOT(ISNUMBER($K53)),$I53&lt;=0,$J53&lt;=0,$K53&lt;=0),"",IFERROR($I53*$J53*$K53,"")))</f>
        <v/>
      </c>
      <c r="P53" s="42">
        <f>IF(OR($M53="",$O53=""),"",IFERROR($M53/$O53,""))</f>
        <v/>
      </c>
      <c r="Q53" s="14">
        <f>IF(OR($M53="",$O53=""),"",IFERROR($O53-$M53,""))</f>
        <v/>
      </c>
      <c r="R53" s="25">
        <f>IF(COUNTA($A53:$K53)=0,"",IF(OR($A53="",$B53="",$C53="",$D53="",$E53="",$F53="",$G53="",$H53="",$I53="",$J53="",$K53=""),"Eingaben fehlen",IF(OR(NOT(ISNUMBER($B53)),NOT(ISNUMBER($F53)),NOT(ISNUMBER($G53)),NOT(ISNUMBER($H53)),NOT(ISNUMBER($I53)),NOT(ISNUMBER($J53)),NOT(ISNUMBER($K53)),$B53&lt;Parameter!$B$5,$B53&gt;Parameter!$B$6,$F53&lt;0,$F53&gt;Parameter!$B$9,$G53&lt;=0,$G53&gt;Parameter!$B$10,$H53&lt;0,$H53&gt;Parameter!$B$8,$H53&gt;=1,$I53&lt;=0,$I53&gt;Parameter!$B$11,$J53&lt;=0,$J53&gt;Parameter!$B$12,$K53&lt;=0,$K53&gt;Parameter!$B$13),"Eingaben prüfen",IF(OR($M53="",$O53="",$P53=""),"Eingaben prüfen",IF($M53&gt;$O53,"Kapazität reicht nicht",IF($P53&gt;=Parameter!$B$7,"Knapp","Erreichbar"))))))</f>
        <v/>
      </c>
    </row>
    <row r="54">
      <c r="A54" s="19" t="n"/>
      <c r="B54" s="20" t="n"/>
      <c r="C54" s="19" t="n"/>
      <c r="D54" s="19" t="n"/>
      <c r="E54" s="19" t="n"/>
      <c r="F54" s="43" t="n"/>
      <c r="G54" s="43" t="n"/>
      <c r="H54" s="44" t="n"/>
      <c r="I54" s="23" t="n"/>
      <c r="J54" s="23" t="n"/>
      <c r="K54" s="24" t="n"/>
      <c r="L54" s="45">
        <f>IF(COUNTA($A54:$K54)=0,"",IF(OR($G54="",$H54="",NOT(ISNUMBER($G54)),NOT(ISNUMBER($H54)),$G54&lt;=0,$H54&lt;0,$H54&gt;=1),"",IFERROR($G54*(1-$H54),"")))</f>
        <v/>
      </c>
      <c r="M54" s="10">
        <f>IF(COUNTA($A54:$K54)=0,"",IF(OR($F54="",NOT(ISNUMBER($F54)),$F54&lt;0,$L54="",$L54&lt;=0),"",IFERROR(ROUNDUP($F54/$L54,0),"")))</f>
        <v/>
      </c>
      <c r="N54" s="45">
        <f>IF(OR($M54="",$G54="",NOT(ISNUMBER($M54)),NOT(ISNUMBER($G54))),"",IFERROR($M54*$G54,""))</f>
        <v/>
      </c>
      <c r="O54" s="10">
        <f>IF(COUNTA($A54:$K54)=0,"",IF(OR($I54="",$J54="",$K54="",NOT(ISNUMBER($I54)),NOT(ISNUMBER($J54)),NOT(ISNUMBER($K54)),$I54&lt;=0,$J54&lt;=0,$K54&lt;=0),"",IFERROR($I54*$J54*$K54,"")))</f>
        <v/>
      </c>
      <c r="P54" s="46">
        <f>IF(OR($M54="",$O54=""),"",IFERROR($M54/$O54,""))</f>
        <v/>
      </c>
      <c r="Q54" s="10">
        <f>IF(OR($M54="",$O54=""),"",IFERROR($O54-$M54,""))</f>
        <v/>
      </c>
      <c r="R54" s="28">
        <f>IF(COUNTA($A54:$K54)=0,"",IF(OR($A54="",$B54="",$C54="",$D54="",$E54="",$F54="",$G54="",$H54="",$I54="",$J54="",$K54=""),"Eingaben fehlen",IF(OR(NOT(ISNUMBER($B54)),NOT(ISNUMBER($F54)),NOT(ISNUMBER($G54)),NOT(ISNUMBER($H54)),NOT(ISNUMBER($I54)),NOT(ISNUMBER($J54)),NOT(ISNUMBER($K54)),$B54&lt;Parameter!$B$5,$B54&gt;Parameter!$B$6,$F54&lt;0,$F54&gt;Parameter!$B$9,$G54&lt;=0,$G54&gt;Parameter!$B$10,$H54&lt;0,$H54&gt;Parameter!$B$8,$H54&gt;=1,$I54&lt;=0,$I54&gt;Parameter!$B$11,$J54&lt;=0,$J54&gt;Parameter!$B$12,$K54&lt;=0,$K54&gt;Parameter!$B$13),"Eingaben prüfen",IF(OR($M54="",$O54="",$P54=""),"Eingaben prüfen",IF($M54&gt;$O54,"Kapazität reicht nicht",IF($P54&gt;=Parameter!$B$7,"Knapp","Erreichbar"))))))</f>
        <v/>
      </c>
    </row>
    <row r="55">
      <c r="A55" s="19" t="n"/>
      <c r="B55" s="20" t="n"/>
      <c r="C55" s="19" t="n"/>
      <c r="D55" s="19" t="n"/>
      <c r="E55" s="19" t="n"/>
      <c r="F55" s="43" t="n"/>
      <c r="G55" s="43" t="n"/>
      <c r="H55" s="44" t="n"/>
      <c r="I55" s="23" t="n"/>
      <c r="J55" s="23" t="n"/>
      <c r="K55" s="24" t="n"/>
      <c r="L55" s="41">
        <f>IF(COUNTA($A55:$K55)=0,"",IF(OR($G55="",$H55="",NOT(ISNUMBER($G55)),NOT(ISNUMBER($H55)),$G55&lt;=0,$H55&lt;0,$H55&gt;=1),"",IFERROR($G55*(1-$H55),"")))</f>
        <v/>
      </c>
      <c r="M55" s="14">
        <f>IF(COUNTA($A55:$K55)=0,"",IF(OR($F55="",NOT(ISNUMBER($F55)),$F55&lt;0,$L55="",$L55&lt;=0),"",IFERROR(ROUNDUP($F55/$L55,0),"")))</f>
        <v/>
      </c>
      <c r="N55" s="41">
        <f>IF(OR($M55="",$G55="",NOT(ISNUMBER($M55)),NOT(ISNUMBER($G55))),"",IFERROR($M55*$G55,""))</f>
        <v/>
      </c>
      <c r="O55" s="14">
        <f>IF(COUNTA($A55:$K55)=0,"",IF(OR($I55="",$J55="",$K55="",NOT(ISNUMBER($I55)),NOT(ISNUMBER($J55)),NOT(ISNUMBER($K55)),$I55&lt;=0,$J55&lt;=0,$K55&lt;=0),"",IFERROR($I55*$J55*$K55,"")))</f>
        <v/>
      </c>
      <c r="P55" s="42">
        <f>IF(OR($M55="",$O55=""),"",IFERROR($M55/$O55,""))</f>
        <v/>
      </c>
      <c r="Q55" s="14">
        <f>IF(OR($M55="",$O55=""),"",IFERROR($O55-$M55,""))</f>
        <v/>
      </c>
      <c r="R55" s="25">
        <f>IF(COUNTA($A55:$K55)=0,"",IF(OR($A55="",$B55="",$C55="",$D55="",$E55="",$F55="",$G55="",$H55="",$I55="",$J55="",$K55=""),"Eingaben fehlen",IF(OR(NOT(ISNUMBER($B55)),NOT(ISNUMBER($F55)),NOT(ISNUMBER($G55)),NOT(ISNUMBER($H55)),NOT(ISNUMBER($I55)),NOT(ISNUMBER($J55)),NOT(ISNUMBER($K55)),$B55&lt;Parameter!$B$5,$B55&gt;Parameter!$B$6,$F55&lt;0,$F55&gt;Parameter!$B$9,$G55&lt;=0,$G55&gt;Parameter!$B$10,$H55&lt;0,$H55&gt;Parameter!$B$8,$H55&gt;=1,$I55&lt;=0,$I55&gt;Parameter!$B$11,$J55&lt;=0,$J55&gt;Parameter!$B$12,$K55&lt;=0,$K55&gt;Parameter!$B$13),"Eingaben prüfen",IF(OR($M55="",$O55="",$P55=""),"Eingaben prüfen",IF($M55&gt;$O55,"Kapazität reicht nicht",IF($P55&gt;=Parameter!$B$7,"Knapp","Erreichbar"))))))</f>
        <v/>
      </c>
    </row>
    <row r="56">
      <c r="A56" s="19" t="n"/>
      <c r="B56" s="20" t="n"/>
      <c r="C56" s="19" t="n"/>
      <c r="D56" s="19" t="n"/>
      <c r="E56" s="19" t="n"/>
      <c r="F56" s="43" t="n"/>
      <c r="G56" s="43" t="n"/>
      <c r="H56" s="44" t="n"/>
      <c r="I56" s="23" t="n"/>
      <c r="J56" s="23" t="n"/>
      <c r="K56" s="24" t="n"/>
      <c r="L56" s="45">
        <f>IF(COUNTA($A56:$K56)=0,"",IF(OR($G56="",$H56="",NOT(ISNUMBER($G56)),NOT(ISNUMBER($H56)),$G56&lt;=0,$H56&lt;0,$H56&gt;=1),"",IFERROR($G56*(1-$H56),"")))</f>
        <v/>
      </c>
      <c r="M56" s="10">
        <f>IF(COUNTA($A56:$K56)=0,"",IF(OR($F56="",NOT(ISNUMBER($F56)),$F56&lt;0,$L56="",$L56&lt;=0),"",IFERROR(ROUNDUP($F56/$L56,0),"")))</f>
        <v/>
      </c>
      <c r="N56" s="45">
        <f>IF(OR($M56="",$G56="",NOT(ISNUMBER($M56)),NOT(ISNUMBER($G56))),"",IFERROR($M56*$G56,""))</f>
        <v/>
      </c>
      <c r="O56" s="10">
        <f>IF(COUNTA($A56:$K56)=0,"",IF(OR($I56="",$J56="",$K56="",NOT(ISNUMBER($I56)),NOT(ISNUMBER($J56)),NOT(ISNUMBER($K56)),$I56&lt;=0,$J56&lt;=0,$K56&lt;=0),"",IFERROR($I56*$J56*$K56,"")))</f>
        <v/>
      </c>
      <c r="P56" s="46">
        <f>IF(OR($M56="",$O56=""),"",IFERROR($M56/$O56,""))</f>
        <v/>
      </c>
      <c r="Q56" s="10">
        <f>IF(OR($M56="",$O56=""),"",IFERROR($O56-$M56,""))</f>
        <v/>
      </c>
      <c r="R56" s="28">
        <f>IF(COUNTA($A56:$K56)=0,"",IF(OR($A56="",$B56="",$C56="",$D56="",$E56="",$F56="",$G56="",$H56="",$I56="",$J56="",$K56=""),"Eingaben fehlen",IF(OR(NOT(ISNUMBER($B56)),NOT(ISNUMBER($F56)),NOT(ISNUMBER($G56)),NOT(ISNUMBER($H56)),NOT(ISNUMBER($I56)),NOT(ISNUMBER($J56)),NOT(ISNUMBER($K56)),$B56&lt;Parameter!$B$5,$B56&gt;Parameter!$B$6,$F56&lt;0,$F56&gt;Parameter!$B$9,$G56&lt;=0,$G56&gt;Parameter!$B$10,$H56&lt;0,$H56&gt;Parameter!$B$8,$H56&gt;=1,$I56&lt;=0,$I56&gt;Parameter!$B$11,$J56&lt;=0,$J56&gt;Parameter!$B$12,$K56&lt;=0,$K56&gt;Parameter!$B$13),"Eingaben prüfen",IF(OR($M56="",$O56="",$P56=""),"Eingaben prüfen",IF($M56&gt;$O56,"Kapazität reicht nicht",IF($P56&gt;=Parameter!$B$7,"Knapp","Erreichbar"))))))</f>
        <v/>
      </c>
    </row>
    <row r="57">
      <c r="A57" s="19" t="n"/>
      <c r="B57" s="20" t="n"/>
      <c r="C57" s="19" t="n"/>
      <c r="D57" s="19" t="n"/>
      <c r="E57" s="19" t="n"/>
      <c r="F57" s="43" t="n"/>
      <c r="G57" s="43" t="n"/>
      <c r="H57" s="44" t="n"/>
      <c r="I57" s="23" t="n"/>
      <c r="J57" s="23" t="n"/>
      <c r="K57" s="24" t="n"/>
      <c r="L57" s="41">
        <f>IF(COUNTA($A57:$K57)=0,"",IF(OR($G57="",$H57="",NOT(ISNUMBER($G57)),NOT(ISNUMBER($H57)),$G57&lt;=0,$H57&lt;0,$H57&gt;=1),"",IFERROR($G57*(1-$H57),"")))</f>
        <v/>
      </c>
      <c r="M57" s="14">
        <f>IF(COUNTA($A57:$K57)=0,"",IF(OR($F57="",NOT(ISNUMBER($F57)),$F57&lt;0,$L57="",$L57&lt;=0),"",IFERROR(ROUNDUP($F57/$L57,0),"")))</f>
        <v/>
      </c>
      <c r="N57" s="41">
        <f>IF(OR($M57="",$G57="",NOT(ISNUMBER($M57)),NOT(ISNUMBER($G57))),"",IFERROR($M57*$G57,""))</f>
        <v/>
      </c>
      <c r="O57" s="14">
        <f>IF(COUNTA($A57:$K57)=0,"",IF(OR($I57="",$J57="",$K57="",NOT(ISNUMBER($I57)),NOT(ISNUMBER($J57)),NOT(ISNUMBER($K57)),$I57&lt;=0,$J57&lt;=0,$K57&lt;=0),"",IFERROR($I57*$J57*$K57,"")))</f>
        <v/>
      </c>
      <c r="P57" s="42">
        <f>IF(OR($M57="",$O57=""),"",IFERROR($M57/$O57,""))</f>
        <v/>
      </c>
      <c r="Q57" s="14">
        <f>IF(OR($M57="",$O57=""),"",IFERROR($O57-$M57,""))</f>
        <v/>
      </c>
      <c r="R57" s="25">
        <f>IF(COUNTA($A57:$K57)=0,"",IF(OR($A57="",$B57="",$C57="",$D57="",$E57="",$F57="",$G57="",$H57="",$I57="",$J57="",$K57=""),"Eingaben fehlen",IF(OR(NOT(ISNUMBER($B57)),NOT(ISNUMBER($F57)),NOT(ISNUMBER($G57)),NOT(ISNUMBER($H57)),NOT(ISNUMBER($I57)),NOT(ISNUMBER($J57)),NOT(ISNUMBER($K57)),$B57&lt;Parameter!$B$5,$B57&gt;Parameter!$B$6,$F57&lt;0,$F57&gt;Parameter!$B$9,$G57&lt;=0,$G57&gt;Parameter!$B$10,$H57&lt;0,$H57&gt;Parameter!$B$8,$H57&gt;=1,$I57&lt;=0,$I57&gt;Parameter!$B$11,$J57&lt;=0,$J57&gt;Parameter!$B$12,$K57&lt;=0,$K57&gt;Parameter!$B$13),"Eingaben prüfen",IF(OR($M57="",$O57="",$P57=""),"Eingaben prüfen",IF($M57&gt;$O57,"Kapazität reicht nicht",IF($P57&gt;=Parameter!$B$7,"Knapp","Erreichbar"))))))</f>
        <v/>
      </c>
    </row>
    <row r="58">
      <c r="A58" s="19" t="n"/>
      <c r="B58" s="20" t="n"/>
      <c r="C58" s="19" t="n"/>
      <c r="D58" s="19" t="n"/>
      <c r="E58" s="19" t="n"/>
      <c r="F58" s="43" t="n"/>
      <c r="G58" s="43" t="n"/>
      <c r="H58" s="44" t="n"/>
      <c r="I58" s="23" t="n"/>
      <c r="J58" s="23" t="n"/>
      <c r="K58" s="24" t="n"/>
      <c r="L58" s="45">
        <f>IF(COUNTA($A58:$K58)=0,"",IF(OR($G58="",$H58="",NOT(ISNUMBER($G58)),NOT(ISNUMBER($H58)),$G58&lt;=0,$H58&lt;0,$H58&gt;=1),"",IFERROR($G58*(1-$H58),"")))</f>
        <v/>
      </c>
      <c r="M58" s="10">
        <f>IF(COUNTA($A58:$K58)=0,"",IF(OR($F58="",NOT(ISNUMBER($F58)),$F58&lt;0,$L58="",$L58&lt;=0),"",IFERROR(ROUNDUP($F58/$L58,0),"")))</f>
        <v/>
      </c>
      <c r="N58" s="45">
        <f>IF(OR($M58="",$G58="",NOT(ISNUMBER($M58)),NOT(ISNUMBER($G58))),"",IFERROR($M58*$G58,""))</f>
        <v/>
      </c>
      <c r="O58" s="10">
        <f>IF(COUNTA($A58:$K58)=0,"",IF(OR($I58="",$J58="",$K58="",NOT(ISNUMBER($I58)),NOT(ISNUMBER($J58)),NOT(ISNUMBER($K58)),$I58&lt;=0,$J58&lt;=0,$K58&lt;=0),"",IFERROR($I58*$J58*$K58,"")))</f>
        <v/>
      </c>
      <c r="P58" s="46">
        <f>IF(OR($M58="",$O58=""),"",IFERROR($M58/$O58,""))</f>
        <v/>
      </c>
      <c r="Q58" s="10">
        <f>IF(OR($M58="",$O58=""),"",IFERROR($O58-$M58,""))</f>
        <v/>
      </c>
      <c r="R58" s="28">
        <f>IF(COUNTA($A58:$K58)=0,"",IF(OR($A58="",$B58="",$C58="",$D58="",$E58="",$F58="",$G58="",$H58="",$I58="",$J58="",$K58=""),"Eingaben fehlen",IF(OR(NOT(ISNUMBER($B58)),NOT(ISNUMBER($F58)),NOT(ISNUMBER($G58)),NOT(ISNUMBER($H58)),NOT(ISNUMBER($I58)),NOT(ISNUMBER($J58)),NOT(ISNUMBER($K58)),$B58&lt;Parameter!$B$5,$B58&gt;Parameter!$B$6,$F58&lt;0,$F58&gt;Parameter!$B$9,$G58&lt;=0,$G58&gt;Parameter!$B$10,$H58&lt;0,$H58&gt;Parameter!$B$8,$H58&gt;=1,$I58&lt;=0,$I58&gt;Parameter!$B$11,$J58&lt;=0,$J58&gt;Parameter!$B$12,$K58&lt;=0,$K58&gt;Parameter!$B$13),"Eingaben prüfen",IF(OR($M58="",$O58="",$P58=""),"Eingaben prüfen",IF($M58&gt;$O58,"Kapazität reicht nicht",IF($P58&gt;=Parameter!$B$7,"Knapp","Erreichbar"))))))</f>
        <v/>
      </c>
    </row>
    <row r="59">
      <c r="A59" s="19" t="n"/>
      <c r="B59" s="20" t="n"/>
      <c r="C59" s="19" t="n"/>
      <c r="D59" s="19" t="n"/>
      <c r="E59" s="19" t="n"/>
      <c r="F59" s="43" t="n"/>
      <c r="G59" s="43" t="n"/>
      <c r="H59" s="44" t="n"/>
      <c r="I59" s="23" t="n"/>
      <c r="J59" s="23" t="n"/>
      <c r="K59" s="24" t="n"/>
      <c r="L59" s="41">
        <f>IF(COUNTA($A59:$K59)=0,"",IF(OR($G59="",$H59="",NOT(ISNUMBER($G59)),NOT(ISNUMBER($H59)),$G59&lt;=0,$H59&lt;0,$H59&gt;=1),"",IFERROR($G59*(1-$H59),"")))</f>
        <v/>
      </c>
      <c r="M59" s="14">
        <f>IF(COUNTA($A59:$K59)=0,"",IF(OR($F59="",NOT(ISNUMBER($F59)),$F59&lt;0,$L59="",$L59&lt;=0),"",IFERROR(ROUNDUP($F59/$L59,0),"")))</f>
        <v/>
      </c>
      <c r="N59" s="41">
        <f>IF(OR($M59="",$G59="",NOT(ISNUMBER($M59)),NOT(ISNUMBER($G59))),"",IFERROR($M59*$G59,""))</f>
        <v/>
      </c>
      <c r="O59" s="14">
        <f>IF(COUNTA($A59:$K59)=0,"",IF(OR($I59="",$J59="",$K59="",NOT(ISNUMBER($I59)),NOT(ISNUMBER($J59)),NOT(ISNUMBER($K59)),$I59&lt;=0,$J59&lt;=0,$K59&lt;=0),"",IFERROR($I59*$J59*$K59,"")))</f>
        <v/>
      </c>
      <c r="P59" s="42">
        <f>IF(OR($M59="",$O59=""),"",IFERROR($M59/$O59,""))</f>
        <v/>
      </c>
      <c r="Q59" s="14">
        <f>IF(OR($M59="",$O59=""),"",IFERROR($O59-$M59,""))</f>
        <v/>
      </c>
      <c r="R59" s="25">
        <f>IF(COUNTA($A59:$K59)=0,"",IF(OR($A59="",$B59="",$C59="",$D59="",$E59="",$F59="",$G59="",$H59="",$I59="",$J59="",$K59=""),"Eingaben fehlen",IF(OR(NOT(ISNUMBER($B59)),NOT(ISNUMBER($F59)),NOT(ISNUMBER($G59)),NOT(ISNUMBER($H59)),NOT(ISNUMBER($I59)),NOT(ISNUMBER($J59)),NOT(ISNUMBER($K59)),$B59&lt;Parameter!$B$5,$B59&gt;Parameter!$B$6,$F59&lt;0,$F59&gt;Parameter!$B$9,$G59&lt;=0,$G59&gt;Parameter!$B$10,$H59&lt;0,$H59&gt;Parameter!$B$8,$H59&gt;=1,$I59&lt;=0,$I59&gt;Parameter!$B$11,$J59&lt;=0,$J59&gt;Parameter!$B$12,$K59&lt;=0,$K59&gt;Parameter!$B$13),"Eingaben prüfen",IF(OR($M59="",$O59="",$P59=""),"Eingaben prüfen",IF($M59&gt;$O59,"Kapazität reicht nicht",IF($P59&gt;=Parameter!$B$7,"Knapp","Erreichbar"))))))</f>
        <v/>
      </c>
    </row>
    <row r="60">
      <c r="A60" s="19" t="n"/>
      <c r="B60" s="20" t="n"/>
      <c r="C60" s="19" t="n"/>
      <c r="D60" s="19" t="n"/>
      <c r="E60" s="19" t="n"/>
      <c r="F60" s="43" t="n"/>
      <c r="G60" s="43" t="n"/>
      <c r="H60" s="44" t="n"/>
      <c r="I60" s="23" t="n"/>
      <c r="J60" s="23" t="n"/>
      <c r="K60" s="24" t="n"/>
      <c r="L60" s="45">
        <f>IF(COUNTA($A60:$K60)=0,"",IF(OR($G60="",$H60="",NOT(ISNUMBER($G60)),NOT(ISNUMBER($H60)),$G60&lt;=0,$H60&lt;0,$H60&gt;=1),"",IFERROR($G60*(1-$H60),"")))</f>
        <v/>
      </c>
      <c r="M60" s="10">
        <f>IF(COUNTA($A60:$K60)=0,"",IF(OR($F60="",NOT(ISNUMBER($F60)),$F60&lt;0,$L60="",$L60&lt;=0),"",IFERROR(ROUNDUP($F60/$L60,0),"")))</f>
        <v/>
      </c>
      <c r="N60" s="45">
        <f>IF(OR($M60="",$G60="",NOT(ISNUMBER($M60)),NOT(ISNUMBER($G60))),"",IFERROR($M60*$G60,""))</f>
        <v/>
      </c>
      <c r="O60" s="10">
        <f>IF(COUNTA($A60:$K60)=0,"",IF(OR($I60="",$J60="",$K60="",NOT(ISNUMBER($I60)),NOT(ISNUMBER($J60)),NOT(ISNUMBER($K60)),$I60&lt;=0,$J60&lt;=0,$K60&lt;=0),"",IFERROR($I60*$J60*$K60,"")))</f>
        <v/>
      </c>
      <c r="P60" s="46">
        <f>IF(OR($M60="",$O60=""),"",IFERROR($M60/$O60,""))</f>
        <v/>
      </c>
      <c r="Q60" s="10">
        <f>IF(OR($M60="",$O60=""),"",IFERROR($O60-$M60,""))</f>
        <v/>
      </c>
      <c r="R60" s="28">
        <f>IF(COUNTA($A60:$K60)=0,"",IF(OR($A60="",$B60="",$C60="",$D60="",$E60="",$F60="",$G60="",$H60="",$I60="",$J60="",$K60=""),"Eingaben fehlen",IF(OR(NOT(ISNUMBER($B60)),NOT(ISNUMBER($F60)),NOT(ISNUMBER($G60)),NOT(ISNUMBER($H60)),NOT(ISNUMBER($I60)),NOT(ISNUMBER($J60)),NOT(ISNUMBER($K60)),$B60&lt;Parameter!$B$5,$B60&gt;Parameter!$B$6,$F60&lt;0,$F60&gt;Parameter!$B$9,$G60&lt;=0,$G60&gt;Parameter!$B$10,$H60&lt;0,$H60&gt;Parameter!$B$8,$H60&gt;=1,$I60&lt;=0,$I60&gt;Parameter!$B$11,$J60&lt;=0,$J60&gt;Parameter!$B$12,$K60&lt;=0,$K60&gt;Parameter!$B$13),"Eingaben prüfen",IF(OR($M60="",$O60="",$P60=""),"Eingaben prüfen",IF($M60&gt;$O60,"Kapazität reicht nicht",IF($P60&gt;=Parameter!$B$7,"Knapp","Erreichbar"))))))</f>
        <v/>
      </c>
    </row>
    <row r="61">
      <c r="A61" s="19" t="n"/>
      <c r="B61" s="20" t="n"/>
      <c r="C61" s="19" t="n"/>
      <c r="D61" s="19" t="n"/>
      <c r="E61" s="19" t="n"/>
      <c r="F61" s="43" t="n"/>
      <c r="G61" s="43" t="n"/>
      <c r="H61" s="44" t="n"/>
      <c r="I61" s="23" t="n"/>
      <c r="J61" s="23" t="n"/>
      <c r="K61" s="24" t="n"/>
      <c r="L61" s="41">
        <f>IF(COUNTA($A61:$K61)=0,"",IF(OR($G61="",$H61="",NOT(ISNUMBER($G61)),NOT(ISNUMBER($H61)),$G61&lt;=0,$H61&lt;0,$H61&gt;=1),"",IFERROR($G61*(1-$H61),"")))</f>
        <v/>
      </c>
      <c r="M61" s="14">
        <f>IF(COUNTA($A61:$K61)=0,"",IF(OR($F61="",NOT(ISNUMBER($F61)),$F61&lt;0,$L61="",$L61&lt;=0),"",IFERROR(ROUNDUP($F61/$L61,0),"")))</f>
        <v/>
      </c>
      <c r="N61" s="41">
        <f>IF(OR($M61="",$G61="",NOT(ISNUMBER($M61)),NOT(ISNUMBER($G61))),"",IFERROR($M61*$G61,""))</f>
        <v/>
      </c>
      <c r="O61" s="14">
        <f>IF(COUNTA($A61:$K61)=0,"",IF(OR($I61="",$J61="",$K61="",NOT(ISNUMBER($I61)),NOT(ISNUMBER($J61)),NOT(ISNUMBER($K61)),$I61&lt;=0,$J61&lt;=0,$K61&lt;=0),"",IFERROR($I61*$J61*$K61,"")))</f>
        <v/>
      </c>
      <c r="P61" s="42">
        <f>IF(OR($M61="",$O61=""),"",IFERROR($M61/$O61,""))</f>
        <v/>
      </c>
      <c r="Q61" s="14">
        <f>IF(OR($M61="",$O61=""),"",IFERROR($O61-$M61,""))</f>
        <v/>
      </c>
      <c r="R61" s="25">
        <f>IF(COUNTA($A61:$K61)=0,"",IF(OR($A61="",$B61="",$C61="",$D61="",$E61="",$F61="",$G61="",$H61="",$I61="",$J61="",$K61=""),"Eingaben fehlen",IF(OR(NOT(ISNUMBER($B61)),NOT(ISNUMBER($F61)),NOT(ISNUMBER($G61)),NOT(ISNUMBER($H61)),NOT(ISNUMBER($I61)),NOT(ISNUMBER($J61)),NOT(ISNUMBER($K61)),$B61&lt;Parameter!$B$5,$B61&gt;Parameter!$B$6,$F61&lt;0,$F61&gt;Parameter!$B$9,$G61&lt;=0,$G61&gt;Parameter!$B$10,$H61&lt;0,$H61&gt;Parameter!$B$8,$H61&gt;=1,$I61&lt;=0,$I61&gt;Parameter!$B$11,$J61&lt;=0,$J61&gt;Parameter!$B$12,$K61&lt;=0,$K61&gt;Parameter!$B$13),"Eingaben prüfen",IF(OR($M61="",$O61="",$P61=""),"Eingaben prüfen",IF($M61&gt;$O61,"Kapazität reicht nicht",IF($P61&gt;=Parameter!$B$7,"Knapp","Erreichbar"))))))</f>
        <v/>
      </c>
    </row>
    <row r="62">
      <c r="A62" s="19" t="n"/>
      <c r="B62" s="20" t="n"/>
      <c r="C62" s="19" t="n"/>
      <c r="D62" s="19" t="n"/>
      <c r="E62" s="19" t="n"/>
      <c r="F62" s="43" t="n"/>
      <c r="G62" s="43" t="n"/>
      <c r="H62" s="44" t="n"/>
      <c r="I62" s="23" t="n"/>
      <c r="J62" s="23" t="n"/>
      <c r="K62" s="24" t="n"/>
      <c r="L62" s="45">
        <f>IF(COUNTA($A62:$K62)=0,"",IF(OR($G62="",$H62="",NOT(ISNUMBER($G62)),NOT(ISNUMBER($H62)),$G62&lt;=0,$H62&lt;0,$H62&gt;=1),"",IFERROR($G62*(1-$H62),"")))</f>
        <v/>
      </c>
      <c r="M62" s="10">
        <f>IF(COUNTA($A62:$K62)=0,"",IF(OR($F62="",NOT(ISNUMBER($F62)),$F62&lt;0,$L62="",$L62&lt;=0),"",IFERROR(ROUNDUP($F62/$L62,0),"")))</f>
        <v/>
      </c>
      <c r="N62" s="45">
        <f>IF(OR($M62="",$G62="",NOT(ISNUMBER($M62)),NOT(ISNUMBER($G62))),"",IFERROR($M62*$G62,""))</f>
        <v/>
      </c>
      <c r="O62" s="10">
        <f>IF(COUNTA($A62:$K62)=0,"",IF(OR($I62="",$J62="",$K62="",NOT(ISNUMBER($I62)),NOT(ISNUMBER($J62)),NOT(ISNUMBER($K62)),$I62&lt;=0,$J62&lt;=0,$K62&lt;=0),"",IFERROR($I62*$J62*$K62,"")))</f>
        <v/>
      </c>
      <c r="P62" s="46">
        <f>IF(OR($M62="",$O62=""),"",IFERROR($M62/$O62,""))</f>
        <v/>
      </c>
      <c r="Q62" s="10">
        <f>IF(OR($M62="",$O62=""),"",IFERROR($O62-$M62,""))</f>
        <v/>
      </c>
      <c r="R62" s="28">
        <f>IF(COUNTA($A62:$K62)=0,"",IF(OR($A62="",$B62="",$C62="",$D62="",$E62="",$F62="",$G62="",$H62="",$I62="",$J62="",$K62=""),"Eingaben fehlen",IF(OR(NOT(ISNUMBER($B62)),NOT(ISNUMBER($F62)),NOT(ISNUMBER($G62)),NOT(ISNUMBER($H62)),NOT(ISNUMBER($I62)),NOT(ISNUMBER($J62)),NOT(ISNUMBER($K62)),$B62&lt;Parameter!$B$5,$B62&gt;Parameter!$B$6,$F62&lt;0,$F62&gt;Parameter!$B$9,$G62&lt;=0,$G62&gt;Parameter!$B$10,$H62&lt;0,$H62&gt;Parameter!$B$8,$H62&gt;=1,$I62&lt;=0,$I62&gt;Parameter!$B$11,$J62&lt;=0,$J62&gt;Parameter!$B$12,$K62&lt;=0,$K62&gt;Parameter!$B$13),"Eingaben prüfen",IF(OR($M62="",$O62="",$P62=""),"Eingaben prüfen",IF($M62&gt;$O62,"Kapazität reicht nicht",IF($P62&gt;=Parameter!$B$7,"Knapp","Erreichbar"))))))</f>
        <v/>
      </c>
    </row>
    <row r="63">
      <c r="A63" s="19" t="n"/>
      <c r="B63" s="20" t="n"/>
      <c r="C63" s="19" t="n"/>
      <c r="D63" s="19" t="n"/>
      <c r="E63" s="19" t="n"/>
      <c r="F63" s="43" t="n"/>
      <c r="G63" s="43" t="n"/>
      <c r="H63" s="44" t="n"/>
      <c r="I63" s="23" t="n"/>
      <c r="J63" s="23" t="n"/>
      <c r="K63" s="24" t="n"/>
      <c r="L63" s="41">
        <f>IF(COUNTA($A63:$K63)=0,"",IF(OR($G63="",$H63="",NOT(ISNUMBER($G63)),NOT(ISNUMBER($H63)),$G63&lt;=0,$H63&lt;0,$H63&gt;=1),"",IFERROR($G63*(1-$H63),"")))</f>
        <v/>
      </c>
      <c r="M63" s="14">
        <f>IF(COUNTA($A63:$K63)=0,"",IF(OR($F63="",NOT(ISNUMBER($F63)),$F63&lt;0,$L63="",$L63&lt;=0),"",IFERROR(ROUNDUP($F63/$L63,0),"")))</f>
        <v/>
      </c>
      <c r="N63" s="41">
        <f>IF(OR($M63="",$G63="",NOT(ISNUMBER($M63)),NOT(ISNUMBER($G63))),"",IFERROR($M63*$G63,""))</f>
        <v/>
      </c>
      <c r="O63" s="14">
        <f>IF(COUNTA($A63:$K63)=0,"",IF(OR($I63="",$J63="",$K63="",NOT(ISNUMBER($I63)),NOT(ISNUMBER($J63)),NOT(ISNUMBER($K63)),$I63&lt;=0,$J63&lt;=0,$K63&lt;=0),"",IFERROR($I63*$J63*$K63,"")))</f>
        <v/>
      </c>
      <c r="P63" s="42">
        <f>IF(OR($M63="",$O63=""),"",IFERROR($M63/$O63,""))</f>
        <v/>
      </c>
      <c r="Q63" s="14">
        <f>IF(OR($M63="",$O63=""),"",IFERROR($O63-$M63,""))</f>
        <v/>
      </c>
      <c r="R63" s="25">
        <f>IF(COUNTA($A63:$K63)=0,"",IF(OR($A63="",$B63="",$C63="",$D63="",$E63="",$F63="",$G63="",$H63="",$I63="",$J63="",$K63=""),"Eingaben fehlen",IF(OR(NOT(ISNUMBER($B63)),NOT(ISNUMBER($F63)),NOT(ISNUMBER($G63)),NOT(ISNUMBER($H63)),NOT(ISNUMBER($I63)),NOT(ISNUMBER($J63)),NOT(ISNUMBER($K63)),$B63&lt;Parameter!$B$5,$B63&gt;Parameter!$B$6,$F63&lt;0,$F63&gt;Parameter!$B$9,$G63&lt;=0,$G63&gt;Parameter!$B$10,$H63&lt;0,$H63&gt;Parameter!$B$8,$H63&gt;=1,$I63&lt;=0,$I63&gt;Parameter!$B$11,$J63&lt;=0,$J63&gt;Parameter!$B$12,$K63&lt;=0,$K63&gt;Parameter!$B$13),"Eingaben prüfen",IF(OR($M63="",$O63="",$P63=""),"Eingaben prüfen",IF($M63&gt;$O63,"Kapazität reicht nicht",IF($P63&gt;=Parameter!$B$7,"Knapp","Erreichbar"))))))</f>
        <v/>
      </c>
    </row>
    <row r="64">
      <c r="A64" s="19" t="n"/>
      <c r="B64" s="20" t="n"/>
      <c r="C64" s="19" t="n"/>
      <c r="D64" s="19" t="n"/>
      <c r="E64" s="19" t="n"/>
      <c r="F64" s="43" t="n"/>
      <c r="G64" s="43" t="n"/>
      <c r="H64" s="44" t="n"/>
      <c r="I64" s="23" t="n"/>
      <c r="J64" s="23" t="n"/>
      <c r="K64" s="24" t="n"/>
      <c r="L64" s="45">
        <f>IF(COUNTA($A64:$K64)=0,"",IF(OR($G64="",$H64="",NOT(ISNUMBER($G64)),NOT(ISNUMBER($H64)),$G64&lt;=0,$H64&lt;0,$H64&gt;=1),"",IFERROR($G64*(1-$H64),"")))</f>
        <v/>
      </c>
      <c r="M64" s="10">
        <f>IF(COUNTA($A64:$K64)=0,"",IF(OR($F64="",NOT(ISNUMBER($F64)),$F64&lt;0,$L64="",$L64&lt;=0),"",IFERROR(ROUNDUP($F64/$L64,0),"")))</f>
        <v/>
      </c>
      <c r="N64" s="45">
        <f>IF(OR($M64="",$G64="",NOT(ISNUMBER($M64)),NOT(ISNUMBER($G64))),"",IFERROR($M64*$G64,""))</f>
        <v/>
      </c>
      <c r="O64" s="10">
        <f>IF(COUNTA($A64:$K64)=0,"",IF(OR($I64="",$J64="",$K64="",NOT(ISNUMBER($I64)),NOT(ISNUMBER($J64)),NOT(ISNUMBER($K64)),$I64&lt;=0,$J64&lt;=0,$K64&lt;=0),"",IFERROR($I64*$J64*$K64,"")))</f>
        <v/>
      </c>
      <c r="P64" s="46">
        <f>IF(OR($M64="",$O64=""),"",IFERROR($M64/$O64,""))</f>
        <v/>
      </c>
      <c r="Q64" s="10">
        <f>IF(OR($M64="",$O64=""),"",IFERROR($O64-$M64,""))</f>
        <v/>
      </c>
      <c r="R64" s="28">
        <f>IF(COUNTA($A64:$K64)=0,"",IF(OR($A64="",$B64="",$C64="",$D64="",$E64="",$F64="",$G64="",$H64="",$I64="",$J64="",$K64=""),"Eingaben fehlen",IF(OR(NOT(ISNUMBER($B64)),NOT(ISNUMBER($F64)),NOT(ISNUMBER($G64)),NOT(ISNUMBER($H64)),NOT(ISNUMBER($I64)),NOT(ISNUMBER($J64)),NOT(ISNUMBER($K64)),$B64&lt;Parameter!$B$5,$B64&gt;Parameter!$B$6,$F64&lt;0,$F64&gt;Parameter!$B$9,$G64&lt;=0,$G64&gt;Parameter!$B$10,$H64&lt;0,$H64&gt;Parameter!$B$8,$H64&gt;=1,$I64&lt;=0,$I64&gt;Parameter!$B$11,$J64&lt;=0,$J64&gt;Parameter!$B$12,$K64&lt;=0,$K64&gt;Parameter!$B$13),"Eingaben prüfen",IF(OR($M64="",$O64="",$P64=""),"Eingaben prüfen",IF($M64&gt;$O64,"Kapazität reicht nicht",IF($P64&gt;=Parameter!$B$7,"Knapp","Erreichbar"))))))</f>
        <v/>
      </c>
    </row>
    <row r="65">
      <c r="A65" s="19" t="n"/>
      <c r="B65" s="20" t="n"/>
      <c r="C65" s="19" t="n"/>
      <c r="D65" s="19" t="n"/>
      <c r="E65" s="19" t="n"/>
      <c r="F65" s="43" t="n"/>
      <c r="G65" s="43" t="n"/>
      <c r="H65" s="44" t="n"/>
      <c r="I65" s="23" t="n"/>
      <c r="J65" s="23" t="n"/>
      <c r="K65" s="24" t="n"/>
      <c r="L65" s="41">
        <f>IF(COUNTA($A65:$K65)=0,"",IF(OR($G65="",$H65="",NOT(ISNUMBER($G65)),NOT(ISNUMBER($H65)),$G65&lt;=0,$H65&lt;0,$H65&gt;=1),"",IFERROR($G65*(1-$H65),"")))</f>
        <v/>
      </c>
      <c r="M65" s="14">
        <f>IF(COUNTA($A65:$K65)=0,"",IF(OR($F65="",NOT(ISNUMBER($F65)),$F65&lt;0,$L65="",$L65&lt;=0),"",IFERROR(ROUNDUP($F65/$L65,0),"")))</f>
        <v/>
      </c>
      <c r="N65" s="41">
        <f>IF(OR($M65="",$G65="",NOT(ISNUMBER($M65)),NOT(ISNUMBER($G65))),"",IFERROR($M65*$G65,""))</f>
        <v/>
      </c>
      <c r="O65" s="14">
        <f>IF(COUNTA($A65:$K65)=0,"",IF(OR($I65="",$J65="",$K65="",NOT(ISNUMBER($I65)),NOT(ISNUMBER($J65)),NOT(ISNUMBER($K65)),$I65&lt;=0,$J65&lt;=0,$K65&lt;=0),"",IFERROR($I65*$J65*$K65,"")))</f>
        <v/>
      </c>
      <c r="P65" s="42">
        <f>IF(OR($M65="",$O65=""),"",IFERROR($M65/$O65,""))</f>
        <v/>
      </c>
      <c r="Q65" s="14">
        <f>IF(OR($M65="",$O65=""),"",IFERROR($O65-$M65,""))</f>
        <v/>
      </c>
      <c r="R65" s="25">
        <f>IF(COUNTA($A65:$K65)=0,"",IF(OR($A65="",$B65="",$C65="",$D65="",$E65="",$F65="",$G65="",$H65="",$I65="",$J65="",$K65=""),"Eingaben fehlen",IF(OR(NOT(ISNUMBER($B65)),NOT(ISNUMBER($F65)),NOT(ISNUMBER($G65)),NOT(ISNUMBER($H65)),NOT(ISNUMBER($I65)),NOT(ISNUMBER($J65)),NOT(ISNUMBER($K65)),$B65&lt;Parameter!$B$5,$B65&gt;Parameter!$B$6,$F65&lt;0,$F65&gt;Parameter!$B$9,$G65&lt;=0,$G65&gt;Parameter!$B$10,$H65&lt;0,$H65&gt;Parameter!$B$8,$H65&gt;=1,$I65&lt;=0,$I65&gt;Parameter!$B$11,$J65&lt;=0,$J65&gt;Parameter!$B$12,$K65&lt;=0,$K65&gt;Parameter!$B$13),"Eingaben prüfen",IF(OR($M65="",$O65="",$P65=""),"Eingaben prüfen",IF($M65&gt;$O65,"Kapazität reicht nicht",IF($P65&gt;=Parameter!$B$7,"Knapp","Erreichbar"))))))</f>
        <v/>
      </c>
    </row>
    <row r="66">
      <c r="A66" s="19" t="n"/>
      <c r="B66" s="20" t="n"/>
      <c r="C66" s="19" t="n"/>
      <c r="D66" s="19" t="n"/>
      <c r="E66" s="19" t="n"/>
      <c r="F66" s="43" t="n"/>
      <c r="G66" s="43" t="n"/>
      <c r="H66" s="44" t="n"/>
      <c r="I66" s="23" t="n"/>
      <c r="J66" s="23" t="n"/>
      <c r="K66" s="24" t="n"/>
      <c r="L66" s="45">
        <f>IF(COUNTA($A66:$K66)=0,"",IF(OR($G66="",$H66="",NOT(ISNUMBER($G66)),NOT(ISNUMBER($H66)),$G66&lt;=0,$H66&lt;0,$H66&gt;=1),"",IFERROR($G66*(1-$H66),"")))</f>
        <v/>
      </c>
      <c r="M66" s="10">
        <f>IF(COUNTA($A66:$K66)=0,"",IF(OR($F66="",NOT(ISNUMBER($F66)),$F66&lt;0,$L66="",$L66&lt;=0),"",IFERROR(ROUNDUP($F66/$L66,0),"")))</f>
        <v/>
      </c>
      <c r="N66" s="45">
        <f>IF(OR($M66="",$G66="",NOT(ISNUMBER($M66)),NOT(ISNUMBER($G66))),"",IFERROR($M66*$G66,""))</f>
        <v/>
      </c>
      <c r="O66" s="10">
        <f>IF(COUNTA($A66:$K66)=0,"",IF(OR($I66="",$J66="",$K66="",NOT(ISNUMBER($I66)),NOT(ISNUMBER($J66)),NOT(ISNUMBER($K66)),$I66&lt;=0,$J66&lt;=0,$K66&lt;=0),"",IFERROR($I66*$J66*$K66,"")))</f>
        <v/>
      </c>
      <c r="P66" s="46">
        <f>IF(OR($M66="",$O66=""),"",IFERROR($M66/$O66,""))</f>
        <v/>
      </c>
      <c r="Q66" s="10">
        <f>IF(OR($M66="",$O66=""),"",IFERROR($O66-$M66,""))</f>
        <v/>
      </c>
      <c r="R66" s="28">
        <f>IF(COUNTA($A66:$K66)=0,"",IF(OR($A66="",$B66="",$C66="",$D66="",$E66="",$F66="",$G66="",$H66="",$I66="",$J66="",$K66=""),"Eingaben fehlen",IF(OR(NOT(ISNUMBER($B66)),NOT(ISNUMBER($F66)),NOT(ISNUMBER($G66)),NOT(ISNUMBER($H66)),NOT(ISNUMBER($I66)),NOT(ISNUMBER($J66)),NOT(ISNUMBER($K66)),$B66&lt;Parameter!$B$5,$B66&gt;Parameter!$B$6,$F66&lt;0,$F66&gt;Parameter!$B$9,$G66&lt;=0,$G66&gt;Parameter!$B$10,$H66&lt;0,$H66&gt;Parameter!$B$8,$H66&gt;=1,$I66&lt;=0,$I66&gt;Parameter!$B$11,$J66&lt;=0,$J66&gt;Parameter!$B$12,$K66&lt;=0,$K66&gt;Parameter!$B$13),"Eingaben prüfen",IF(OR($M66="",$O66="",$P66=""),"Eingaben prüfen",IF($M66&gt;$O66,"Kapazität reicht nicht",IF($P66&gt;=Parameter!$B$7,"Knapp","Erreichbar"))))))</f>
        <v/>
      </c>
    </row>
    <row r="67">
      <c r="A67" s="19" t="n"/>
      <c r="B67" s="20" t="n"/>
      <c r="C67" s="19" t="n"/>
      <c r="D67" s="19" t="n"/>
      <c r="E67" s="19" t="n"/>
      <c r="F67" s="43" t="n"/>
      <c r="G67" s="43" t="n"/>
      <c r="H67" s="44" t="n"/>
      <c r="I67" s="23" t="n"/>
      <c r="J67" s="23" t="n"/>
      <c r="K67" s="24" t="n"/>
      <c r="L67" s="41">
        <f>IF(COUNTA($A67:$K67)=0,"",IF(OR($G67="",$H67="",NOT(ISNUMBER($G67)),NOT(ISNUMBER($H67)),$G67&lt;=0,$H67&lt;0,$H67&gt;=1),"",IFERROR($G67*(1-$H67),"")))</f>
        <v/>
      </c>
      <c r="M67" s="14">
        <f>IF(COUNTA($A67:$K67)=0,"",IF(OR($F67="",NOT(ISNUMBER($F67)),$F67&lt;0,$L67="",$L67&lt;=0),"",IFERROR(ROUNDUP($F67/$L67,0),"")))</f>
        <v/>
      </c>
      <c r="N67" s="41">
        <f>IF(OR($M67="",$G67="",NOT(ISNUMBER($M67)),NOT(ISNUMBER($G67))),"",IFERROR($M67*$G67,""))</f>
        <v/>
      </c>
      <c r="O67" s="14">
        <f>IF(COUNTA($A67:$K67)=0,"",IF(OR($I67="",$J67="",$K67="",NOT(ISNUMBER($I67)),NOT(ISNUMBER($J67)),NOT(ISNUMBER($K67)),$I67&lt;=0,$J67&lt;=0,$K67&lt;=0),"",IFERROR($I67*$J67*$K67,"")))</f>
        <v/>
      </c>
      <c r="P67" s="42">
        <f>IF(OR($M67="",$O67=""),"",IFERROR($M67/$O67,""))</f>
        <v/>
      </c>
      <c r="Q67" s="14">
        <f>IF(OR($M67="",$O67=""),"",IFERROR($O67-$M67,""))</f>
        <v/>
      </c>
      <c r="R67" s="25">
        <f>IF(COUNTA($A67:$K67)=0,"",IF(OR($A67="",$B67="",$C67="",$D67="",$E67="",$F67="",$G67="",$H67="",$I67="",$J67="",$K67=""),"Eingaben fehlen",IF(OR(NOT(ISNUMBER($B67)),NOT(ISNUMBER($F67)),NOT(ISNUMBER($G67)),NOT(ISNUMBER($H67)),NOT(ISNUMBER($I67)),NOT(ISNUMBER($J67)),NOT(ISNUMBER($K67)),$B67&lt;Parameter!$B$5,$B67&gt;Parameter!$B$6,$F67&lt;0,$F67&gt;Parameter!$B$9,$G67&lt;=0,$G67&gt;Parameter!$B$10,$H67&lt;0,$H67&gt;Parameter!$B$8,$H67&gt;=1,$I67&lt;=0,$I67&gt;Parameter!$B$11,$J67&lt;=0,$J67&gt;Parameter!$B$12,$K67&lt;=0,$K67&gt;Parameter!$B$13),"Eingaben prüfen",IF(OR($M67="",$O67="",$P67=""),"Eingaben prüfen",IF($M67&gt;$O67,"Kapazität reicht nicht",IF($P67&gt;=Parameter!$B$7,"Knapp","Erreichbar"))))))</f>
        <v/>
      </c>
    </row>
    <row r="68">
      <c r="A68" s="19" t="n"/>
      <c r="B68" s="20" t="n"/>
      <c r="C68" s="19" t="n"/>
      <c r="D68" s="19" t="n"/>
      <c r="E68" s="19" t="n"/>
      <c r="F68" s="43" t="n"/>
      <c r="G68" s="43" t="n"/>
      <c r="H68" s="44" t="n"/>
      <c r="I68" s="23" t="n"/>
      <c r="J68" s="23" t="n"/>
      <c r="K68" s="24" t="n"/>
      <c r="L68" s="45">
        <f>IF(COUNTA($A68:$K68)=0,"",IF(OR($G68="",$H68="",NOT(ISNUMBER($G68)),NOT(ISNUMBER($H68)),$G68&lt;=0,$H68&lt;0,$H68&gt;=1),"",IFERROR($G68*(1-$H68),"")))</f>
        <v/>
      </c>
      <c r="M68" s="10">
        <f>IF(COUNTA($A68:$K68)=0,"",IF(OR($F68="",NOT(ISNUMBER($F68)),$F68&lt;0,$L68="",$L68&lt;=0),"",IFERROR(ROUNDUP($F68/$L68,0),"")))</f>
        <v/>
      </c>
      <c r="N68" s="45">
        <f>IF(OR($M68="",$G68="",NOT(ISNUMBER($M68)),NOT(ISNUMBER($G68))),"",IFERROR($M68*$G68,""))</f>
        <v/>
      </c>
      <c r="O68" s="10">
        <f>IF(COUNTA($A68:$K68)=0,"",IF(OR($I68="",$J68="",$K68="",NOT(ISNUMBER($I68)),NOT(ISNUMBER($J68)),NOT(ISNUMBER($K68)),$I68&lt;=0,$J68&lt;=0,$K68&lt;=0),"",IFERROR($I68*$J68*$K68,"")))</f>
        <v/>
      </c>
      <c r="P68" s="46">
        <f>IF(OR($M68="",$O68=""),"",IFERROR($M68/$O68,""))</f>
        <v/>
      </c>
      <c r="Q68" s="10">
        <f>IF(OR($M68="",$O68=""),"",IFERROR($O68-$M68,""))</f>
        <v/>
      </c>
      <c r="R68" s="28">
        <f>IF(COUNTA($A68:$K68)=0,"",IF(OR($A68="",$B68="",$C68="",$D68="",$E68="",$F68="",$G68="",$H68="",$I68="",$J68="",$K68=""),"Eingaben fehlen",IF(OR(NOT(ISNUMBER($B68)),NOT(ISNUMBER($F68)),NOT(ISNUMBER($G68)),NOT(ISNUMBER($H68)),NOT(ISNUMBER($I68)),NOT(ISNUMBER($J68)),NOT(ISNUMBER($K68)),$B68&lt;Parameter!$B$5,$B68&gt;Parameter!$B$6,$F68&lt;0,$F68&gt;Parameter!$B$9,$G68&lt;=0,$G68&gt;Parameter!$B$10,$H68&lt;0,$H68&gt;Parameter!$B$8,$H68&gt;=1,$I68&lt;=0,$I68&gt;Parameter!$B$11,$J68&lt;=0,$J68&gt;Parameter!$B$12,$K68&lt;=0,$K68&gt;Parameter!$B$13),"Eingaben prüfen",IF(OR($M68="",$O68="",$P68=""),"Eingaben prüfen",IF($M68&gt;$O68,"Kapazität reicht nicht",IF($P68&gt;=Parameter!$B$7,"Knapp","Erreichbar"))))))</f>
        <v/>
      </c>
    </row>
    <row r="69">
      <c r="A69" s="19" t="n"/>
      <c r="B69" s="20" t="n"/>
      <c r="C69" s="19" t="n"/>
      <c r="D69" s="19" t="n"/>
      <c r="E69" s="19" t="n"/>
      <c r="F69" s="43" t="n"/>
      <c r="G69" s="43" t="n"/>
      <c r="H69" s="44" t="n"/>
      <c r="I69" s="23" t="n"/>
      <c r="J69" s="23" t="n"/>
      <c r="K69" s="24" t="n"/>
      <c r="L69" s="41">
        <f>IF(COUNTA($A69:$K69)=0,"",IF(OR($G69="",$H69="",NOT(ISNUMBER($G69)),NOT(ISNUMBER($H69)),$G69&lt;=0,$H69&lt;0,$H69&gt;=1),"",IFERROR($G69*(1-$H69),"")))</f>
        <v/>
      </c>
      <c r="M69" s="14">
        <f>IF(COUNTA($A69:$K69)=0,"",IF(OR($F69="",NOT(ISNUMBER($F69)),$F69&lt;0,$L69="",$L69&lt;=0),"",IFERROR(ROUNDUP($F69/$L69,0),"")))</f>
        <v/>
      </c>
      <c r="N69" s="41">
        <f>IF(OR($M69="",$G69="",NOT(ISNUMBER($M69)),NOT(ISNUMBER($G69))),"",IFERROR($M69*$G69,""))</f>
        <v/>
      </c>
      <c r="O69" s="14">
        <f>IF(COUNTA($A69:$K69)=0,"",IF(OR($I69="",$J69="",$K69="",NOT(ISNUMBER($I69)),NOT(ISNUMBER($J69)),NOT(ISNUMBER($K69)),$I69&lt;=0,$J69&lt;=0,$K69&lt;=0),"",IFERROR($I69*$J69*$K69,"")))</f>
        <v/>
      </c>
      <c r="P69" s="42">
        <f>IF(OR($M69="",$O69=""),"",IFERROR($M69/$O69,""))</f>
        <v/>
      </c>
      <c r="Q69" s="14">
        <f>IF(OR($M69="",$O69=""),"",IFERROR($O69-$M69,""))</f>
        <v/>
      </c>
      <c r="R69" s="25">
        <f>IF(COUNTA($A69:$K69)=0,"",IF(OR($A69="",$B69="",$C69="",$D69="",$E69="",$F69="",$G69="",$H69="",$I69="",$J69="",$K69=""),"Eingaben fehlen",IF(OR(NOT(ISNUMBER($B69)),NOT(ISNUMBER($F69)),NOT(ISNUMBER($G69)),NOT(ISNUMBER($H69)),NOT(ISNUMBER($I69)),NOT(ISNUMBER($J69)),NOT(ISNUMBER($K69)),$B69&lt;Parameter!$B$5,$B69&gt;Parameter!$B$6,$F69&lt;0,$F69&gt;Parameter!$B$9,$G69&lt;=0,$G69&gt;Parameter!$B$10,$H69&lt;0,$H69&gt;Parameter!$B$8,$H69&gt;=1,$I69&lt;=0,$I69&gt;Parameter!$B$11,$J69&lt;=0,$J69&gt;Parameter!$B$12,$K69&lt;=0,$K69&gt;Parameter!$B$13),"Eingaben prüfen",IF(OR($M69="",$O69="",$P69=""),"Eingaben prüfen",IF($M69&gt;$O69,"Kapazität reicht nicht",IF($P69&gt;=Parameter!$B$7,"Knapp","Erreichbar"))))))</f>
        <v/>
      </c>
    </row>
    <row r="70">
      <c r="A70" s="19" t="n"/>
      <c r="B70" s="20" t="n"/>
      <c r="C70" s="19" t="n"/>
      <c r="D70" s="19" t="n"/>
      <c r="E70" s="19" t="n"/>
      <c r="F70" s="43" t="n"/>
      <c r="G70" s="43" t="n"/>
      <c r="H70" s="44" t="n"/>
      <c r="I70" s="23" t="n"/>
      <c r="J70" s="23" t="n"/>
      <c r="K70" s="24" t="n"/>
      <c r="L70" s="45">
        <f>IF(COUNTA($A70:$K70)=0,"",IF(OR($G70="",$H70="",NOT(ISNUMBER($G70)),NOT(ISNUMBER($H70)),$G70&lt;=0,$H70&lt;0,$H70&gt;=1),"",IFERROR($G70*(1-$H70),"")))</f>
        <v/>
      </c>
      <c r="M70" s="10">
        <f>IF(COUNTA($A70:$K70)=0,"",IF(OR($F70="",NOT(ISNUMBER($F70)),$F70&lt;0,$L70="",$L70&lt;=0),"",IFERROR(ROUNDUP($F70/$L70,0),"")))</f>
        <v/>
      </c>
      <c r="N70" s="45">
        <f>IF(OR($M70="",$G70="",NOT(ISNUMBER($M70)),NOT(ISNUMBER($G70))),"",IFERROR($M70*$G70,""))</f>
        <v/>
      </c>
      <c r="O70" s="10">
        <f>IF(COUNTA($A70:$K70)=0,"",IF(OR($I70="",$J70="",$K70="",NOT(ISNUMBER($I70)),NOT(ISNUMBER($J70)),NOT(ISNUMBER($K70)),$I70&lt;=0,$J70&lt;=0,$K70&lt;=0),"",IFERROR($I70*$J70*$K70,"")))</f>
        <v/>
      </c>
      <c r="P70" s="46">
        <f>IF(OR($M70="",$O70=""),"",IFERROR($M70/$O70,""))</f>
        <v/>
      </c>
      <c r="Q70" s="10">
        <f>IF(OR($M70="",$O70=""),"",IFERROR($O70-$M70,""))</f>
        <v/>
      </c>
      <c r="R70" s="28">
        <f>IF(COUNTA($A70:$K70)=0,"",IF(OR($A70="",$B70="",$C70="",$D70="",$E70="",$F70="",$G70="",$H70="",$I70="",$J70="",$K70=""),"Eingaben fehlen",IF(OR(NOT(ISNUMBER($B70)),NOT(ISNUMBER($F70)),NOT(ISNUMBER($G70)),NOT(ISNUMBER($H70)),NOT(ISNUMBER($I70)),NOT(ISNUMBER($J70)),NOT(ISNUMBER($K70)),$B70&lt;Parameter!$B$5,$B70&gt;Parameter!$B$6,$F70&lt;0,$F70&gt;Parameter!$B$9,$G70&lt;=0,$G70&gt;Parameter!$B$10,$H70&lt;0,$H70&gt;Parameter!$B$8,$H70&gt;=1,$I70&lt;=0,$I70&gt;Parameter!$B$11,$J70&lt;=0,$J70&gt;Parameter!$B$12,$K70&lt;=0,$K70&gt;Parameter!$B$13),"Eingaben prüfen",IF(OR($M70="",$O70="",$P70=""),"Eingaben prüfen",IF($M70&gt;$O70,"Kapazität reicht nicht",IF($P70&gt;=Parameter!$B$7,"Knapp","Erreichbar"))))))</f>
        <v/>
      </c>
    </row>
    <row r="71">
      <c r="A71" s="19" t="n"/>
      <c r="B71" s="20" t="n"/>
      <c r="C71" s="19" t="n"/>
      <c r="D71" s="19" t="n"/>
      <c r="E71" s="19" t="n"/>
      <c r="F71" s="43" t="n"/>
      <c r="G71" s="43" t="n"/>
      <c r="H71" s="44" t="n"/>
      <c r="I71" s="23" t="n"/>
      <c r="J71" s="23" t="n"/>
      <c r="K71" s="24" t="n"/>
      <c r="L71" s="41">
        <f>IF(COUNTA($A71:$K71)=0,"",IF(OR($G71="",$H71="",NOT(ISNUMBER($G71)),NOT(ISNUMBER($H71)),$G71&lt;=0,$H71&lt;0,$H71&gt;=1),"",IFERROR($G71*(1-$H71),"")))</f>
        <v/>
      </c>
      <c r="M71" s="14">
        <f>IF(COUNTA($A71:$K71)=0,"",IF(OR($F71="",NOT(ISNUMBER($F71)),$F71&lt;0,$L71="",$L71&lt;=0),"",IFERROR(ROUNDUP($F71/$L71,0),"")))</f>
        <v/>
      </c>
      <c r="N71" s="41">
        <f>IF(OR($M71="",$G71="",NOT(ISNUMBER($M71)),NOT(ISNUMBER($G71))),"",IFERROR($M71*$G71,""))</f>
        <v/>
      </c>
      <c r="O71" s="14">
        <f>IF(COUNTA($A71:$K71)=0,"",IF(OR($I71="",$J71="",$K71="",NOT(ISNUMBER($I71)),NOT(ISNUMBER($J71)),NOT(ISNUMBER($K71)),$I71&lt;=0,$J71&lt;=0,$K71&lt;=0),"",IFERROR($I71*$J71*$K71,"")))</f>
        <v/>
      </c>
      <c r="P71" s="42">
        <f>IF(OR($M71="",$O71=""),"",IFERROR($M71/$O71,""))</f>
        <v/>
      </c>
      <c r="Q71" s="14">
        <f>IF(OR($M71="",$O71=""),"",IFERROR($O71-$M71,""))</f>
        <v/>
      </c>
      <c r="R71" s="25">
        <f>IF(COUNTA($A71:$K71)=0,"",IF(OR($A71="",$B71="",$C71="",$D71="",$E71="",$F71="",$G71="",$H71="",$I71="",$J71="",$K71=""),"Eingaben fehlen",IF(OR(NOT(ISNUMBER($B71)),NOT(ISNUMBER($F71)),NOT(ISNUMBER($G71)),NOT(ISNUMBER($H71)),NOT(ISNUMBER($I71)),NOT(ISNUMBER($J71)),NOT(ISNUMBER($K71)),$B71&lt;Parameter!$B$5,$B71&gt;Parameter!$B$6,$F71&lt;0,$F71&gt;Parameter!$B$9,$G71&lt;=0,$G71&gt;Parameter!$B$10,$H71&lt;0,$H71&gt;Parameter!$B$8,$H71&gt;=1,$I71&lt;=0,$I71&gt;Parameter!$B$11,$J71&lt;=0,$J71&gt;Parameter!$B$12,$K71&lt;=0,$K71&gt;Parameter!$B$13),"Eingaben prüfen",IF(OR($M71="",$O71="",$P71=""),"Eingaben prüfen",IF($M71&gt;$O71,"Kapazität reicht nicht",IF($P71&gt;=Parameter!$B$7,"Knapp","Erreichbar"))))))</f>
        <v/>
      </c>
    </row>
    <row r="72">
      <c r="A72" s="19" t="n"/>
      <c r="B72" s="20" t="n"/>
      <c r="C72" s="19" t="n"/>
      <c r="D72" s="19" t="n"/>
      <c r="E72" s="19" t="n"/>
      <c r="F72" s="43" t="n"/>
      <c r="G72" s="43" t="n"/>
      <c r="H72" s="44" t="n"/>
      <c r="I72" s="23" t="n"/>
      <c r="J72" s="23" t="n"/>
      <c r="K72" s="24" t="n"/>
      <c r="L72" s="45">
        <f>IF(COUNTA($A72:$K72)=0,"",IF(OR($G72="",$H72="",NOT(ISNUMBER($G72)),NOT(ISNUMBER($H72)),$G72&lt;=0,$H72&lt;0,$H72&gt;=1),"",IFERROR($G72*(1-$H72),"")))</f>
        <v/>
      </c>
      <c r="M72" s="10">
        <f>IF(COUNTA($A72:$K72)=0,"",IF(OR($F72="",NOT(ISNUMBER($F72)),$F72&lt;0,$L72="",$L72&lt;=0),"",IFERROR(ROUNDUP($F72/$L72,0),"")))</f>
        <v/>
      </c>
      <c r="N72" s="45">
        <f>IF(OR($M72="",$G72="",NOT(ISNUMBER($M72)),NOT(ISNUMBER($G72))),"",IFERROR($M72*$G72,""))</f>
        <v/>
      </c>
      <c r="O72" s="10">
        <f>IF(COUNTA($A72:$K72)=0,"",IF(OR($I72="",$J72="",$K72="",NOT(ISNUMBER($I72)),NOT(ISNUMBER($J72)),NOT(ISNUMBER($K72)),$I72&lt;=0,$J72&lt;=0,$K72&lt;=0),"",IFERROR($I72*$J72*$K72,"")))</f>
        <v/>
      </c>
      <c r="P72" s="46">
        <f>IF(OR($M72="",$O72=""),"",IFERROR($M72/$O72,""))</f>
        <v/>
      </c>
      <c r="Q72" s="10">
        <f>IF(OR($M72="",$O72=""),"",IFERROR($O72-$M72,""))</f>
        <v/>
      </c>
      <c r="R72" s="28">
        <f>IF(COUNTA($A72:$K72)=0,"",IF(OR($A72="",$B72="",$C72="",$D72="",$E72="",$F72="",$G72="",$H72="",$I72="",$J72="",$K72=""),"Eingaben fehlen",IF(OR(NOT(ISNUMBER($B72)),NOT(ISNUMBER($F72)),NOT(ISNUMBER($G72)),NOT(ISNUMBER($H72)),NOT(ISNUMBER($I72)),NOT(ISNUMBER($J72)),NOT(ISNUMBER($K72)),$B72&lt;Parameter!$B$5,$B72&gt;Parameter!$B$6,$F72&lt;0,$F72&gt;Parameter!$B$9,$G72&lt;=0,$G72&gt;Parameter!$B$10,$H72&lt;0,$H72&gt;Parameter!$B$8,$H72&gt;=1,$I72&lt;=0,$I72&gt;Parameter!$B$11,$J72&lt;=0,$J72&gt;Parameter!$B$12,$K72&lt;=0,$K72&gt;Parameter!$B$13),"Eingaben prüfen",IF(OR($M72="",$O72="",$P72=""),"Eingaben prüfen",IF($M72&gt;$O72,"Kapazität reicht nicht",IF($P72&gt;=Parameter!$B$7,"Knapp","Erreichbar"))))))</f>
        <v/>
      </c>
    </row>
    <row r="73">
      <c r="A73" s="19" t="n"/>
      <c r="B73" s="20" t="n"/>
      <c r="C73" s="19" t="n"/>
      <c r="D73" s="19" t="n"/>
      <c r="E73" s="19" t="n"/>
      <c r="F73" s="43" t="n"/>
      <c r="G73" s="43" t="n"/>
      <c r="H73" s="44" t="n"/>
      <c r="I73" s="23" t="n"/>
      <c r="J73" s="23" t="n"/>
      <c r="K73" s="24" t="n"/>
      <c r="L73" s="41">
        <f>IF(COUNTA($A73:$K73)=0,"",IF(OR($G73="",$H73="",NOT(ISNUMBER($G73)),NOT(ISNUMBER($H73)),$G73&lt;=0,$H73&lt;0,$H73&gt;=1),"",IFERROR($G73*(1-$H73),"")))</f>
        <v/>
      </c>
      <c r="M73" s="14">
        <f>IF(COUNTA($A73:$K73)=0,"",IF(OR($F73="",NOT(ISNUMBER($F73)),$F73&lt;0,$L73="",$L73&lt;=0),"",IFERROR(ROUNDUP($F73/$L73,0),"")))</f>
        <v/>
      </c>
      <c r="N73" s="41">
        <f>IF(OR($M73="",$G73="",NOT(ISNUMBER($M73)),NOT(ISNUMBER($G73))),"",IFERROR($M73*$G73,""))</f>
        <v/>
      </c>
      <c r="O73" s="14">
        <f>IF(COUNTA($A73:$K73)=0,"",IF(OR($I73="",$J73="",$K73="",NOT(ISNUMBER($I73)),NOT(ISNUMBER($J73)),NOT(ISNUMBER($K73)),$I73&lt;=0,$J73&lt;=0,$K73&lt;=0),"",IFERROR($I73*$J73*$K73,"")))</f>
        <v/>
      </c>
      <c r="P73" s="42">
        <f>IF(OR($M73="",$O73=""),"",IFERROR($M73/$O73,""))</f>
        <v/>
      </c>
      <c r="Q73" s="14">
        <f>IF(OR($M73="",$O73=""),"",IFERROR($O73-$M73,""))</f>
        <v/>
      </c>
      <c r="R73" s="25">
        <f>IF(COUNTA($A73:$K73)=0,"",IF(OR($A73="",$B73="",$C73="",$D73="",$E73="",$F73="",$G73="",$H73="",$I73="",$J73="",$K73=""),"Eingaben fehlen",IF(OR(NOT(ISNUMBER($B73)),NOT(ISNUMBER($F73)),NOT(ISNUMBER($G73)),NOT(ISNUMBER($H73)),NOT(ISNUMBER($I73)),NOT(ISNUMBER($J73)),NOT(ISNUMBER($K73)),$B73&lt;Parameter!$B$5,$B73&gt;Parameter!$B$6,$F73&lt;0,$F73&gt;Parameter!$B$9,$G73&lt;=0,$G73&gt;Parameter!$B$10,$H73&lt;0,$H73&gt;Parameter!$B$8,$H73&gt;=1,$I73&lt;=0,$I73&gt;Parameter!$B$11,$J73&lt;=0,$J73&gt;Parameter!$B$12,$K73&lt;=0,$K73&gt;Parameter!$B$13),"Eingaben prüfen",IF(OR($M73="",$O73="",$P73=""),"Eingaben prüfen",IF($M73&gt;$O73,"Kapazität reicht nicht",IF($P73&gt;=Parameter!$B$7,"Knapp","Erreichbar"))))))</f>
        <v/>
      </c>
    </row>
    <row r="74">
      <c r="A74" s="19" t="n"/>
      <c r="B74" s="20" t="n"/>
      <c r="C74" s="19" t="n"/>
      <c r="D74" s="19" t="n"/>
      <c r="E74" s="19" t="n"/>
      <c r="F74" s="43" t="n"/>
      <c r="G74" s="43" t="n"/>
      <c r="H74" s="44" t="n"/>
      <c r="I74" s="23" t="n"/>
      <c r="J74" s="23" t="n"/>
      <c r="K74" s="24" t="n"/>
      <c r="L74" s="45">
        <f>IF(COUNTA($A74:$K74)=0,"",IF(OR($G74="",$H74="",NOT(ISNUMBER($G74)),NOT(ISNUMBER($H74)),$G74&lt;=0,$H74&lt;0,$H74&gt;=1),"",IFERROR($G74*(1-$H74),"")))</f>
        <v/>
      </c>
      <c r="M74" s="10">
        <f>IF(COUNTA($A74:$K74)=0,"",IF(OR($F74="",NOT(ISNUMBER($F74)),$F74&lt;0,$L74="",$L74&lt;=0),"",IFERROR(ROUNDUP($F74/$L74,0),"")))</f>
        <v/>
      </c>
      <c r="N74" s="45">
        <f>IF(OR($M74="",$G74="",NOT(ISNUMBER($M74)),NOT(ISNUMBER($G74))),"",IFERROR($M74*$G74,""))</f>
        <v/>
      </c>
      <c r="O74" s="10">
        <f>IF(COUNTA($A74:$K74)=0,"",IF(OR($I74="",$J74="",$K74="",NOT(ISNUMBER($I74)),NOT(ISNUMBER($J74)),NOT(ISNUMBER($K74)),$I74&lt;=0,$J74&lt;=0,$K74&lt;=0),"",IFERROR($I74*$J74*$K74,"")))</f>
        <v/>
      </c>
      <c r="P74" s="46">
        <f>IF(OR($M74="",$O74=""),"",IFERROR($M74/$O74,""))</f>
        <v/>
      </c>
      <c r="Q74" s="10">
        <f>IF(OR($M74="",$O74=""),"",IFERROR($O74-$M74,""))</f>
        <v/>
      </c>
      <c r="R74" s="28">
        <f>IF(COUNTA($A74:$K74)=0,"",IF(OR($A74="",$B74="",$C74="",$D74="",$E74="",$F74="",$G74="",$H74="",$I74="",$J74="",$K74=""),"Eingaben fehlen",IF(OR(NOT(ISNUMBER($B74)),NOT(ISNUMBER($F74)),NOT(ISNUMBER($G74)),NOT(ISNUMBER($H74)),NOT(ISNUMBER($I74)),NOT(ISNUMBER($J74)),NOT(ISNUMBER($K74)),$B74&lt;Parameter!$B$5,$B74&gt;Parameter!$B$6,$F74&lt;0,$F74&gt;Parameter!$B$9,$G74&lt;=0,$G74&gt;Parameter!$B$10,$H74&lt;0,$H74&gt;Parameter!$B$8,$H74&gt;=1,$I74&lt;=0,$I74&gt;Parameter!$B$11,$J74&lt;=0,$J74&gt;Parameter!$B$12,$K74&lt;=0,$K74&gt;Parameter!$B$13),"Eingaben prüfen",IF(OR($M74="",$O74="",$P74=""),"Eingaben prüfen",IF($M74&gt;$O74,"Kapazität reicht nicht",IF($P74&gt;=Parameter!$B$7,"Knapp","Erreichbar"))))))</f>
        <v/>
      </c>
    </row>
    <row r="75">
      <c r="A75" s="19" t="n"/>
      <c r="B75" s="20" t="n"/>
      <c r="C75" s="19" t="n"/>
      <c r="D75" s="19" t="n"/>
      <c r="E75" s="19" t="n"/>
      <c r="F75" s="43" t="n"/>
      <c r="G75" s="43" t="n"/>
      <c r="H75" s="44" t="n"/>
      <c r="I75" s="23" t="n"/>
      <c r="J75" s="23" t="n"/>
      <c r="K75" s="24" t="n"/>
      <c r="L75" s="41">
        <f>IF(COUNTA($A75:$K75)=0,"",IF(OR($G75="",$H75="",NOT(ISNUMBER($G75)),NOT(ISNUMBER($H75)),$G75&lt;=0,$H75&lt;0,$H75&gt;=1),"",IFERROR($G75*(1-$H75),"")))</f>
        <v/>
      </c>
      <c r="M75" s="14">
        <f>IF(COUNTA($A75:$K75)=0,"",IF(OR($F75="",NOT(ISNUMBER($F75)),$F75&lt;0,$L75="",$L75&lt;=0),"",IFERROR(ROUNDUP($F75/$L75,0),"")))</f>
        <v/>
      </c>
      <c r="N75" s="41">
        <f>IF(OR($M75="",$G75="",NOT(ISNUMBER($M75)),NOT(ISNUMBER($G75))),"",IFERROR($M75*$G75,""))</f>
        <v/>
      </c>
      <c r="O75" s="14">
        <f>IF(COUNTA($A75:$K75)=0,"",IF(OR($I75="",$J75="",$K75="",NOT(ISNUMBER($I75)),NOT(ISNUMBER($J75)),NOT(ISNUMBER($K75)),$I75&lt;=0,$J75&lt;=0,$K75&lt;=0),"",IFERROR($I75*$J75*$K75,"")))</f>
        <v/>
      </c>
      <c r="P75" s="42">
        <f>IF(OR($M75="",$O75=""),"",IFERROR($M75/$O75,""))</f>
        <v/>
      </c>
      <c r="Q75" s="14">
        <f>IF(OR($M75="",$O75=""),"",IFERROR($O75-$M75,""))</f>
        <v/>
      </c>
      <c r="R75" s="25">
        <f>IF(COUNTA($A75:$K75)=0,"",IF(OR($A75="",$B75="",$C75="",$D75="",$E75="",$F75="",$G75="",$H75="",$I75="",$J75="",$K75=""),"Eingaben fehlen",IF(OR(NOT(ISNUMBER($B75)),NOT(ISNUMBER($F75)),NOT(ISNUMBER($G75)),NOT(ISNUMBER($H75)),NOT(ISNUMBER($I75)),NOT(ISNUMBER($J75)),NOT(ISNUMBER($K75)),$B75&lt;Parameter!$B$5,$B75&gt;Parameter!$B$6,$F75&lt;0,$F75&gt;Parameter!$B$9,$G75&lt;=0,$G75&gt;Parameter!$B$10,$H75&lt;0,$H75&gt;Parameter!$B$8,$H75&gt;=1,$I75&lt;=0,$I75&gt;Parameter!$B$11,$J75&lt;=0,$J75&gt;Parameter!$B$12,$K75&lt;=0,$K75&gt;Parameter!$B$13),"Eingaben prüfen",IF(OR($M75="",$O75="",$P75=""),"Eingaben prüfen",IF($M75&gt;$O75,"Kapazität reicht nicht",IF($P75&gt;=Parameter!$B$7,"Knapp","Erreichbar"))))))</f>
        <v/>
      </c>
    </row>
    <row r="76">
      <c r="A76" s="19" t="n"/>
      <c r="B76" s="20" t="n"/>
      <c r="C76" s="19" t="n"/>
      <c r="D76" s="19" t="n"/>
      <c r="E76" s="19" t="n"/>
      <c r="F76" s="43" t="n"/>
      <c r="G76" s="43" t="n"/>
      <c r="H76" s="44" t="n"/>
      <c r="I76" s="23" t="n"/>
      <c r="J76" s="23" t="n"/>
      <c r="K76" s="24" t="n"/>
      <c r="L76" s="45">
        <f>IF(COUNTA($A76:$K76)=0,"",IF(OR($G76="",$H76="",NOT(ISNUMBER($G76)),NOT(ISNUMBER($H76)),$G76&lt;=0,$H76&lt;0,$H76&gt;=1),"",IFERROR($G76*(1-$H76),"")))</f>
        <v/>
      </c>
      <c r="M76" s="10">
        <f>IF(COUNTA($A76:$K76)=0,"",IF(OR($F76="",NOT(ISNUMBER($F76)),$F76&lt;0,$L76="",$L76&lt;=0),"",IFERROR(ROUNDUP($F76/$L76,0),"")))</f>
        <v/>
      </c>
      <c r="N76" s="45">
        <f>IF(OR($M76="",$G76="",NOT(ISNUMBER($M76)),NOT(ISNUMBER($G76))),"",IFERROR($M76*$G76,""))</f>
        <v/>
      </c>
      <c r="O76" s="10">
        <f>IF(COUNTA($A76:$K76)=0,"",IF(OR($I76="",$J76="",$K76="",NOT(ISNUMBER($I76)),NOT(ISNUMBER($J76)),NOT(ISNUMBER($K76)),$I76&lt;=0,$J76&lt;=0,$K76&lt;=0),"",IFERROR($I76*$J76*$K76,"")))</f>
        <v/>
      </c>
      <c r="P76" s="46">
        <f>IF(OR($M76="",$O76=""),"",IFERROR($M76/$O76,""))</f>
        <v/>
      </c>
      <c r="Q76" s="10">
        <f>IF(OR($M76="",$O76=""),"",IFERROR($O76-$M76,""))</f>
        <v/>
      </c>
      <c r="R76" s="28">
        <f>IF(COUNTA($A76:$K76)=0,"",IF(OR($A76="",$B76="",$C76="",$D76="",$E76="",$F76="",$G76="",$H76="",$I76="",$J76="",$K76=""),"Eingaben fehlen",IF(OR(NOT(ISNUMBER($B76)),NOT(ISNUMBER($F76)),NOT(ISNUMBER($G76)),NOT(ISNUMBER($H76)),NOT(ISNUMBER($I76)),NOT(ISNUMBER($J76)),NOT(ISNUMBER($K76)),$B76&lt;Parameter!$B$5,$B76&gt;Parameter!$B$6,$F76&lt;0,$F76&gt;Parameter!$B$9,$G76&lt;=0,$G76&gt;Parameter!$B$10,$H76&lt;0,$H76&gt;Parameter!$B$8,$H76&gt;=1,$I76&lt;=0,$I76&gt;Parameter!$B$11,$J76&lt;=0,$J76&gt;Parameter!$B$12,$K76&lt;=0,$K76&gt;Parameter!$B$13),"Eingaben prüfen",IF(OR($M76="",$O76="",$P76=""),"Eingaben prüfen",IF($M76&gt;$O76,"Kapazität reicht nicht",IF($P76&gt;=Parameter!$B$7,"Knapp","Erreichbar"))))))</f>
        <v/>
      </c>
    </row>
    <row r="77">
      <c r="A77" s="19" t="n"/>
      <c r="B77" s="20" t="n"/>
      <c r="C77" s="19" t="n"/>
      <c r="D77" s="19" t="n"/>
      <c r="E77" s="19" t="n"/>
      <c r="F77" s="43" t="n"/>
      <c r="G77" s="43" t="n"/>
      <c r="H77" s="44" t="n"/>
      <c r="I77" s="23" t="n"/>
      <c r="J77" s="23" t="n"/>
      <c r="K77" s="24" t="n"/>
      <c r="L77" s="41">
        <f>IF(COUNTA($A77:$K77)=0,"",IF(OR($G77="",$H77="",NOT(ISNUMBER($G77)),NOT(ISNUMBER($H77)),$G77&lt;=0,$H77&lt;0,$H77&gt;=1),"",IFERROR($G77*(1-$H77),"")))</f>
        <v/>
      </c>
      <c r="M77" s="14">
        <f>IF(COUNTA($A77:$K77)=0,"",IF(OR($F77="",NOT(ISNUMBER($F77)),$F77&lt;0,$L77="",$L77&lt;=0),"",IFERROR(ROUNDUP($F77/$L77,0),"")))</f>
        <v/>
      </c>
      <c r="N77" s="41">
        <f>IF(OR($M77="",$G77="",NOT(ISNUMBER($M77)),NOT(ISNUMBER($G77))),"",IFERROR($M77*$G77,""))</f>
        <v/>
      </c>
      <c r="O77" s="14">
        <f>IF(COUNTA($A77:$K77)=0,"",IF(OR($I77="",$J77="",$K77="",NOT(ISNUMBER($I77)),NOT(ISNUMBER($J77)),NOT(ISNUMBER($K77)),$I77&lt;=0,$J77&lt;=0,$K77&lt;=0),"",IFERROR($I77*$J77*$K77,"")))</f>
        <v/>
      </c>
      <c r="P77" s="42">
        <f>IF(OR($M77="",$O77=""),"",IFERROR($M77/$O77,""))</f>
        <v/>
      </c>
      <c r="Q77" s="14">
        <f>IF(OR($M77="",$O77=""),"",IFERROR($O77-$M77,""))</f>
        <v/>
      </c>
      <c r="R77" s="25">
        <f>IF(COUNTA($A77:$K77)=0,"",IF(OR($A77="",$B77="",$C77="",$D77="",$E77="",$F77="",$G77="",$H77="",$I77="",$J77="",$K77=""),"Eingaben fehlen",IF(OR(NOT(ISNUMBER($B77)),NOT(ISNUMBER($F77)),NOT(ISNUMBER($G77)),NOT(ISNUMBER($H77)),NOT(ISNUMBER($I77)),NOT(ISNUMBER($J77)),NOT(ISNUMBER($K77)),$B77&lt;Parameter!$B$5,$B77&gt;Parameter!$B$6,$F77&lt;0,$F77&gt;Parameter!$B$9,$G77&lt;=0,$G77&gt;Parameter!$B$10,$H77&lt;0,$H77&gt;Parameter!$B$8,$H77&gt;=1,$I77&lt;=0,$I77&gt;Parameter!$B$11,$J77&lt;=0,$J77&gt;Parameter!$B$12,$K77&lt;=0,$K77&gt;Parameter!$B$13),"Eingaben prüfen",IF(OR($M77="",$O77="",$P77=""),"Eingaben prüfen",IF($M77&gt;$O77,"Kapazität reicht nicht",IF($P77&gt;=Parameter!$B$7,"Knapp","Erreichbar"))))))</f>
        <v/>
      </c>
    </row>
    <row r="78">
      <c r="A78" s="19" t="n"/>
      <c r="B78" s="20" t="n"/>
      <c r="C78" s="19" t="n"/>
      <c r="D78" s="19" t="n"/>
      <c r="E78" s="19" t="n"/>
      <c r="F78" s="43" t="n"/>
      <c r="G78" s="43" t="n"/>
      <c r="H78" s="44" t="n"/>
      <c r="I78" s="23" t="n"/>
      <c r="J78" s="23" t="n"/>
      <c r="K78" s="24" t="n"/>
      <c r="L78" s="45">
        <f>IF(COUNTA($A78:$K78)=0,"",IF(OR($G78="",$H78="",NOT(ISNUMBER($G78)),NOT(ISNUMBER($H78)),$G78&lt;=0,$H78&lt;0,$H78&gt;=1),"",IFERROR($G78*(1-$H78),"")))</f>
        <v/>
      </c>
      <c r="M78" s="10">
        <f>IF(COUNTA($A78:$K78)=0,"",IF(OR($F78="",NOT(ISNUMBER($F78)),$F78&lt;0,$L78="",$L78&lt;=0),"",IFERROR(ROUNDUP($F78/$L78,0),"")))</f>
        <v/>
      </c>
      <c r="N78" s="45">
        <f>IF(OR($M78="",$G78="",NOT(ISNUMBER($M78)),NOT(ISNUMBER($G78))),"",IFERROR($M78*$G78,""))</f>
        <v/>
      </c>
      <c r="O78" s="10">
        <f>IF(COUNTA($A78:$K78)=0,"",IF(OR($I78="",$J78="",$K78="",NOT(ISNUMBER($I78)),NOT(ISNUMBER($J78)),NOT(ISNUMBER($K78)),$I78&lt;=0,$J78&lt;=0,$K78&lt;=0),"",IFERROR($I78*$J78*$K78,"")))</f>
        <v/>
      </c>
      <c r="P78" s="46">
        <f>IF(OR($M78="",$O78=""),"",IFERROR($M78/$O78,""))</f>
        <v/>
      </c>
      <c r="Q78" s="10">
        <f>IF(OR($M78="",$O78=""),"",IFERROR($O78-$M78,""))</f>
        <v/>
      </c>
      <c r="R78" s="28">
        <f>IF(COUNTA($A78:$K78)=0,"",IF(OR($A78="",$B78="",$C78="",$D78="",$E78="",$F78="",$G78="",$H78="",$I78="",$J78="",$K78=""),"Eingaben fehlen",IF(OR(NOT(ISNUMBER($B78)),NOT(ISNUMBER($F78)),NOT(ISNUMBER($G78)),NOT(ISNUMBER($H78)),NOT(ISNUMBER($I78)),NOT(ISNUMBER($J78)),NOT(ISNUMBER($K78)),$B78&lt;Parameter!$B$5,$B78&gt;Parameter!$B$6,$F78&lt;0,$F78&gt;Parameter!$B$9,$G78&lt;=0,$G78&gt;Parameter!$B$10,$H78&lt;0,$H78&gt;Parameter!$B$8,$H78&gt;=1,$I78&lt;=0,$I78&gt;Parameter!$B$11,$J78&lt;=0,$J78&gt;Parameter!$B$12,$K78&lt;=0,$K78&gt;Parameter!$B$13),"Eingaben prüfen",IF(OR($M78="",$O78="",$P78=""),"Eingaben prüfen",IF($M78&gt;$O78,"Kapazität reicht nicht",IF($P78&gt;=Parameter!$B$7,"Knapp","Erreichbar"))))))</f>
        <v/>
      </c>
    </row>
    <row r="79">
      <c r="A79" s="19" t="n"/>
      <c r="B79" s="20" t="n"/>
      <c r="C79" s="19" t="n"/>
      <c r="D79" s="19" t="n"/>
      <c r="E79" s="19" t="n"/>
      <c r="F79" s="43" t="n"/>
      <c r="G79" s="43" t="n"/>
      <c r="H79" s="44" t="n"/>
      <c r="I79" s="23" t="n"/>
      <c r="J79" s="23" t="n"/>
      <c r="K79" s="24" t="n"/>
      <c r="L79" s="41">
        <f>IF(COUNTA($A79:$K79)=0,"",IF(OR($G79="",$H79="",NOT(ISNUMBER($G79)),NOT(ISNUMBER($H79)),$G79&lt;=0,$H79&lt;0,$H79&gt;=1),"",IFERROR($G79*(1-$H79),"")))</f>
        <v/>
      </c>
      <c r="M79" s="14">
        <f>IF(COUNTA($A79:$K79)=0,"",IF(OR($F79="",NOT(ISNUMBER($F79)),$F79&lt;0,$L79="",$L79&lt;=0),"",IFERROR(ROUNDUP($F79/$L79,0),"")))</f>
        <v/>
      </c>
      <c r="N79" s="41">
        <f>IF(OR($M79="",$G79="",NOT(ISNUMBER($M79)),NOT(ISNUMBER($G79))),"",IFERROR($M79*$G79,""))</f>
        <v/>
      </c>
      <c r="O79" s="14">
        <f>IF(COUNTA($A79:$K79)=0,"",IF(OR($I79="",$J79="",$K79="",NOT(ISNUMBER($I79)),NOT(ISNUMBER($J79)),NOT(ISNUMBER($K79)),$I79&lt;=0,$J79&lt;=0,$K79&lt;=0),"",IFERROR($I79*$J79*$K79,"")))</f>
        <v/>
      </c>
      <c r="P79" s="42">
        <f>IF(OR($M79="",$O79=""),"",IFERROR($M79/$O79,""))</f>
        <v/>
      </c>
      <c r="Q79" s="14">
        <f>IF(OR($M79="",$O79=""),"",IFERROR($O79-$M79,""))</f>
        <v/>
      </c>
      <c r="R79" s="25">
        <f>IF(COUNTA($A79:$K79)=0,"",IF(OR($A79="",$B79="",$C79="",$D79="",$E79="",$F79="",$G79="",$H79="",$I79="",$J79="",$K79=""),"Eingaben fehlen",IF(OR(NOT(ISNUMBER($B79)),NOT(ISNUMBER($F79)),NOT(ISNUMBER($G79)),NOT(ISNUMBER($H79)),NOT(ISNUMBER($I79)),NOT(ISNUMBER($J79)),NOT(ISNUMBER($K79)),$B79&lt;Parameter!$B$5,$B79&gt;Parameter!$B$6,$F79&lt;0,$F79&gt;Parameter!$B$9,$G79&lt;=0,$G79&gt;Parameter!$B$10,$H79&lt;0,$H79&gt;Parameter!$B$8,$H79&gt;=1,$I79&lt;=0,$I79&gt;Parameter!$B$11,$J79&lt;=0,$J79&gt;Parameter!$B$12,$K79&lt;=0,$K79&gt;Parameter!$B$13),"Eingaben prüfen",IF(OR($M79="",$O79="",$P79=""),"Eingaben prüfen",IF($M79&gt;$O79,"Kapazität reicht nicht",IF($P79&gt;=Parameter!$B$7,"Knapp","Erreichbar"))))))</f>
        <v/>
      </c>
    </row>
    <row r="80">
      <c r="A80" s="19" t="n"/>
      <c r="B80" s="20" t="n"/>
      <c r="C80" s="19" t="n"/>
      <c r="D80" s="19" t="n"/>
      <c r="E80" s="19" t="n"/>
      <c r="F80" s="43" t="n"/>
      <c r="G80" s="43" t="n"/>
      <c r="H80" s="44" t="n"/>
      <c r="I80" s="23" t="n"/>
      <c r="J80" s="23" t="n"/>
      <c r="K80" s="24" t="n"/>
      <c r="L80" s="45">
        <f>IF(COUNTA($A80:$K80)=0,"",IF(OR($G80="",$H80="",NOT(ISNUMBER($G80)),NOT(ISNUMBER($H80)),$G80&lt;=0,$H80&lt;0,$H80&gt;=1),"",IFERROR($G80*(1-$H80),"")))</f>
        <v/>
      </c>
      <c r="M80" s="10">
        <f>IF(COUNTA($A80:$K80)=0,"",IF(OR($F80="",NOT(ISNUMBER($F80)),$F80&lt;0,$L80="",$L80&lt;=0),"",IFERROR(ROUNDUP($F80/$L80,0),"")))</f>
        <v/>
      </c>
      <c r="N80" s="45">
        <f>IF(OR($M80="",$G80="",NOT(ISNUMBER($M80)),NOT(ISNUMBER($G80))),"",IFERROR($M80*$G80,""))</f>
        <v/>
      </c>
      <c r="O80" s="10">
        <f>IF(COUNTA($A80:$K80)=0,"",IF(OR($I80="",$J80="",$K80="",NOT(ISNUMBER($I80)),NOT(ISNUMBER($J80)),NOT(ISNUMBER($K80)),$I80&lt;=0,$J80&lt;=0,$K80&lt;=0),"",IFERROR($I80*$J80*$K80,"")))</f>
        <v/>
      </c>
      <c r="P80" s="46">
        <f>IF(OR($M80="",$O80=""),"",IFERROR($M80/$O80,""))</f>
        <v/>
      </c>
      <c r="Q80" s="10">
        <f>IF(OR($M80="",$O80=""),"",IFERROR($O80-$M80,""))</f>
        <v/>
      </c>
      <c r="R80" s="28">
        <f>IF(COUNTA($A80:$K80)=0,"",IF(OR($A80="",$B80="",$C80="",$D80="",$E80="",$F80="",$G80="",$H80="",$I80="",$J80="",$K80=""),"Eingaben fehlen",IF(OR(NOT(ISNUMBER($B80)),NOT(ISNUMBER($F80)),NOT(ISNUMBER($G80)),NOT(ISNUMBER($H80)),NOT(ISNUMBER($I80)),NOT(ISNUMBER($J80)),NOT(ISNUMBER($K80)),$B80&lt;Parameter!$B$5,$B80&gt;Parameter!$B$6,$F80&lt;0,$F80&gt;Parameter!$B$9,$G80&lt;=0,$G80&gt;Parameter!$B$10,$H80&lt;0,$H80&gt;Parameter!$B$8,$H80&gt;=1,$I80&lt;=0,$I80&gt;Parameter!$B$11,$J80&lt;=0,$J80&gt;Parameter!$B$12,$K80&lt;=0,$K80&gt;Parameter!$B$13),"Eingaben prüfen",IF(OR($M80="",$O80="",$P80=""),"Eingaben prüfen",IF($M80&gt;$O80,"Kapazität reicht nicht",IF($P80&gt;=Parameter!$B$7,"Knapp","Erreichbar"))))))</f>
        <v/>
      </c>
    </row>
    <row r="81">
      <c r="A81" s="19" t="n"/>
      <c r="B81" s="20" t="n"/>
      <c r="C81" s="19" t="n"/>
      <c r="D81" s="19" t="n"/>
      <c r="E81" s="19" t="n"/>
      <c r="F81" s="43" t="n"/>
      <c r="G81" s="43" t="n"/>
      <c r="H81" s="44" t="n"/>
      <c r="I81" s="23" t="n"/>
      <c r="J81" s="23" t="n"/>
      <c r="K81" s="24" t="n"/>
      <c r="L81" s="41">
        <f>IF(COUNTA($A81:$K81)=0,"",IF(OR($G81="",$H81="",NOT(ISNUMBER($G81)),NOT(ISNUMBER($H81)),$G81&lt;=0,$H81&lt;0,$H81&gt;=1),"",IFERROR($G81*(1-$H81),"")))</f>
        <v/>
      </c>
      <c r="M81" s="14">
        <f>IF(COUNTA($A81:$K81)=0,"",IF(OR($F81="",NOT(ISNUMBER($F81)),$F81&lt;0,$L81="",$L81&lt;=0),"",IFERROR(ROUNDUP($F81/$L81,0),"")))</f>
        <v/>
      </c>
      <c r="N81" s="41">
        <f>IF(OR($M81="",$G81="",NOT(ISNUMBER($M81)),NOT(ISNUMBER($G81))),"",IFERROR($M81*$G81,""))</f>
        <v/>
      </c>
      <c r="O81" s="14">
        <f>IF(COUNTA($A81:$K81)=0,"",IF(OR($I81="",$J81="",$K81="",NOT(ISNUMBER($I81)),NOT(ISNUMBER($J81)),NOT(ISNUMBER($K81)),$I81&lt;=0,$J81&lt;=0,$K81&lt;=0),"",IFERROR($I81*$J81*$K81,"")))</f>
        <v/>
      </c>
      <c r="P81" s="42">
        <f>IF(OR($M81="",$O81=""),"",IFERROR($M81/$O81,""))</f>
        <v/>
      </c>
      <c r="Q81" s="14">
        <f>IF(OR($M81="",$O81=""),"",IFERROR($O81-$M81,""))</f>
        <v/>
      </c>
      <c r="R81" s="25">
        <f>IF(COUNTA($A81:$K81)=0,"",IF(OR($A81="",$B81="",$C81="",$D81="",$E81="",$F81="",$G81="",$H81="",$I81="",$J81="",$K81=""),"Eingaben fehlen",IF(OR(NOT(ISNUMBER($B81)),NOT(ISNUMBER($F81)),NOT(ISNUMBER($G81)),NOT(ISNUMBER($H81)),NOT(ISNUMBER($I81)),NOT(ISNUMBER($J81)),NOT(ISNUMBER($K81)),$B81&lt;Parameter!$B$5,$B81&gt;Parameter!$B$6,$F81&lt;0,$F81&gt;Parameter!$B$9,$G81&lt;=0,$G81&gt;Parameter!$B$10,$H81&lt;0,$H81&gt;Parameter!$B$8,$H81&gt;=1,$I81&lt;=0,$I81&gt;Parameter!$B$11,$J81&lt;=0,$J81&gt;Parameter!$B$12,$K81&lt;=0,$K81&gt;Parameter!$B$13),"Eingaben prüfen",IF(OR($M81="",$O81="",$P81=""),"Eingaben prüfen",IF($M81&gt;$O81,"Kapazität reicht nicht",IF($P81&gt;=Parameter!$B$7,"Knapp","Erreichbar"))))))</f>
        <v/>
      </c>
    </row>
    <row r="82">
      <c r="A82" s="19" t="n"/>
      <c r="B82" s="20" t="n"/>
      <c r="C82" s="19" t="n"/>
      <c r="D82" s="19" t="n"/>
      <c r="E82" s="19" t="n"/>
      <c r="F82" s="43" t="n"/>
      <c r="G82" s="43" t="n"/>
      <c r="H82" s="44" t="n"/>
      <c r="I82" s="23" t="n"/>
      <c r="J82" s="23" t="n"/>
      <c r="K82" s="24" t="n"/>
      <c r="L82" s="45">
        <f>IF(COUNTA($A82:$K82)=0,"",IF(OR($G82="",$H82="",NOT(ISNUMBER($G82)),NOT(ISNUMBER($H82)),$G82&lt;=0,$H82&lt;0,$H82&gt;=1),"",IFERROR($G82*(1-$H82),"")))</f>
        <v/>
      </c>
      <c r="M82" s="10">
        <f>IF(COUNTA($A82:$K82)=0,"",IF(OR($F82="",NOT(ISNUMBER($F82)),$F82&lt;0,$L82="",$L82&lt;=0),"",IFERROR(ROUNDUP($F82/$L82,0),"")))</f>
        <v/>
      </c>
      <c r="N82" s="45">
        <f>IF(OR($M82="",$G82="",NOT(ISNUMBER($M82)),NOT(ISNUMBER($G82))),"",IFERROR($M82*$G82,""))</f>
        <v/>
      </c>
      <c r="O82" s="10">
        <f>IF(COUNTA($A82:$K82)=0,"",IF(OR($I82="",$J82="",$K82="",NOT(ISNUMBER($I82)),NOT(ISNUMBER($J82)),NOT(ISNUMBER($K82)),$I82&lt;=0,$J82&lt;=0,$K82&lt;=0),"",IFERROR($I82*$J82*$K82,"")))</f>
        <v/>
      </c>
      <c r="P82" s="46">
        <f>IF(OR($M82="",$O82=""),"",IFERROR($M82/$O82,""))</f>
        <v/>
      </c>
      <c r="Q82" s="10">
        <f>IF(OR($M82="",$O82=""),"",IFERROR($O82-$M82,""))</f>
        <v/>
      </c>
      <c r="R82" s="28">
        <f>IF(COUNTA($A82:$K82)=0,"",IF(OR($A82="",$B82="",$C82="",$D82="",$E82="",$F82="",$G82="",$H82="",$I82="",$J82="",$K82=""),"Eingaben fehlen",IF(OR(NOT(ISNUMBER($B82)),NOT(ISNUMBER($F82)),NOT(ISNUMBER($G82)),NOT(ISNUMBER($H82)),NOT(ISNUMBER($I82)),NOT(ISNUMBER($J82)),NOT(ISNUMBER($K82)),$B82&lt;Parameter!$B$5,$B82&gt;Parameter!$B$6,$F82&lt;0,$F82&gt;Parameter!$B$9,$G82&lt;=0,$G82&gt;Parameter!$B$10,$H82&lt;0,$H82&gt;Parameter!$B$8,$H82&gt;=1,$I82&lt;=0,$I82&gt;Parameter!$B$11,$J82&lt;=0,$J82&gt;Parameter!$B$12,$K82&lt;=0,$K82&gt;Parameter!$B$13),"Eingaben prüfen",IF(OR($M82="",$O82="",$P82=""),"Eingaben prüfen",IF($M82&gt;$O82,"Kapazität reicht nicht",IF($P82&gt;=Parameter!$B$7,"Knapp","Erreichbar"))))))</f>
        <v/>
      </c>
    </row>
    <row r="83">
      <c r="A83" s="19" t="n"/>
      <c r="B83" s="20" t="n"/>
      <c r="C83" s="19" t="n"/>
      <c r="D83" s="19" t="n"/>
      <c r="E83" s="19" t="n"/>
      <c r="F83" s="43" t="n"/>
      <c r="G83" s="43" t="n"/>
      <c r="H83" s="44" t="n"/>
      <c r="I83" s="23" t="n"/>
      <c r="J83" s="23" t="n"/>
      <c r="K83" s="24" t="n"/>
      <c r="L83" s="41">
        <f>IF(COUNTA($A83:$K83)=0,"",IF(OR($G83="",$H83="",NOT(ISNUMBER($G83)),NOT(ISNUMBER($H83)),$G83&lt;=0,$H83&lt;0,$H83&gt;=1),"",IFERROR($G83*(1-$H83),"")))</f>
        <v/>
      </c>
      <c r="M83" s="14">
        <f>IF(COUNTA($A83:$K83)=0,"",IF(OR($F83="",NOT(ISNUMBER($F83)),$F83&lt;0,$L83="",$L83&lt;=0),"",IFERROR(ROUNDUP($F83/$L83,0),"")))</f>
        <v/>
      </c>
      <c r="N83" s="41">
        <f>IF(OR($M83="",$G83="",NOT(ISNUMBER($M83)),NOT(ISNUMBER($G83))),"",IFERROR($M83*$G83,""))</f>
        <v/>
      </c>
      <c r="O83" s="14">
        <f>IF(COUNTA($A83:$K83)=0,"",IF(OR($I83="",$J83="",$K83="",NOT(ISNUMBER($I83)),NOT(ISNUMBER($J83)),NOT(ISNUMBER($K83)),$I83&lt;=0,$J83&lt;=0,$K83&lt;=0),"",IFERROR($I83*$J83*$K83,"")))</f>
        <v/>
      </c>
      <c r="P83" s="42">
        <f>IF(OR($M83="",$O83=""),"",IFERROR($M83/$O83,""))</f>
        <v/>
      </c>
      <c r="Q83" s="14">
        <f>IF(OR($M83="",$O83=""),"",IFERROR($O83-$M83,""))</f>
        <v/>
      </c>
      <c r="R83" s="25">
        <f>IF(COUNTA($A83:$K83)=0,"",IF(OR($A83="",$B83="",$C83="",$D83="",$E83="",$F83="",$G83="",$H83="",$I83="",$J83="",$K83=""),"Eingaben fehlen",IF(OR(NOT(ISNUMBER($B83)),NOT(ISNUMBER($F83)),NOT(ISNUMBER($G83)),NOT(ISNUMBER($H83)),NOT(ISNUMBER($I83)),NOT(ISNUMBER($J83)),NOT(ISNUMBER($K83)),$B83&lt;Parameter!$B$5,$B83&gt;Parameter!$B$6,$F83&lt;0,$F83&gt;Parameter!$B$9,$G83&lt;=0,$G83&gt;Parameter!$B$10,$H83&lt;0,$H83&gt;Parameter!$B$8,$H83&gt;=1,$I83&lt;=0,$I83&gt;Parameter!$B$11,$J83&lt;=0,$J83&gt;Parameter!$B$12,$K83&lt;=0,$K83&gt;Parameter!$B$13),"Eingaben prüfen",IF(OR($M83="",$O83="",$P83=""),"Eingaben prüfen",IF($M83&gt;$O83,"Kapazität reicht nicht",IF($P83&gt;=Parameter!$B$7,"Knapp","Erreichbar"))))))</f>
        <v/>
      </c>
    </row>
    <row r="84">
      <c r="A84" s="19" t="n"/>
      <c r="B84" s="20" t="n"/>
      <c r="C84" s="19" t="n"/>
      <c r="D84" s="19" t="n"/>
      <c r="E84" s="19" t="n"/>
      <c r="F84" s="43" t="n"/>
      <c r="G84" s="43" t="n"/>
      <c r="H84" s="44" t="n"/>
      <c r="I84" s="23" t="n"/>
      <c r="J84" s="23" t="n"/>
      <c r="K84" s="24" t="n"/>
      <c r="L84" s="45">
        <f>IF(COUNTA($A84:$K84)=0,"",IF(OR($G84="",$H84="",NOT(ISNUMBER($G84)),NOT(ISNUMBER($H84)),$G84&lt;=0,$H84&lt;0,$H84&gt;=1),"",IFERROR($G84*(1-$H84),"")))</f>
        <v/>
      </c>
      <c r="M84" s="10">
        <f>IF(COUNTA($A84:$K84)=0,"",IF(OR($F84="",NOT(ISNUMBER($F84)),$F84&lt;0,$L84="",$L84&lt;=0),"",IFERROR(ROUNDUP($F84/$L84,0),"")))</f>
        <v/>
      </c>
      <c r="N84" s="45">
        <f>IF(OR($M84="",$G84="",NOT(ISNUMBER($M84)),NOT(ISNUMBER($G84))),"",IFERROR($M84*$G84,""))</f>
        <v/>
      </c>
      <c r="O84" s="10">
        <f>IF(COUNTA($A84:$K84)=0,"",IF(OR($I84="",$J84="",$K84="",NOT(ISNUMBER($I84)),NOT(ISNUMBER($J84)),NOT(ISNUMBER($K84)),$I84&lt;=0,$J84&lt;=0,$K84&lt;=0),"",IFERROR($I84*$J84*$K84,"")))</f>
        <v/>
      </c>
      <c r="P84" s="46">
        <f>IF(OR($M84="",$O84=""),"",IFERROR($M84/$O84,""))</f>
        <v/>
      </c>
      <c r="Q84" s="10">
        <f>IF(OR($M84="",$O84=""),"",IFERROR($O84-$M84,""))</f>
        <v/>
      </c>
      <c r="R84" s="28">
        <f>IF(COUNTA($A84:$K84)=0,"",IF(OR($A84="",$B84="",$C84="",$D84="",$E84="",$F84="",$G84="",$H84="",$I84="",$J84="",$K84=""),"Eingaben fehlen",IF(OR(NOT(ISNUMBER($B84)),NOT(ISNUMBER($F84)),NOT(ISNUMBER($G84)),NOT(ISNUMBER($H84)),NOT(ISNUMBER($I84)),NOT(ISNUMBER($J84)),NOT(ISNUMBER($K84)),$B84&lt;Parameter!$B$5,$B84&gt;Parameter!$B$6,$F84&lt;0,$F84&gt;Parameter!$B$9,$G84&lt;=0,$G84&gt;Parameter!$B$10,$H84&lt;0,$H84&gt;Parameter!$B$8,$H84&gt;=1,$I84&lt;=0,$I84&gt;Parameter!$B$11,$J84&lt;=0,$J84&gt;Parameter!$B$12,$K84&lt;=0,$K84&gt;Parameter!$B$13),"Eingaben prüfen",IF(OR($M84="",$O84="",$P84=""),"Eingaben prüfen",IF($M84&gt;$O84,"Kapazität reicht nicht",IF($P84&gt;=Parameter!$B$7,"Knapp","Erreichbar"))))))</f>
        <v/>
      </c>
    </row>
    <row r="85">
      <c r="A85" s="19" t="n"/>
      <c r="B85" s="20" t="n"/>
      <c r="C85" s="19" t="n"/>
      <c r="D85" s="19" t="n"/>
      <c r="E85" s="19" t="n"/>
      <c r="F85" s="43" t="n"/>
      <c r="G85" s="43" t="n"/>
      <c r="H85" s="44" t="n"/>
      <c r="I85" s="23" t="n"/>
      <c r="J85" s="23" t="n"/>
      <c r="K85" s="24" t="n"/>
      <c r="L85" s="41">
        <f>IF(COUNTA($A85:$K85)=0,"",IF(OR($G85="",$H85="",NOT(ISNUMBER($G85)),NOT(ISNUMBER($H85)),$G85&lt;=0,$H85&lt;0,$H85&gt;=1),"",IFERROR($G85*(1-$H85),"")))</f>
        <v/>
      </c>
      <c r="M85" s="14">
        <f>IF(COUNTA($A85:$K85)=0,"",IF(OR($F85="",NOT(ISNUMBER($F85)),$F85&lt;0,$L85="",$L85&lt;=0),"",IFERROR(ROUNDUP($F85/$L85,0),"")))</f>
        <v/>
      </c>
      <c r="N85" s="41">
        <f>IF(OR($M85="",$G85="",NOT(ISNUMBER($M85)),NOT(ISNUMBER($G85))),"",IFERROR($M85*$G85,""))</f>
        <v/>
      </c>
      <c r="O85" s="14">
        <f>IF(COUNTA($A85:$K85)=0,"",IF(OR($I85="",$J85="",$K85="",NOT(ISNUMBER($I85)),NOT(ISNUMBER($J85)),NOT(ISNUMBER($K85)),$I85&lt;=0,$J85&lt;=0,$K85&lt;=0),"",IFERROR($I85*$J85*$K85,"")))</f>
        <v/>
      </c>
      <c r="P85" s="42">
        <f>IF(OR($M85="",$O85=""),"",IFERROR($M85/$O85,""))</f>
        <v/>
      </c>
      <c r="Q85" s="14">
        <f>IF(OR($M85="",$O85=""),"",IFERROR($O85-$M85,""))</f>
        <v/>
      </c>
      <c r="R85" s="25">
        <f>IF(COUNTA($A85:$K85)=0,"",IF(OR($A85="",$B85="",$C85="",$D85="",$E85="",$F85="",$G85="",$H85="",$I85="",$J85="",$K85=""),"Eingaben fehlen",IF(OR(NOT(ISNUMBER($B85)),NOT(ISNUMBER($F85)),NOT(ISNUMBER($G85)),NOT(ISNUMBER($H85)),NOT(ISNUMBER($I85)),NOT(ISNUMBER($J85)),NOT(ISNUMBER($K85)),$B85&lt;Parameter!$B$5,$B85&gt;Parameter!$B$6,$F85&lt;0,$F85&gt;Parameter!$B$9,$G85&lt;=0,$G85&gt;Parameter!$B$10,$H85&lt;0,$H85&gt;Parameter!$B$8,$H85&gt;=1,$I85&lt;=0,$I85&gt;Parameter!$B$11,$J85&lt;=0,$J85&gt;Parameter!$B$12,$K85&lt;=0,$K85&gt;Parameter!$B$13),"Eingaben prüfen",IF(OR($M85="",$O85="",$P85=""),"Eingaben prüfen",IF($M85&gt;$O85,"Kapazität reicht nicht",IF($P85&gt;=Parameter!$B$7,"Knapp","Erreichbar"))))))</f>
        <v/>
      </c>
    </row>
    <row r="86">
      <c r="A86" s="19" t="n"/>
      <c r="B86" s="20" t="n"/>
      <c r="C86" s="19" t="n"/>
      <c r="D86" s="19" t="n"/>
      <c r="E86" s="19" t="n"/>
      <c r="F86" s="43" t="n"/>
      <c r="G86" s="43" t="n"/>
      <c r="H86" s="44" t="n"/>
      <c r="I86" s="23" t="n"/>
      <c r="J86" s="23" t="n"/>
      <c r="K86" s="24" t="n"/>
      <c r="L86" s="45">
        <f>IF(COUNTA($A86:$K86)=0,"",IF(OR($G86="",$H86="",NOT(ISNUMBER($G86)),NOT(ISNUMBER($H86)),$G86&lt;=0,$H86&lt;0,$H86&gt;=1),"",IFERROR($G86*(1-$H86),"")))</f>
        <v/>
      </c>
      <c r="M86" s="10">
        <f>IF(COUNTA($A86:$K86)=0,"",IF(OR($F86="",NOT(ISNUMBER($F86)),$F86&lt;0,$L86="",$L86&lt;=0),"",IFERROR(ROUNDUP($F86/$L86,0),"")))</f>
        <v/>
      </c>
      <c r="N86" s="45">
        <f>IF(OR($M86="",$G86="",NOT(ISNUMBER($M86)),NOT(ISNUMBER($G86))),"",IFERROR($M86*$G86,""))</f>
        <v/>
      </c>
      <c r="O86" s="10">
        <f>IF(COUNTA($A86:$K86)=0,"",IF(OR($I86="",$J86="",$K86="",NOT(ISNUMBER($I86)),NOT(ISNUMBER($J86)),NOT(ISNUMBER($K86)),$I86&lt;=0,$J86&lt;=0,$K86&lt;=0),"",IFERROR($I86*$J86*$K86,"")))</f>
        <v/>
      </c>
      <c r="P86" s="46">
        <f>IF(OR($M86="",$O86=""),"",IFERROR($M86/$O86,""))</f>
        <v/>
      </c>
      <c r="Q86" s="10">
        <f>IF(OR($M86="",$O86=""),"",IFERROR($O86-$M86,""))</f>
        <v/>
      </c>
      <c r="R86" s="28">
        <f>IF(COUNTA($A86:$K86)=0,"",IF(OR($A86="",$B86="",$C86="",$D86="",$E86="",$F86="",$G86="",$H86="",$I86="",$J86="",$K86=""),"Eingaben fehlen",IF(OR(NOT(ISNUMBER($B86)),NOT(ISNUMBER($F86)),NOT(ISNUMBER($G86)),NOT(ISNUMBER($H86)),NOT(ISNUMBER($I86)),NOT(ISNUMBER($J86)),NOT(ISNUMBER($K86)),$B86&lt;Parameter!$B$5,$B86&gt;Parameter!$B$6,$F86&lt;0,$F86&gt;Parameter!$B$9,$G86&lt;=0,$G86&gt;Parameter!$B$10,$H86&lt;0,$H86&gt;Parameter!$B$8,$H86&gt;=1,$I86&lt;=0,$I86&gt;Parameter!$B$11,$J86&lt;=0,$J86&gt;Parameter!$B$12,$K86&lt;=0,$K86&gt;Parameter!$B$13),"Eingaben prüfen",IF(OR($M86="",$O86="",$P86=""),"Eingaben prüfen",IF($M86&gt;$O86,"Kapazität reicht nicht",IF($P86&gt;=Parameter!$B$7,"Knapp","Erreichbar"))))))</f>
        <v/>
      </c>
    </row>
    <row r="87">
      <c r="A87" s="19" t="n"/>
      <c r="B87" s="20" t="n"/>
      <c r="C87" s="19" t="n"/>
      <c r="D87" s="19" t="n"/>
      <c r="E87" s="19" t="n"/>
      <c r="F87" s="43" t="n"/>
      <c r="G87" s="43" t="n"/>
      <c r="H87" s="44" t="n"/>
      <c r="I87" s="23" t="n"/>
      <c r="J87" s="23" t="n"/>
      <c r="K87" s="24" t="n"/>
      <c r="L87" s="41">
        <f>IF(COUNTA($A87:$K87)=0,"",IF(OR($G87="",$H87="",NOT(ISNUMBER($G87)),NOT(ISNUMBER($H87)),$G87&lt;=0,$H87&lt;0,$H87&gt;=1),"",IFERROR($G87*(1-$H87),"")))</f>
        <v/>
      </c>
      <c r="M87" s="14">
        <f>IF(COUNTA($A87:$K87)=0,"",IF(OR($F87="",NOT(ISNUMBER($F87)),$F87&lt;0,$L87="",$L87&lt;=0),"",IFERROR(ROUNDUP($F87/$L87,0),"")))</f>
        <v/>
      </c>
      <c r="N87" s="41">
        <f>IF(OR($M87="",$G87="",NOT(ISNUMBER($M87)),NOT(ISNUMBER($G87))),"",IFERROR($M87*$G87,""))</f>
        <v/>
      </c>
      <c r="O87" s="14">
        <f>IF(COUNTA($A87:$K87)=0,"",IF(OR($I87="",$J87="",$K87="",NOT(ISNUMBER($I87)),NOT(ISNUMBER($J87)),NOT(ISNUMBER($K87)),$I87&lt;=0,$J87&lt;=0,$K87&lt;=0),"",IFERROR($I87*$J87*$K87,"")))</f>
        <v/>
      </c>
      <c r="P87" s="42">
        <f>IF(OR($M87="",$O87=""),"",IFERROR($M87/$O87,""))</f>
        <v/>
      </c>
      <c r="Q87" s="14">
        <f>IF(OR($M87="",$O87=""),"",IFERROR($O87-$M87,""))</f>
        <v/>
      </c>
      <c r="R87" s="25">
        <f>IF(COUNTA($A87:$K87)=0,"",IF(OR($A87="",$B87="",$C87="",$D87="",$E87="",$F87="",$G87="",$H87="",$I87="",$J87="",$K87=""),"Eingaben fehlen",IF(OR(NOT(ISNUMBER($B87)),NOT(ISNUMBER($F87)),NOT(ISNUMBER($G87)),NOT(ISNUMBER($H87)),NOT(ISNUMBER($I87)),NOT(ISNUMBER($J87)),NOT(ISNUMBER($K87)),$B87&lt;Parameter!$B$5,$B87&gt;Parameter!$B$6,$F87&lt;0,$F87&gt;Parameter!$B$9,$G87&lt;=0,$G87&gt;Parameter!$B$10,$H87&lt;0,$H87&gt;Parameter!$B$8,$H87&gt;=1,$I87&lt;=0,$I87&gt;Parameter!$B$11,$J87&lt;=0,$J87&gt;Parameter!$B$12,$K87&lt;=0,$K87&gt;Parameter!$B$13),"Eingaben prüfen",IF(OR($M87="",$O87="",$P87=""),"Eingaben prüfen",IF($M87&gt;$O87,"Kapazität reicht nicht",IF($P87&gt;=Parameter!$B$7,"Knapp","Erreichbar"))))))</f>
        <v/>
      </c>
    </row>
    <row r="88">
      <c r="A88" s="19" t="n"/>
      <c r="B88" s="20" t="n"/>
      <c r="C88" s="19" t="n"/>
      <c r="D88" s="19" t="n"/>
      <c r="E88" s="19" t="n"/>
      <c r="F88" s="43" t="n"/>
      <c r="G88" s="43" t="n"/>
      <c r="H88" s="44" t="n"/>
      <c r="I88" s="23" t="n"/>
      <c r="J88" s="23" t="n"/>
      <c r="K88" s="24" t="n"/>
      <c r="L88" s="45">
        <f>IF(COUNTA($A88:$K88)=0,"",IF(OR($G88="",$H88="",NOT(ISNUMBER($G88)),NOT(ISNUMBER($H88)),$G88&lt;=0,$H88&lt;0,$H88&gt;=1),"",IFERROR($G88*(1-$H88),"")))</f>
        <v/>
      </c>
      <c r="M88" s="10">
        <f>IF(COUNTA($A88:$K88)=0,"",IF(OR($F88="",NOT(ISNUMBER($F88)),$F88&lt;0,$L88="",$L88&lt;=0),"",IFERROR(ROUNDUP($F88/$L88,0),"")))</f>
        <v/>
      </c>
      <c r="N88" s="45">
        <f>IF(OR($M88="",$G88="",NOT(ISNUMBER($M88)),NOT(ISNUMBER($G88))),"",IFERROR($M88*$G88,""))</f>
        <v/>
      </c>
      <c r="O88" s="10">
        <f>IF(COUNTA($A88:$K88)=0,"",IF(OR($I88="",$J88="",$K88="",NOT(ISNUMBER($I88)),NOT(ISNUMBER($J88)),NOT(ISNUMBER($K88)),$I88&lt;=0,$J88&lt;=0,$K88&lt;=0),"",IFERROR($I88*$J88*$K88,"")))</f>
        <v/>
      </c>
      <c r="P88" s="46">
        <f>IF(OR($M88="",$O88=""),"",IFERROR($M88/$O88,""))</f>
        <v/>
      </c>
      <c r="Q88" s="10">
        <f>IF(OR($M88="",$O88=""),"",IFERROR($O88-$M88,""))</f>
        <v/>
      </c>
      <c r="R88" s="28">
        <f>IF(COUNTA($A88:$K88)=0,"",IF(OR($A88="",$B88="",$C88="",$D88="",$E88="",$F88="",$G88="",$H88="",$I88="",$J88="",$K88=""),"Eingaben fehlen",IF(OR(NOT(ISNUMBER($B88)),NOT(ISNUMBER($F88)),NOT(ISNUMBER($G88)),NOT(ISNUMBER($H88)),NOT(ISNUMBER($I88)),NOT(ISNUMBER($J88)),NOT(ISNUMBER($K88)),$B88&lt;Parameter!$B$5,$B88&gt;Parameter!$B$6,$F88&lt;0,$F88&gt;Parameter!$B$9,$G88&lt;=0,$G88&gt;Parameter!$B$10,$H88&lt;0,$H88&gt;Parameter!$B$8,$H88&gt;=1,$I88&lt;=0,$I88&gt;Parameter!$B$11,$J88&lt;=0,$J88&gt;Parameter!$B$12,$K88&lt;=0,$K88&gt;Parameter!$B$13),"Eingaben prüfen",IF(OR($M88="",$O88="",$P88=""),"Eingaben prüfen",IF($M88&gt;$O88,"Kapazität reicht nicht",IF($P88&gt;=Parameter!$B$7,"Knapp","Erreichbar"))))))</f>
        <v/>
      </c>
    </row>
    <row r="89">
      <c r="A89" s="19" t="n"/>
      <c r="B89" s="20" t="n"/>
      <c r="C89" s="19" t="n"/>
      <c r="D89" s="19" t="n"/>
      <c r="E89" s="19" t="n"/>
      <c r="F89" s="43" t="n"/>
      <c r="G89" s="43" t="n"/>
      <c r="H89" s="44" t="n"/>
      <c r="I89" s="23" t="n"/>
      <c r="J89" s="23" t="n"/>
      <c r="K89" s="24" t="n"/>
      <c r="L89" s="41">
        <f>IF(COUNTA($A89:$K89)=0,"",IF(OR($G89="",$H89="",NOT(ISNUMBER($G89)),NOT(ISNUMBER($H89)),$G89&lt;=0,$H89&lt;0,$H89&gt;=1),"",IFERROR($G89*(1-$H89),"")))</f>
        <v/>
      </c>
      <c r="M89" s="14">
        <f>IF(COUNTA($A89:$K89)=0,"",IF(OR($F89="",NOT(ISNUMBER($F89)),$F89&lt;0,$L89="",$L89&lt;=0),"",IFERROR(ROUNDUP($F89/$L89,0),"")))</f>
        <v/>
      </c>
      <c r="N89" s="41">
        <f>IF(OR($M89="",$G89="",NOT(ISNUMBER($M89)),NOT(ISNUMBER($G89))),"",IFERROR($M89*$G89,""))</f>
        <v/>
      </c>
      <c r="O89" s="14">
        <f>IF(COUNTA($A89:$K89)=0,"",IF(OR($I89="",$J89="",$K89="",NOT(ISNUMBER($I89)),NOT(ISNUMBER($J89)),NOT(ISNUMBER($K89)),$I89&lt;=0,$J89&lt;=0,$K89&lt;=0),"",IFERROR($I89*$J89*$K89,"")))</f>
        <v/>
      </c>
      <c r="P89" s="42">
        <f>IF(OR($M89="",$O89=""),"",IFERROR($M89/$O89,""))</f>
        <v/>
      </c>
      <c r="Q89" s="14">
        <f>IF(OR($M89="",$O89=""),"",IFERROR($O89-$M89,""))</f>
        <v/>
      </c>
      <c r="R89" s="25">
        <f>IF(COUNTA($A89:$K89)=0,"",IF(OR($A89="",$B89="",$C89="",$D89="",$E89="",$F89="",$G89="",$H89="",$I89="",$J89="",$K89=""),"Eingaben fehlen",IF(OR(NOT(ISNUMBER($B89)),NOT(ISNUMBER($F89)),NOT(ISNUMBER($G89)),NOT(ISNUMBER($H89)),NOT(ISNUMBER($I89)),NOT(ISNUMBER($J89)),NOT(ISNUMBER($K89)),$B89&lt;Parameter!$B$5,$B89&gt;Parameter!$B$6,$F89&lt;0,$F89&gt;Parameter!$B$9,$G89&lt;=0,$G89&gt;Parameter!$B$10,$H89&lt;0,$H89&gt;Parameter!$B$8,$H89&gt;=1,$I89&lt;=0,$I89&gt;Parameter!$B$11,$J89&lt;=0,$J89&gt;Parameter!$B$12,$K89&lt;=0,$K89&gt;Parameter!$B$13),"Eingaben prüfen",IF(OR($M89="",$O89="",$P89=""),"Eingaben prüfen",IF($M89&gt;$O89,"Kapazität reicht nicht",IF($P89&gt;=Parameter!$B$7,"Knapp","Erreichbar"))))))</f>
        <v/>
      </c>
    </row>
    <row r="90">
      <c r="A90" s="19" t="n"/>
      <c r="B90" s="20" t="n"/>
      <c r="C90" s="19" t="n"/>
      <c r="D90" s="19" t="n"/>
      <c r="E90" s="19" t="n"/>
      <c r="F90" s="43" t="n"/>
      <c r="G90" s="43" t="n"/>
      <c r="H90" s="44" t="n"/>
      <c r="I90" s="23" t="n"/>
      <c r="J90" s="23" t="n"/>
      <c r="K90" s="24" t="n"/>
      <c r="L90" s="45">
        <f>IF(COUNTA($A90:$K90)=0,"",IF(OR($G90="",$H90="",NOT(ISNUMBER($G90)),NOT(ISNUMBER($H90)),$G90&lt;=0,$H90&lt;0,$H90&gt;=1),"",IFERROR($G90*(1-$H90),"")))</f>
        <v/>
      </c>
      <c r="M90" s="10">
        <f>IF(COUNTA($A90:$K90)=0,"",IF(OR($F90="",NOT(ISNUMBER($F90)),$F90&lt;0,$L90="",$L90&lt;=0),"",IFERROR(ROUNDUP($F90/$L90,0),"")))</f>
        <v/>
      </c>
      <c r="N90" s="45">
        <f>IF(OR($M90="",$G90="",NOT(ISNUMBER($M90)),NOT(ISNUMBER($G90))),"",IFERROR($M90*$G90,""))</f>
        <v/>
      </c>
      <c r="O90" s="10">
        <f>IF(COUNTA($A90:$K90)=0,"",IF(OR($I90="",$J90="",$K90="",NOT(ISNUMBER($I90)),NOT(ISNUMBER($J90)),NOT(ISNUMBER($K90)),$I90&lt;=0,$J90&lt;=0,$K90&lt;=0),"",IFERROR($I90*$J90*$K90,"")))</f>
        <v/>
      </c>
      <c r="P90" s="46">
        <f>IF(OR($M90="",$O90=""),"",IFERROR($M90/$O90,""))</f>
        <v/>
      </c>
      <c r="Q90" s="10">
        <f>IF(OR($M90="",$O90=""),"",IFERROR($O90-$M90,""))</f>
        <v/>
      </c>
      <c r="R90" s="28">
        <f>IF(COUNTA($A90:$K90)=0,"",IF(OR($A90="",$B90="",$C90="",$D90="",$E90="",$F90="",$G90="",$H90="",$I90="",$J90="",$K90=""),"Eingaben fehlen",IF(OR(NOT(ISNUMBER($B90)),NOT(ISNUMBER($F90)),NOT(ISNUMBER($G90)),NOT(ISNUMBER($H90)),NOT(ISNUMBER($I90)),NOT(ISNUMBER($J90)),NOT(ISNUMBER($K90)),$B90&lt;Parameter!$B$5,$B90&gt;Parameter!$B$6,$F90&lt;0,$F90&gt;Parameter!$B$9,$G90&lt;=0,$G90&gt;Parameter!$B$10,$H90&lt;0,$H90&gt;Parameter!$B$8,$H90&gt;=1,$I90&lt;=0,$I90&gt;Parameter!$B$11,$J90&lt;=0,$J90&gt;Parameter!$B$12,$K90&lt;=0,$K90&gt;Parameter!$B$13),"Eingaben prüfen",IF(OR($M90="",$O90="",$P90=""),"Eingaben prüfen",IF($M90&gt;$O90,"Kapazität reicht nicht",IF($P90&gt;=Parameter!$B$7,"Knapp","Erreichbar"))))))</f>
        <v/>
      </c>
    </row>
    <row r="91">
      <c r="A91" s="19" t="n"/>
      <c r="B91" s="20" t="n"/>
      <c r="C91" s="19" t="n"/>
      <c r="D91" s="19" t="n"/>
      <c r="E91" s="19" t="n"/>
      <c r="F91" s="43" t="n"/>
      <c r="G91" s="43" t="n"/>
      <c r="H91" s="44" t="n"/>
      <c r="I91" s="23" t="n"/>
      <c r="J91" s="23" t="n"/>
      <c r="K91" s="24" t="n"/>
      <c r="L91" s="41">
        <f>IF(COUNTA($A91:$K91)=0,"",IF(OR($G91="",$H91="",NOT(ISNUMBER($G91)),NOT(ISNUMBER($H91)),$G91&lt;=0,$H91&lt;0,$H91&gt;=1),"",IFERROR($G91*(1-$H91),"")))</f>
        <v/>
      </c>
      <c r="M91" s="14">
        <f>IF(COUNTA($A91:$K91)=0,"",IF(OR($F91="",NOT(ISNUMBER($F91)),$F91&lt;0,$L91="",$L91&lt;=0),"",IFERROR(ROUNDUP($F91/$L91,0),"")))</f>
        <v/>
      </c>
      <c r="N91" s="41">
        <f>IF(OR($M91="",$G91="",NOT(ISNUMBER($M91)),NOT(ISNUMBER($G91))),"",IFERROR($M91*$G91,""))</f>
        <v/>
      </c>
      <c r="O91" s="14">
        <f>IF(COUNTA($A91:$K91)=0,"",IF(OR($I91="",$J91="",$K91="",NOT(ISNUMBER($I91)),NOT(ISNUMBER($J91)),NOT(ISNUMBER($K91)),$I91&lt;=0,$J91&lt;=0,$K91&lt;=0),"",IFERROR($I91*$J91*$K91,"")))</f>
        <v/>
      </c>
      <c r="P91" s="42">
        <f>IF(OR($M91="",$O91=""),"",IFERROR($M91/$O91,""))</f>
        <v/>
      </c>
      <c r="Q91" s="14">
        <f>IF(OR($M91="",$O91=""),"",IFERROR($O91-$M91,""))</f>
        <v/>
      </c>
      <c r="R91" s="25">
        <f>IF(COUNTA($A91:$K91)=0,"",IF(OR($A91="",$B91="",$C91="",$D91="",$E91="",$F91="",$G91="",$H91="",$I91="",$J91="",$K91=""),"Eingaben fehlen",IF(OR(NOT(ISNUMBER($B91)),NOT(ISNUMBER($F91)),NOT(ISNUMBER($G91)),NOT(ISNUMBER($H91)),NOT(ISNUMBER($I91)),NOT(ISNUMBER($J91)),NOT(ISNUMBER($K91)),$B91&lt;Parameter!$B$5,$B91&gt;Parameter!$B$6,$F91&lt;0,$F91&gt;Parameter!$B$9,$G91&lt;=0,$G91&gt;Parameter!$B$10,$H91&lt;0,$H91&gt;Parameter!$B$8,$H91&gt;=1,$I91&lt;=0,$I91&gt;Parameter!$B$11,$J91&lt;=0,$J91&gt;Parameter!$B$12,$K91&lt;=0,$K91&gt;Parameter!$B$13),"Eingaben prüfen",IF(OR($M91="",$O91="",$P91=""),"Eingaben prüfen",IF($M91&gt;$O91,"Kapazität reicht nicht",IF($P91&gt;=Parameter!$B$7,"Knapp","Erreichbar"))))))</f>
        <v/>
      </c>
    </row>
    <row r="92">
      <c r="A92" s="19" t="n"/>
      <c r="B92" s="20" t="n"/>
      <c r="C92" s="19" t="n"/>
      <c r="D92" s="19" t="n"/>
      <c r="E92" s="19" t="n"/>
      <c r="F92" s="43" t="n"/>
      <c r="G92" s="43" t="n"/>
      <c r="H92" s="44" t="n"/>
      <c r="I92" s="23" t="n"/>
      <c r="J92" s="23" t="n"/>
      <c r="K92" s="24" t="n"/>
      <c r="L92" s="45">
        <f>IF(COUNTA($A92:$K92)=0,"",IF(OR($G92="",$H92="",NOT(ISNUMBER($G92)),NOT(ISNUMBER($H92)),$G92&lt;=0,$H92&lt;0,$H92&gt;=1),"",IFERROR($G92*(1-$H92),"")))</f>
        <v/>
      </c>
      <c r="M92" s="10">
        <f>IF(COUNTA($A92:$K92)=0,"",IF(OR($F92="",NOT(ISNUMBER($F92)),$F92&lt;0,$L92="",$L92&lt;=0),"",IFERROR(ROUNDUP($F92/$L92,0),"")))</f>
        <v/>
      </c>
      <c r="N92" s="45">
        <f>IF(OR($M92="",$G92="",NOT(ISNUMBER($M92)),NOT(ISNUMBER($G92))),"",IFERROR($M92*$G92,""))</f>
        <v/>
      </c>
      <c r="O92" s="10">
        <f>IF(COUNTA($A92:$K92)=0,"",IF(OR($I92="",$J92="",$K92="",NOT(ISNUMBER($I92)),NOT(ISNUMBER($J92)),NOT(ISNUMBER($K92)),$I92&lt;=0,$J92&lt;=0,$K92&lt;=0),"",IFERROR($I92*$J92*$K92,"")))</f>
        <v/>
      </c>
      <c r="P92" s="46">
        <f>IF(OR($M92="",$O92=""),"",IFERROR($M92/$O92,""))</f>
        <v/>
      </c>
      <c r="Q92" s="10">
        <f>IF(OR($M92="",$O92=""),"",IFERROR($O92-$M92,""))</f>
        <v/>
      </c>
      <c r="R92" s="28">
        <f>IF(COUNTA($A92:$K92)=0,"",IF(OR($A92="",$B92="",$C92="",$D92="",$E92="",$F92="",$G92="",$H92="",$I92="",$J92="",$K92=""),"Eingaben fehlen",IF(OR(NOT(ISNUMBER($B92)),NOT(ISNUMBER($F92)),NOT(ISNUMBER($G92)),NOT(ISNUMBER($H92)),NOT(ISNUMBER($I92)),NOT(ISNUMBER($J92)),NOT(ISNUMBER($K92)),$B92&lt;Parameter!$B$5,$B92&gt;Parameter!$B$6,$F92&lt;0,$F92&gt;Parameter!$B$9,$G92&lt;=0,$G92&gt;Parameter!$B$10,$H92&lt;0,$H92&gt;Parameter!$B$8,$H92&gt;=1,$I92&lt;=0,$I92&gt;Parameter!$B$11,$J92&lt;=0,$J92&gt;Parameter!$B$12,$K92&lt;=0,$K92&gt;Parameter!$B$13),"Eingaben prüfen",IF(OR($M92="",$O92="",$P92=""),"Eingaben prüfen",IF($M92&gt;$O92,"Kapazität reicht nicht",IF($P92&gt;=Parameter!$B$7,"Knapp","Erreichbar"))))))</f>
        <v/>
      </c>
    </row>
    <row r="93">
      <c r="A93" s="19" t="n"/>
      <c r="B93" s="20" t="n"/>
      <c r="C93" s="19" t="n"/>
      <c r="D93" s="19" t="n"/>
      <c r="E93" s="19" t="n"/>
      <c r="F93" s="43" t="n"/>
      <c r="G93" s="43" t="n"/>
      <c r="H93" s="44" t="n"/>
      <c r="I93" s="23" t="n"/>
      <c r="J93" s="23" t="n"/>
      <c r="K93" s="24" t="n"/>
      <c r="L93" s="41">
        <f>IF(COUNTA($A93:$K93)=0,"",IF(OR($G93="",$H93="",NOT(ISNUMBER($G93)),NOT(ISNUMBER($H93)),$G93&lt;=0,$H93&lt;0,$H93&gt;=1),"",IFERROR($G93*(1-$H93),"")))</f>
        <v/>
      </c>
      <c r="M93" s="14">
        <f>IF(COUNTA($A93:$K93)=0,"",IF(OR($F93="",NOT(ISNUMBER($F93)),$F93&lt;0,$L93="",$L93&lt;=0),"",IFERROR(ROUNDUP($F93/$L93,0),"")))</f>
        <v/>
      </c>
      <c r="N93" s="41">
        <f>IF(OR($M93="",$G93="",NOT(ISNUMBER($M93)),NOT(ISNUMBER($G93))),"",IFERROR($M93*$G93,""))</f>
        <v/>
      </c>
      <c r="O93" s="14">
        <f>IF(COUNTA($A93:$K93)=0,"",IF(OR($I93="",$J93="",$K93="",NOT(ISNUMBER($I93)),NOT(ISNUMBER($J93)),NOT(ISNUMBER($K93)),$I93&lt;=0,$J93&lt;=0,$K93&lt;=0),"",IFERROR($I93*$J93*$K93,"")))</f>
        <v/>
      </c>
      <c r="P93" s="42">
        <f>IF(OR($M93="",$O93=""),"",IFERROR($M93/$O93,""))</f>
        <v/>
      </c>
      <c r="Q93" s="14">
        <f>IF(OR($M93="",$O93=""),"",IFERROR($O93-$M93,""))</f>
        <v/>
      </c>
      <c r="R93" s="25">
        <f>IF(COUNTA($A93:$K93)=0,"",IF(OR($A93="",$B93="",$C93="",$D93="",$E93="",$F93="",$G93="",$H93="",$I93="",$J93="",$K93=""),"Eingaben fehlen",IF(OR(NOT(ISNUMBER($B93)),NOT(ISNUMBER($F93)),NOT(ISNUMBER($G93)),NOT(ISNUMBER($H93)),NOT(ISNUMBER($I93)),NOT(ISNUMBER($J93)),NOT(ISNUMBER($K93)),$B93&lt;Parameter!$B$5,$B93&gt;Parameter!$B$6,$F93&lt;0,$F93&gt;Parameter!$B$9,$G93&lt;=0,$G93&gt;Parameter!$B$10,$H93&lt;0,$H93&gt;Parameter!$B$8,$H93&gt;=1,$I93&lt;=0,$I93&gt;Parameter!$B$11,$J93&lt;=0,$J93&gt;Parameter!$B$12,$K93&lt;=0,$K93&gt;Parameter!$B$13),"Eingaben prüfen",IF(OR($M93="",$O93="",$P93=""),"Eingaben prüfen",IF($M93&gt;$O93,"Kapazität reicht nicht",IF($P93&gt;=Parameter!$B$7,"Knapp","Erreichbar"))))))</f>
        <v/>
      </c>
    </row>
    <row r="94">
      <c r="A94" s="19" t="n"/>
      <c r="B94" s="20" t="n"/>
      <c r="C94" s="19" t="n"/>
      <c r="D94" s="19" t="n"/>
      <c r="E94" s="19" t="n"/>
      <c r="F94" s="43" t="n"/>
      <c r="G94" s="43" t="n"/>
      <c r="H94" s="44" t="n"/>
      <c r="I94" s="23" t="n"/>
      <c r="J94" s="23" t="n"/>
      <c r="K94" s="24" t="n"/>
      <c r="L94" s="45">
        <f>IF(COUNTA($A94:$K94)=0,"",IF(OR($G94="",$H94="",NOT(ISNUMBER($G94)),NOT(ISNUMBER($H94)),$G94&lt;=0,$H94&lt;0,$H94&gt;=1),"",IFERROR($G94*(1-$H94),"")))</f>
        <v/>
      </c>
      <c r="M94" s="10">
        <f>IF(COUNTA($A94:$K94)=0,"",IF(OR($F94="",NOT(ISNUMBER($F94)),$F94&lt;0,$L94="",$L94&lt;=0),"",IFERROR(ROUNDUP($F94/$L94,0),"")))</f>
        <v/>
      </c>
      <c r="N94" s="45">
        <f>IF(OR($M94="",$G94="",NOT(ISNUMBER($M94)),NOT(ISNUMBER($G94))),"",IFERROR($M94*$G94,""))</f>
        <v/>
      </c>
      <c r="O94" s="10">
        <f>IF(COUNTA($A94:$K94)=0,"",IF(OR($I94="",$J94="",$K94="",NOT(ISNUMBER($I94)),NOT(ISNUMBER($J94)),NOT(ISNUMBER($K94)),$I94&lt;=0,$J94&lt;=0,$K94&lt;=0),"",IFERROR($I94*$J94*$K94,"")))</f>
        <v/>
      </c>
      <c r="P94" s="46">
        <f>IF(OR($M94="",$O94=""),"",IFERROR($M94/$O94,""))</f>
        <v/>
      </c>
      <c r="Q94" s="10">
        <f>IF(OR($M94="",$O94=""),"",IFERROR($O94-$M94,""))</f>
        <v/>
      </c>
      <c r="R94" s="28">
        <f>IF(COUNTA($A94:$K94)=0,"",IF(OR($A94="",$B94="",$C94="",$D94="",$E94="",$F94="",$G94="",$H94="",$I94="",$J94="",$K94=""),"Eingaben fehlen",IF(OR(NOT(ISNUMBER($B94)),NOT(ISNUMBER($F94)),NOT(ISNUMBER($G94)),NOT(ISNUMBER($H94)),NOT(ISNUMBER($I94)),NOT(ISNUMBER($J94)),NOT(ISNUMBER($K94)),$B94&lt;Parameter!$B$5,$B94&gt;Parameter!$B$6,$F94&lt;0,$F94&gt;Parameter!$B$9,$G94&lt;=0,$G94&gt;Parameter!$B$10,$H94&lt;0,$H94&gt;Parameter!$B$8,$H94&gt;=1,$I94&lt;=0,$I94&gt;Parameter!$B$11,$J94&lt;=0,$J94&gt;Parameter!$B$12,$K94&lt;=0,$K94&gt;Parameter!$B$13),"Eingaben prüfen",IF(OR($M94="",$O94="",$P94=""),"Eingaben prüfen",IF($M94&gt;$O94,"Kapazität reicht nicht",IF($P94&gt;=Parameter!$B$7,"Knapp","Erreichbar"))))))</f>
        <v/>
      </c>
    </row>
    <row r="95">
      <c r="A95" s="19" t="n"/>
      <c r="B95" s="20" t="n"/>
      <c r="C95" s="19" t="n"/>
      <c r="D95" s="19" t="n"/>
      <c r="E95" s="19" t="n"/>
      <c r="F95" s="43" t="n"/>
      <c r="G95" s="43" t="n"/>
      <c r="H95" s="44" t="n"/>
      <c r="I95" s="23" t="n"/>
      <c r="J95" s="23" t="n"/>
      <c r="K95" s="24" t="n"/>
      <c r="L95" s="41">
        <f>IF(COUNTA($A95:$K95)=0,"",IF(OR($G95="",$H95="",NOT(ISNUMBER($G95)),NOT(ISNUMBER($H95)),$G95&lt;=0,$H95&lt;0,$H95&gt;=1),"",IFERROR($G95*(1-$H95),"")))</f>
        <v/>
      </c>
      <c r="M95" s="14">
        <f>IF(COUNTA($A95:$K95)=0,"",IF(OR($F95="",NOT(ISNUMBER($F95)),$F95&lt;0,$L95="",$L95&lt;=0),"",IFERROR(ROUNDUP($F95/$L95,0),"")))</f>
        <v/>
      </c>
      <c r="N95" s="41">
        <f>IF(OR($M95="",$G95="",NOT(ISNUMBER($M95)),NOT(ISNUMBER($G95))),"",IFERROR($M95*$G95,""))</f>
        <v/>
      </c>
      <c r="O95" s="14">
        <f>IF(COUNTA($A95:$K95)=0,"",IF(OR($I95="",$J95="",$K95="",NOT(ISNUMBER($I95)),NOT(ISNUMBER($J95)),NOT(ISNUMBER($K95)),$I95&lt;=0,$J95&lt;=0,$K95&lt;=0),"",IFERROR($I95*$J95*$K95,"")))</f>
        <v/>
      </c>
      <c r="P95" s="42">
        <f>IF(OR($M95="",$O95=""),"",IFERROR($M95/$O95,""))</f>
        <v/>
      </c>
      <c r="Q95" s="14">
        <f>IF(OR($M95="",$O95=""),"",IFERROR($O95-$M95,""))</f>
        <v/>
      </c>
      <c r="R95" s="25">
        <f>IF(COUNTA($A95:$K95)=0,"",IF(OR($A95="",$B95="",$C95="",$D95="",$E95="",$F95="",$G95="",$H95="",$I95="",$J95="",$K95=""),"Eingaben fehlen",IF(OR(NOT(ISNUMBER($B95)),NOT(ISNUMBER($F95)),NOT(ISNUMBER($G95)),NOT(ISNUMBER($H95)),NOT(ISNUMBER($I95)),NOT(ISNUMBER($J95)),NOT(ISNUMBER($K95)),$B95&lt;Parameter!$B$5,$B95&gt;Parameter!$B$6,$F95&lt;0,$F95&gt;Parameter!$B$9,$G95&lt;=0,$G95&gt;Parameter!$B$10,$H95&lt;0,$H95&gt;Parameter!$B$8,$H95&gt;=1,$I95&lt;=0,$I95&gt;Parameter!$B$11,$J95&lt;=0,$J95&gt;Parameter!$B$12,$K95&lt;=0,$K95&gt;Parameter!$B$13),"Eingaben prüfen",IF(OR($M95="",$O95="",$P95=""),"Eingaben prüfen",IF($M95&gt;$O95,"Kapazität reicht nicht",IF($P95&gt;=Parameter!$B$7,"Knapp","Erreichbar"))))))</f>
        <v/>
      </c>
    </row>
    <row r="96">
      <c r="A96" s="19" t="n"/>
      <c r="B96" s="20" t="n"/>
      <c r="C96" s="19" t="n"/>
      <c r="D96" s="19" t="n"/>
      <c r="E96" s="19" t="n"/>
      <c r="F96" s="43" t="n"/>
      <c r="G96" s="43" t="n"/>
      <c r="H96" s="44" t="n"/>
      <c r="I96" s="23" t="n"/>
      <c r="J96" s="23" t="n"/>
      <c r="K96" s="24" t="n"/>
      <c r="L96" s="45">
        <f>IF(COUNTA($A96:$K96)=0,"",IF(OR($G96="",$H96="",NOT(ISNUMBER($G96)),NOT(ISNUMBER($H96)),$G96&lt;=0,$H96&lt;0,$H96&gt;=1),"",IFERROR($G96*(1-$H96),"")))</f>
        <v/>
      </c>
      <c r="M96" s="10">
        <f>IF(COUNTA($A96:$K96)=0,"",IF(OR($F96="",NOT(ISNUMBER($F96)),$F96&lt;0,$L96="",$L96&lt;=0),"",IFERROR(ROUNDUP($F96/$L96,0),"")))</f>
        <v/>
      </c>
      <c r="N96" s="45">
        <f>IF(OR($M96="",$G96="",NOT(ISNUMBER($M96)),NOT(ISNUMBER($G96))),"",IFERROR($M96*$G96,""))</f>
        <v/>
      </c>
      <c r="O96" s="10">
        <f>IF(COUNTA($A96:$K96)=0,"",IF(OR($I96="",$J96="",$K96="",NOT(ISNUMBER($I96)),NOT(ISNUMBER($J96)),NOT(ISNUMBER($K96)),$I96&lt;=0,$J96&lt;=0,$K96&lt;=0),"",IFERROR($I96*$J96*$K96,"")))</f>
        <v/>
      </c>
      <c r="P96" s="46">
        <f>IF(OR($M96="",$O96=""),"",IFERROR($M96/$O96,""))</f>
        <v/>
      </c>
      <c r="Q96" s="10">
        <f>IF(OR($M96="",$O96=""),"",IFERROR($O96-$M96,""))</f>
        <v/>
      </c>
      <c r="R96" s="28">
        <f>IF(COUNTA($A96:$K96)=0,"",IF(OR($A96="",$B96="",$C96="",$D96="",$E96="",$F96="",$G96="",$H96="",$I96="",$J96="",$K96=""),"Eingaben fehlen",IF(OR(NOT(ISNUMBER($B96)),NOT(ISNUMBER($F96)),NOT(ISNUMBER($G96)),NOT(ISNUMBER($H96)),NOT(ISNUMBER($I96)),NOT(ISNUMBER($J96)),NOT(ISNUMBER($K96)),$B96&lt;Parameter!$B$5,$B96&gt;Parameter!$B$6,$F96&lt;0,$F96&gt;Parameter!$B$9,$G96&lt;=0,$G96&gt;Parameter!$B$10,$H96&lt;0,$H96&gt;Parameter!$B$8,$H96&gt;=1,$I96&lt;=0,$I96&gt;Parameter!$B$11,$J96&lt;=0,$J96&gt;Parameter!$B$12,$K96&lt;=0,$K96&gt;Parameter!$B$13),"Eingaben prüfen",IF(OR($M96="",$O96="",$P96=""),"Eingaben prüfen",IF($M96&gt;$O96,"Kapazität reicht nicht",IF($P96&gt;=Parameter!$B$7,"Knapp","Erreichbar"))))))</f>
        <v/>
      </c>
    </row>
    <row r="97">
      <c r="A97" s="19" t="n"/>
      <c r="B97" s="20" t="n"/>
      <c r="C97" s="19" t="n"/>
      <c r="D97" s="19" t="n"/>
      <c r="E97" s="19" t="n"/>
      <c r="F97" s="43" t="n"/>
      <c r="G97" s="43" t="n"/>
      <c r="H97" s="44" t="n"/>
      <c r="I97" s="23" t="n"/>
      <c r="J97" s="23" t="n"/>
      <c r="K97" s="24" t="n"/>
      <c r="L97" s="41">
        <f>IF(COUNTA($A97:$K97)=0,"",IF(OR($G97="",$H97="",NOT(ISNUMBER($G97)),NOT(ISNUMBER($H97)),$G97&lt;=0,$H97&lt;0,$H97&gt;=1),"",IFERROR($G97*(1-$H97),"")))</f>
        <v/>
      </c>
      <c r="M97" s="14">
        <f>IF(COUNTA($A97:$K97)=0,"",IF(OR($F97="",NOT(ISNUMBER($F97)),$F97&lt;0,$L97="",$L97&lt;=0),"",IFERROR(ROUNDUP($F97/$L97,0),"")))</f>
        <v/>
      </c>
      <c r="N97" s="41">
        <f>IF(OR($M97="",$G97="",NOT(ISNUMBER($M97)),NOT(ISNUMBER($G97))),"",IFERROR($M97*$G97,""))</f>
        <v/>
      </c>
      <c r="O97" s="14">
        <f>IF(COUNTA($A97:$K97)=0,"",IF(OR($I97="",$J97="",$K97="",NOT(ISNUMBER($I97)),NOT(ISNUMBER($J97)),NOT(ISNUMBER($K97)),$I97&lt;=0,$J97&lt;=0,$K97&lt;=0),"",IFERROR($I97*$J97*$K97,"")))</f>
        <v/>
      </c>
      <c r="P97" s="42">
        <f>IF(OR($M97="",$O97=""),"",IFERROR($M97/$O97,""))</f>
        <v/>
      </c>
      <c r="Q97" s="14">
        <f>IF(OR($M97="",$O97=""),"",IFERROR($O97-$M97,""))</f>
        <v/>
      </c>
      <c r="R97" s="25">
        <f>IF(COUNTA($A97:$K97)=0,"",IF(OR($A97="",$B97="",$C97="",$D97="",$E97="",$F97="",$G97="",$H97="",$I97="",$J97="",$K97=""),"Eingaben fehlen",IF(OR(NOT(ISNUMBER($B97)),NOT(ISNUMBER($F97)),NOT(ISNUMBER($G97)),NOT(ISNUMBER($H97)),NOT(ISNUMBER($I97)),NOT(ISNUMBER($J97)),NOT(ISNUMBER($K97)),$B97&lt;Parameter!$B$5,$B97&gt;Parameter!$B$6,$F97&lt;0,$F97&gt;Parameter!$B$9,$G97&lt;=0,$G97&gt;Parameter!$B$10,$H97&lt;0,$H97&gt;Parameter!$B$8,$H97&gt;=1,$I97&lt;=0,$I97&gt;Parameter!$B$11,$J97&lt;=0,$J97&gt;Parameter!$B$12,$K97&lt;=0,$K97&gt;Parameter!$B$13),"Eingaben prüfen",IF(OR($M97="",$O97="",$P97=""),"Eingaben prüfen",IF($M97&gt;$O97,"Kapazität reicht nicht",IF($P97&gt;=Parameter!$B$7,"Knapp","Erreichbar"))))))</f>
        <v/>
      </c>
    </row>
    <row r="98">
      <c r="A98" s="19" t="n"/>
      <c r="B98" s="20" t="n"/>
      <c r="C98" s="19" t="n"/>
      <c r="D98" s="19" t="n"/>
      <c r="E98" s="19" t="n"/>
      <c r="F98" s="43" t="n"/>
      <c r="G98" s="43" t="n"/>
      <c r="H98" s="44" t="n"/>
      <c r="I98" s="23" t="n"/>
      <c r="J98" s="23" t="n"/>
      <c r="K98" s="24" t="n"/>
      <c r="L98" s="45">
        <f>IF(COUNTA($A98:$K98)=0,"",IF(OR($G98="",$H98="",NOT(ISNUMBER($G98)),NOT(ISNUMBER($H98)),$G98&lt;=0,$H98&lt;0,$H98&gt;=1),"",IFERROR($G98*(1-$H98),"")))</f>
        <v/>
      </c>
      <c r="M98" s="10">
        <f>IF(COUNTA($A98:$K98)=0,"",IF(OR($F98="",NOT(ISNUMBER($F98)),$F98&lt;0,$L98="",$L98&lt;=0),"",IFERROR(ROUNDUP($F98/$L98,0),"")))</f>
        <v/>
      </c>
      <c r="N98" s="45">
        <f>IF(OR($M98="",$G98="",NOT(ISNUMBER($M98)),NOT(ISNUMBER($G98))),"",IFERROR($M98*$G98,""))</f>
        <v/>
      </c>
      <c r="O98" s="10">
        <f>IF(COUNTA($A98:$K98)=0,"",IF(OR($I98="",$J98="",$K98="",NOT(ISNUMBER($I98)),NOT(ISNUMBER($J98)),NOT(ISNUMBER($K98)),$I98&lt;=0,$J98&lt;=0,$K98&lt;=0),"",IFERROR($I98*$J98*$K98,"")))</f>
        <v/>
      </c>
      <c r="P98" s="46">
        <f>IF(OR($M98="",$O98=""),"",IFERROR($M98/$O98,""))</f>
        <v/>
      </c>
      <c r="Q98" s="10">
        <f>IF(OR($M98="",$O98=""),"",IFERROR($O98-$M98,""))</f>
        <v/>
      </c>
      <c r="R98" s="28">
        <f>IF(COUNTA($A98:$K98)=0,"",IF(OR($A98="",$B98="",$C98="",$D98="",$E98="",$F98="",$G98="",$H98="",$I98="",$J98="",$K98=""),"Eingaben fehlen",IF(OR(NOT(ISNUMBER($B98)),NOT(ISNUMBER($F98)),NOT(ISNUMBER($G98)),NOT(ISNUMBER($H98)),NOT(ISNUMBER($I98)),NOT(ISNUMBER($J98)),NOT(ISNUMBER($K98)),$B98&lt;Parameter!$B$5,$B98&gt;Parameter!$B$6,$F98&lt;0,$F98&gt;Parameter!$B$9,$G98&lt;=0,$G98&gt;Parameter!$B$10,$H98&lt;0,$H98&gt;Parameter!$B$8,$H98&gt;=1,$I98&lt;=0,$I98&gt;Parameter!$B$11,$J98&lt;=0,$J98&gt;Parameter!$B$12,$K98&lt;=0,$K98&gt;Parameter!$B$13),"Eingaben prüfen",IF(OR($M98="",$O98="",$P98=""),"Eingaben prüfen",IF($M98&gt;$O98,"Kapazität reicht nicht",IF($P98&gt;=Parameter!$B$7,"Knapp","Erreichbar"))))))</f>
        <v/>
      </c>
    </row>
    <row r="99">
      <c r="A99" s="19" t="n"/>
      <c r="B99" s="20" t="n"/>
      <c r="C99" s="19" t="n"/>
      <c r="D99" s="19" t="n"/>
      <c r="E99" s="19" t="n"/>
      <c r="F99" s="43" t="n"/>
      <c r="G99" s="43" t="n"/>
      <c r="H99" s="44" t="n"/>
      <c r="I99" s="23" t="n"/>
      <c r="J99" s="23" t="n"/>
      <c r="K99" s="24" t="n"/>
      <c r="L99" s="41">
        <f>IF(COUNTA($A99:$K99)=0,"",IF(OR($G99="",$H99="",NOT(ISNUMBER($G99)),NOT(ISNUMBER($H99)),$G99&lt;=0,$H99&lt;0,$H99&gt;=1),"",IFERROR($G99*(1-$H99),"")))</f>
        <v/>
      </c>
      <c r="M99" s="14">
        <f>IF(COUNTA($A99:$K99)=0,"",IF(OR($F99="",NOT(ISNUMBER($F99)),$F99&lt;0,$L99="",$L99&lt;=0),"",IFERROR(ROUNDUP($F99/$L99,0),"")))</f>
        <v/>
      </c>
      <c r="N99" s="41">
        <f>IF(OR($M99="",$G99="",NOT(ISNUMBER($M99)),NOT(ISNUMBER($G99))),"",IFERROR($M99*$G99,""))</f>
        <v/>
      </c>
      <c r="O99" s="14">
        <f>IF(COUNTA($A99:$K99)=0,"",IF(OR($I99="",$J99="",$K99="",NOT(ISNUMBER($I99)),NOT(ISNUMBER($J99)),NOT(ISNUMBER($K99)),$I99&lt;=0,$J99&lt;=0,$K99&lt;=0),"",IFERROR($I99*$J99*$K99,"")))</f>
        <v/>
      </c>
      <c r="P99" s="42">
        <f>IF(OR($M99="",$O99=""),"",IFERROR($M99/$O99,""))</f>
        <v/>
      </c>
      <c r="Q99" s="14">
        <f>IF(OR($M99="",$O99=""),"",IFERROR($O99-$M99,""))</f>
        <v/>
      </c>
      <c r="R99" s="25">
        <f>IF(COUNTA($A99:$K99)=0,"",IF(OR($A99="",$B99="",$C99="",$D99="",$E99="",$F99="",$G99="",$H99="",$I99="",$J99="",$K99=""),"Eingaben fehlen",IF(OR(NOT(ISNUMBER($B99)),NOT(ISNUMBER($F99)),NOT(ISNUMBER($G99)),NOT(ISNUMBER($H99)),NOT(ISNUMBER($I99)),NOT(ISNUMBER($J99)),NOT(ISNUMBER($K99)),$B99&lt;Parameter!$B$5,$B99&gt;Parameter!$B$6,$F99&lt;0,$F99&gt;Parameter!$B$9,$G99&lt;=0,$G99&gt;Parameter!$B$10,$H99&lt;0,$H99&gt;Parameter!$B$8,$H99&gt;=1,$I99&lt;=0,$I99&gt;Parameter!$B$11,$J99&lt;=0,$J99&gt;Parameter!$B$12,$K99&lt;=0,$K99&gt;Parameter!$B$13),"Eingaben prüfen",IF(OR($M99="",$O99="",$P99=""),"Eingaben prüfen",IF($M99&gt;$O99,"Kapazität reicht nicht",IF($P99&gt;=Parameter!$B$7,"Knapp","Erreichbar"))))))</f>
        <v/>
      </c>
    </row>
    <row r="100">
      <c r="A100" s="19" t="n"/>
      <c r="B100" s="20" t="n"/>
      <c r="C100" s="19" t="n"/>
      <c r="D100" s="19" t="n"/>
      <c r="E100" s="19" t="n"/>
      <c r="F100" s="43" t="n"/>
      <c r="G100" s="43" t="n"/>
      <c r="H100" s="44" t="n"/>
      <c r="I100" s="23" t="n"/>
      <c r="J100" s="23" t="n"/>
      <c r="K100" s="24" t="n"/>
      <c r="L100" s="45">
        <f>IF(COUNTA($A100:$K100)=0,"",IF(OR($G100="",$H100="",NOT(ISNUMBER($G100)),NOT(ISNUMBER($H100)),$G100&lt;=0,$H100&lt;0,$H100&gt;=1),"",IFERROR($G100*(1-$H100),"")))</f>
        <v/>
      </c>
      <c r="M100" s="10">
        <f>IF(COUNTA($A100:$K100)=0,"",IF(OR($F100="",NOT(ISNUMBER($F100)),$F100&lt;0,$L100="",$L100&lt;=0),"",IFERROR(ROUNDUP($F100/$L100,0),"")))</f>
        <v/>
      </c>
      <c r="N100" s="45">
        <f>IF(OR($M100="",$G100="",NOT(ISNUMBER($M100)),NOT(ISNUMBER($G100))),"",IFERROR($M100*$G100,""))</f>
        <v/>
      </c>
      <c r="O100" s="10">
        <f>IF(COUNTA($A100:$K100)=0,"",IF(OR($I100="",$J100="",$K100="",NOT(ISNUMBER($I100)),NOT(ISNUMBER($J100)),NOT(ISNUMBER($K100)),$I100&lt;=0,$J100&lt;=0,$K100&lt;=0),"",IFERROR($I100*$J100*$K100,"")))</f>
        <v/>
      </c>
      <c r="P100" s="46">
        <f>IF(OR($M100="",$O100=""),"",IFERROR($M100/$O100,""))</f>
        <v/>
      </c>
      <c r="Q100" s="10">
        <f>IF(OR($M100="",$O100=""),"",IFERROR($O100-$M100,""))</f>
        <v/>
      </c>
      <c r="R100" s="28">
        <f>IF(COUNTA($A100:$K100)=0,"",IF(OR($A100="",$B100="",$C100="",$D100="",$E100="",$F100="",$G100="",$H100="",$I100="",$J100="",$K100=""),"Eingaben fehlen",IF(OR(NOT(ISNUMBER($B100)),NOT(ISNUMBER($F100)),NOT(ISNUMBER($G100)),NOT(ISNUMBER($H100)),NOT(ISNUMBER($I100)),NOT(ISNUMBER($J100)),NOT(ISNUMBER($K100)),$B100&lt;Parameter!$B$5,$B100&gt;Parameter!$B$6,$F100&lt;0,$F100&gt;Parameter!$B$9,$G100&lt;=0,$G100&gt;Parameter!$B$10,$H100&lt;0,$H100&gt;Parameter!$B$8,$H100&gt;=1,$I100&lt;=0,$I100&gt;Parameter!$B$11,$J100&lt;=0,$J100&gt;Parameter!$B$12,$K100&lt;=0,$K100&gt;Parameter!$B$13),"Eingaben prüfen",IF(OR($M100="",$O100="",$P100=""),"Eingaben prüfen",IF($M100&gt;$O100,"Kapazität reicht nicht",IF($P100&gt;=Parameter!$B$7,"Knapp","Erreichbar"))))))</f>
        <v/>
      </c>
    </row>
    <row r="101">
      <c r="A101" s="19" t="n"/>
      <c r="B101" s="20" t="n"/>
      <c r="C101" s="19" t="n"/>
      <c r="D101" s="19" t="n"/>
      <c r="E101" s="19" t="n"/>
      <c r="F101" s="43" t="n"/>
      <c r="G101" s="43" t="n"/>
      <c r="H101" s="44" t="n"/>
      <c r="I101" s="23" t="n"/>
      <c r="J101" s="23" t="n"/>
      <c r="K101" s="24" t="n"/>
      <c r="L101" s="41">
        <f>IF(COUNTA($A101:$K101)=0,"",IF(OR($G101="",$H101="",NOT(ISNUMBER($G101)),NOT(ISNUMBER($H101)),$G101&lt;=0,$H101&lt;0,$H101&gt;=1),"",IFERROR($G101*(1-$H101),"")))</f>
        <v/>
      </c>
      <c r="M101" s="14">
        <f>IF(COUNTA($A101:$K101)=0,"",IF(OR($F101="",NOT(ISNUMBER($F101)),$F101&lt;0,$L101="",$L101&lt;=0),"",IFERROR(ROUNDUP($F101/$L101,0),"")))</f>
        <v/>
      </c>
      <c r="N101" s="41">
        <f>IF(OR($M101="",$G101="",NOT(ISNUMBER($M101)),NOT(ISNUMBER($G101))),"",IFERROR($M101*$G101,""))</f>
        <v/>
      </c>
      <c r="O101" s="14">
        <f>IF(COUNTA($A101:$K101)=0,"",IF(OR($I101="",$J101="",$K101="",NOT(ISNUMBER($I101)),NOT(ISNUMBER($J101)),NOT(ISNUMBER($K101)),$I101&lt;=0,$J101&lt;=0,$K101&lt;=0),"",IFERROR($I101*$J101*$K101,"")))</f>
        <v/>
      </c>
      <c r="P101" s="42">
        <f>IF(OR($M101="",$O101=""),"",IFERROR($M101/$O101,""))</f>
        <v/>
      </c>
      <c r="Q101" s="14">
        <f>IF(OR($M101="",$O101=""),"",IFERROR($O101-$M101,""))</f>
        <v/>
      </c>
      <c r="R101" s="25">
        <f>IF(COUNTA($A101:$K101)=0,"",IF(OR($A101="",$B101="",$C101="",$D101="",$E101="",$F101="",$G101="",$H101="",$I101="",$J101="",$K101=""),"Eingaben fehlen",IF(OR(NOT(ISNUMBER($B101)),NOT(ISNUMBER($F101)),NOT(ISNUMBER($G101)),NOT(ISNUMBER($H101)),NOT(ISNUMBER($I101)),NOT(ISNUMBER($J101)),NOT(ISNUMBER($K101)),$B101&lt;Parameter!$B$5,$B101&gt;Parameter!$B$6,$F101&lt;0,$F101&gt;Parameter!$B$9,$G101&lt;=0,$G101&gt;Parameter!$B$10,$H101&lt;0,$H101&gt;Parameter!$B$8,$H101&gt;=1,$I101&lt;=0,$I101&gt;Parameter!$B$11,$J101&lt;=0,$J101&gt;Parameter!$B$12,$K101&lt;=0,$K101&gt;Parameter!$B$13),"Eingaben prüfen",IF(OR($M101="",$O101="",$P101=""),"Eingaben prüfen",IF($M101&gt;$O101,"Kapazität reicht nicht",IF($P101&gt;=Parameter!$B$7,"Knapp","Erreichbar"))))))</f>
        <v/>
      </c>
    </row>
    <row r="102">
      <c r="A102" s="19" t="n"/>
      <c r="B102" s="20" t="n"/>
      <c r="C102" s="19" t="n"/>
      <c r="D102" s="19" t="n"/>
      <c r="E102" s="19" t="n"/>
      <c r="F102" s="43" t="n"/>
      <c r="G102" s="43" t="n"/>
      <c r="H102" s="44" t="n"/>
      <c r="I102" s="23" t="n"/>
      <c r="J102" s="23" t="n"/>
      <c r="K102" s="24" t="n"/>
      <c r="L102" s="45">
        <f>IF(COUNTA($A102:$K102)=0,"",IF(OR($G102="",$H102="",NOT(ISNUMBER($G102)),NOT(ISNUMBER($H102)),$G102&lt;=0,$H102&lt;0,$H102&gt;=1),"",IFERROR($G102*(1-$H102),"")))</f>
        <v/>
      </c>
      <c r="M102" s="10">
        <f>IF(COUNTA($A102:$K102)=0,"",IF(OR($F102="",NOT(ISNUMBER($F102)),$F102&lt;0,$L102="",$L102&lt;=0),"",IFERROR(ROUNDUP($F102/$L102,0),"")))</f>
        <v/>
      </c>
      <c r="N102" s="45">
        <f>IF(OR($M102="",$G102="",NOT(ISNUMBER($M102)),NOT(ISNUMBER($G102))),"",IFERROR($M102*$G102,""))</f>
        <v/>
      </c>
      <c r="O102" s="10">
        <f>IF(COUNTA($A102:$K102)=0,"",IF(OR($I102="",$J102="",$K102="",NOT(ISNUMBER($I102)),NOT(ISNUMBER($J102)),NOT(ISNUMBER($K102)),$I102&lt;=0,$J102&lt;=0,$K102&lt;=0),"",IFERROR($I102*$J102*$K102,"")))</f>
        <v/>
      </c>
      <c r="P102" s="46">
        <f>IF(OR($M102="",$O102=""),"",IFERROR($M102/$O102,""))</f>
        <v/>
      </c>
      <c r="Q102" s="10">
        <f>IF(OR($M102="",$O102=""),"",IFERROR($O102-$M102,""))</f>
        <v/>
      </c>
      <c r="R102" s="28">
        <f>IF(COUNTA($A102:$K102)=0,"",IF(OR($A102="",$B102="",$C102="",$D102="",$E102="",$F102="",$G102="",$H102="",$I102="",$J102="",$K102=""),"Eingaben fehlen",IF(OR(NOT(ISNUMBER($B102)),NOT(ISNUMBER($F102)),NOT(ISNUMBER($G102)),NOT(ISNUMBER($H102)),NOT(ISNUMBER($I102)),NOT(ISNUMBER($J102)),NOT(ISNUMBER($K102)),$B102&lt;Parameter!$B$5,$B102&gt;Parameter!$B$6,$F102&lt;0,$F102&gt;Parameter!$B$9,$G102&lt;=0,$G102&gt;Parameter!$B$10,$H102&lt;0,$H102&gt;Parameter!$B$8,$H102&gt;=1,$I102&lt;=0,$I102&gt;Parameter!$B$11,$J102&lt;=0,$J102&gt;Parameter!$B$12,$K102&lt;=0,$K102&gt;Parameter!$B$13),"Eingaben prüfen",IF(OR($M102="",$O102="",$P102=""),"Eingaben prüfen",IF($M102&gt;$O102,"Kapazität reicht nicht",IF($P102&gt;=Parameter!$B$7,"Knapp","Erreichbar"))))))</f>
        <v/>
      </c>
    </row>
    <row r="103">
      <c r="A103" s="19" t="n"/>
      <c r="B103" s="20" t="n"/>
      <c r="C103" s="19" t="n"/>
      <c r="D103" s="19" t="n"/>
      <c r="E103" s="19" t="n"/>
      <c r="F103" s="43" t="n"/>
      <c r="G103" s="43" t="n"/>
      <c r="H103" s="44" t="n"/>
      <c r="I103" s="23" t="n"/>
      <c r="J103" s="23" t="n"/>
      <c r="K103" s="24" t="n"/>
      <c r="L103" s="41">
        <f>IF(COUNTA($A103:$K103)=0,"",IF(OR($G103="",$H103="",NOT(ISNUMBER($G103)),NOT(ISNUMBER($H103)),$G103&lt;=0,$H103&lt;0,$H103&gt;=1),"",IFERROR($G103*(1-$H103),"")))</f>
        <v/>
      </c>
      <c r="M103" s="14">
        <f>IF(COUNTA($A103:$K103)=0,"",IF(OR($F103="",NOT(ISNUMBER($F103)),$F103&lt;0,$L103="",$L103&lt;=0),"",IFERROR(ROUNDUP($F103/$L103,0),"")))</f>
        <v/>
      </c>
      <c r="N103" s="41">
        <f>IF(OR($M103="",$G103="",NOT(ISNUMBER($M103)),NOT(ISNUMBER($G103))),"",IFERROR($M103*$G103,""))</f>
        <v/>
      </c>
      <c r="O103" s="14">
        <f>IF(COUNTA($A103:$K103)=0,"",IF(OR($I103="",$J103="",$K103="",NOT(ISNUMBER($I103)),NOT(ISNUMBER($J103)),NOT(ISNUMBER($K103)),$I103&lt;=0,$J103&lt;=0,$K103&lt;=0),"",IFERROR($I103*$J103*$K103,"")))</f>
        <v/>
      </c>
      <c r="P103" s="42">
        <f>IF(OR($M103="",$O103=""),"",IFERROR($M103/$O103,""))</f>
        <v/>
      </c>
      <c r="Q103" s="14">
        <f>IF(OR($M103="",$O103=""),"",IFERROR($O103-$M103,""))</f>
        <v/>
      </c>
      <c r="R103" s="25">
        <f>IF(COUNTA($A103:$K103)=0,"",IF(OR($A103="",$B103="",$C103="",$D103="",$E103="",$F103="",$G103="",$H103="",$I103="",$J103="",$K103=""),"Eingaben fehlen",IF(OR(NOT(ISNUMBER($B103)),NOT(ISNUMBER($F103)),NOT(ISNUMBER($G103)),NOT(ISNUMBER($H103)),NOT(ISNUMBER($I103)),NOT(ISNUMBER($J103)),NOT(ISNUMBER($K103)),$B103&lt;Parameter!$B$5,$B103&gt;Parameter!$B$6,$F103&lt;0,$F103&gt;Parameter!$B$9,$G103&lt;=0,$G103&gt;Parameter!$B$10,$H103&lt;0,$H103&gt;Parameter!$B$8,$H103&gt;=1,$I103&lt;=0,$I103&gt;Parameter!$B$11,$J103&lt;=0,$J103&gt;Parameter!$B$12,$K103&lt;=0,$K103&gt;Parameter!$B$13),"Eingaben prüfen",IF(OR($M103="",$O103="",$P103=""),"Eingaben prüfen",IF($M103&gt;$O103,"Kapazität reicht nicht",IF($P103&gt;=Parameter!$B$7,"Knapp","Erreichbar"))))))</f>
        <v/>
      </c>
    </row>
    <row r="104">
      <c r="A104" s="19" t="n"/>
      <c r="B104" s="20" t="n"/>
      <c r="C104" s="19" t="n"/>
      <c r="D104" s="19" t="n"/>
      <c r="E104" s="19" t="n"/>
      <c r="F104" s="43" t="n"/>
      <c r="G104" s="43" t="n"/>
      <c r="H104" s="44" t="n"/>
      <c r="I104" s="23" t="n"/>
      <c r="J104" s="23" t="n"/>
      <c r="K104" s="24" t="n"/>
      <c r="L104" s="45">
        <f>IF(COUNTA($A104:$K104)=0,"",IF(OR($G104="",$H104="",NOT(ISNUMBER($G104)),NOT(ISNUMBER($H104)),$G104&lt;=0,$H104&lt;0,$H104&gt;=1),"",IFERROR($G104*(1-$H104),"")))</f>
        <v/>
      </c>
      <c r="M104" s="10">
        <f>IF(COUNTA($A104:$K104)=0,"",IF(OR($F104="",NOT(ISNUMBER($F104)),$F104&lt;0,$L104="",$L104&lt;=0),"",IFERROR(ROUNDUP($F104/$L104,0),"")))</f>
        <v/>
      </c>
      <c r="N104" s="45">
        <f>IF(OR($M104="",$G104="",NOT(ISNUMBER($M104)),NOT(ISNUMBER($G104))),"",IFERROR($M104*$G104,""))</f>
        <v/>
      </c>
      <c r="O104" s="10">
        <f>IF(COUNTA($A104:$K104)=0,"",IF(OR($I104="",$J104="",$K104="",NOT(ISNUMBER($I104)),NOT(ISNUMBER($J104)),NOT(ISNUMBER($K104)),$I104&lt;=0,$J104&lt;=0,$K104&lt;=0),"",IFERROR($I104*$J104*$K104,"")))</f>
        <v/>
      </c>
      <c r="P104" s="46">
        <f>IF(OR($M104="",$O104=""),"",IFERROR($M104/$O104,""))</f>
        <v/>
      </c>
      <c r="Q104" s="10">
        <f>IF(OR($M104="",$O104=""),"",IFERROR($O104-$M104,""))</f>
        <v/>
      </c>
      <c r="R104" s="28">
        <f>IF(COUNTA($A104:$K104)=0,"",IF(OR($A104="",$B104="",$C104="",$D104="",$E104="",$F104="",$G104="",$H104="",$I104="",$J104="",$K104=""),"Eingaben fehlen",IF(OR(NOT(ISNUMBER($B104)),NOT(ISNUMBER($F104)),NOT(ISNUMBER($G104)),NOT(ISNUMBER($H104)),NOT(ISNUMBER($I104)),NOT(ISNUMBER($J104)),NOT(ISNUMBER($K104)),$B104&lt;Parameter!$B$5,$B104&gt;Parameter!$B$6,$F104&lt;0,$F104&gt;Parameter!$B$9,$G104&lt;=0,$G104&gt;Parameter!$B$10,$H104&lt;0,$H104&gt;Parameter!$B$8,$H104&gt;=1,$I104&lt;=0,$I104&gt;Parameter!$B$11,$J104&lt;=0,$J104&gt;Parameter!$B$12,$K104&lt;=0,$K104&gt;Parameter!$B$13),"Eingaben prüfen",IF(OR($M104="",$O104="",$P104=""),"Eingaben prüfen",IF($M104&gt;$O104,"Kapazität reicht nicht",IF($P104&gt;=Parameter!$B$7,"Knapp","Erreichbar"))))))</f>
        <v/>
      </c>
    </row>
  </sheetData>
  <autoFilter ref="A4:R104"/>
  <mergeCells count="1">
    <mergeCell ref="A1:R1"/>
  </mergeCells>
  <conditionalFormatting sqref="A5:K104">
    <cfRule type="expression" priority="1" dxfId="2">
      <formula>AND(COUNTA($A5:$K5)&gt;0,OR($A5="",$B5="",$C5="",$D5="",$E5="",$F5="",$G5="",$H5="",$I5="",$J5="",$K5=""))</formula>
    </cfRule>
  </conditionalFormatting>
  <conditionalFormatting sqref="P5:Q104">
    <cfRule type="expression" priority="2" dxfId="2">
      <formula>AND($P5&lt;&gt;"",$P5&gt;=Parameter!$B$7)</formula>
    </cfRule>
  </conditionalFormatting>
  <conditionalFormatting sqref="R5:R104">
    <cfRule type="expression" priority="3" dxfId="1">
      <formula>$R5="Erreichbar"</formula>
    </cfRule>
    <cfRule type="expression" priority="4" dxfId="0">
      <formula>OR($R5="Knapp",$R5="Kapazität reicht nicht",$R5="Eingaben prüfen",$R5="Eingaben fehlen")</formula>
    </cfRule>
  </conditionalFormatting>
  <dataValidations count="11">
    <dataValidation sqref="A5:A104" showErrorMessage="1" showInputMessage="1" allowBlank="1" errorTitle="Kalk-ID prüfen" error="Die Kalk-ID darf höchstens 30 Zeichen lang sein und muss eindeutig sein." promptTitle="Kalk-ID" prompt="Eindeutige fiktive Kennung eingeben." type="custom">
      <formula1>=OR(A5="",AND(LEN(A5)&lt;=30,COUNTIF($A$5:$A$104,A5)=1))</formula1>
    </dataValidation>
    <dataValidation sqref="B5:B104" showErrorMessage="1" showInputMessage="1" allowBlank="1" errorTitle="Zeitraum prüfen" error="Das Datum muss innerhalb des in Parameter festgelegten Planungszeitraums liegen." type="date" operator="between">
      <formula1>Parameter!$B$5</formula1>
      <formula2>Parameter!$B$6</formula2>
    </dataValidation>
    <dataValidation sqref="C5:C104" showErrorMessage="1" showInputMessage="1" allowBlank="1" errorTitle="Bezeichnung prüfen" error="Die Bezeichnung muss zwischen 3 und 80 Zeichen enthalten." type="custom">
      <formula1>=OR(C5="",AND(LEN(C5)&gt;=3,LEN(C5)&lt;=80))</formula1>
    </dataValidation>
    <dataValidation sqref="D5:D104" showErrorMessage="1" showDropDown="0" showInputMessage="1" allowBlank="1" errorTitle="Bereich prüfen" error="Bitte einen Bereich aus der Parameterliste auswählen." type="list">
      <formula1>Parameter!$A$18:$A$22</formula1>
    </dataValidation>
    <dataValidation sqref="E5:E104" showErrorMessage="1" showDropDown="0" showInputMessage="1" allowBlank="1" errorTitle="Zuständigkeit prüfen" error="Bitte eine Zuständigkeit aus der Parameterliste auswählen." type="list">
      <formula1>Parameter!$C$18:$C$22</formula1>
    </dataValidation>
    <dataValidation sqref="F5:F104" showErrorMessage="1" showInputMessage="1" allowBlank="1" errorTitle="Fixkosten prüfen" error="Fixkosten müssen zwischen 0 € und der festgelegten Höchstgrenze liegen." type="decimal" operator="between">
      <formula1>0</formula1>
      <formula2>Parameter!$B$9</formula2>
    </dataValidation>
    <dataValidation sqref="G5:G104" showErrorMessage="1" showInputMessage="1" allowBlank="1" errorTitle="Durchschnittsbon prüfen" error="Der Durchschnittsbon muss positiv sein und innerhalb der Höchstgrenze liegen." type="decimal" operator="between">
      <formula1>0.01</formula1>
      <formula2>Parameter!$B$10</formula2>
    </dataValidation>
    <dataValidation sqref="H5:H104" showErrorMessage="1" showInputMessage="1" allowBlank="1" errorTitle="Kostenquote prüfen" error="Die variable Kostenquote muss zwischen 0 % und der festgelegten Höchstgrenze liegen." type="decimal" operator="between">
      <formula1>0</formula1>
      <formula2>Parameter!$B$8</formula2>
    </dataValidation>
    <dataValidation sqref="I5:I104" showErrorMessage="1" showInputMessage="1" allowBlank="1" errorTitle="Öffnungstage prüfen" error="Die Öffnungstage müssen innerhalb der festgelegten Kapazitätsgrenze liegen." type="whole" operator="between">
      <formula1>1</formula1>
      <formula2>Parameter!$B$11</formula2>
    </dataValidation>
    <dataValidation sqref="J5:J104" showErrorMessage="1" showInputMessage="1" allowBlank="1" errorTitle="Sitzplätze prüfen" error="Die Sitzplätze müssen innerhalb der festgelegten Kapazitätsgrenze liegen." type="whole" operator="between">
      <formula1>1</formula1>
      <formula2>Parameter!$B$12</formula2>
    </dataValidation>
    <dataValidation sqref="K5:K104" showErrorMessage="1" showInputMessage="1" allowBlank="1" errorTitle="Tischumschlag prüfen" error="Der Tischumschlag muss positiv sein und innerhalb der festgelegten Grenze liegen." type="decimal" operator="between">
      <formula1>0.01</formula1>
      <formula2>Parameter!$B$13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20" customWidth="1" min="2" max="2"/>
    <col width="28" customWidth="1" min="3" max="3"/>
    <col width="39" customWidth="1" min="4" max="4"/>
    <col width="12" customWidth="1" min="5" max="5"/>
    <col width="12" customWidth="1" min="6" max="6"/>
  </cols>
  <sheetData>
    <row r="1" ht="28" customHeight="1">
      <c r="A1" s="1" t="inlineStr">
        <is>
          <t>Veränderbare Parameter und Auswahllisten</t>
        </is>
      </c>
      <c r="B1" s="38" t="n"/>
      <c r="C1" s="38" t="n"/>
      <c r="D1" s="38" t="n"/>
      <c r="E1" s="38" t="n"/>
      <c r="F1" s="39" t="n"/>
    </row>
    <row r="2" ht="30" customHeight="1">
      <c r="A2" s="2" t="inlineStr">
        <is>
          <t>Alle gelben Werte sind Annahmen des fiktiven Planungsmodells und können an den eigenen Betrieb angepasst werden.</t>
        </is>
      </c>
    </row>
    <row r="3"/>
    <row r="4">
      <c r="A4" s="29" t="inlineStr">
        <is>
          <t>Parameter</t>
        </is>
      </c>
      <c r="B4" s="29" t="inlineStr">
        <is>
          <t>Wert</t>
        </is>
      </c>
      <c r="C4" s="29" t="inlineStr">
        <is>
          <t>Einheit</t>
        </is>
      </c>
      <c r="D4" s="29" t="inlineStr">
        <is>
          <t>Verwendung</t>
        </is>
      </c>
    </row>
    <row r="5">
      <c r="A5" s="30" t="inlineStr">
        <is>
          <t>Frühestes Plandatum</t>
        </is>
      </c>
      <c r="B5" s="31" t="n">
        <v>45658</v>
      </c>
      <c r="C5" s="30" t="inlineStr">
        <is>
          <t>Datum</t>
        </is>
      </c>
      <c r="D5" s="30" t="inlineStr">
        <is>
          <t>Untergrenze für Zeitraum</t>
        </is>
      </c>
    </row>
    <row r="6">
      <c r="A6" s="32" t="inlineStr">
        <is>
          <t>Spätestes Plandatum</t>
        </is>
      </c>
      <c r="B6" s="31" t="n">
        <v>47118</v>
      </c>
      <c r="C6" s="32" t="inlineStr">
        <is>
          <t>Datum</t>
        </is>
      </c>
      <c r="D6" s="32" t="inlineStr">
        <is>
          <t>Obergrenze für Zeitraum</t>
        </is>
      </c>
    </row>
    <row r="7">
      <c r="A7" s="30" t="inlineStr">
        <is>
          <t>Warnschwelle Auslastung</t>
        </is>
      </c>
      <c r="B7" s="47" t="n">
        <v>0.85</v>
      </c>
      <c r="C7" s="30" t="inlineStr">
        <is>
          <t>Prozent</t>
        </is>
      </c>
      <c r="D7" s="30" t="inlineStr">
        <is>
          <t>Status „Knapp“ ab diesem Wert</t>
        </is>
      </c>
    </row>
    <row r="8">
      <c r="A8" s="32" t="inlineStr">
        <is>
          <t>Maximale variable Kostenquote</t>
        </is>
      </c>
      <c r="B8" s="47" t="n">
        <v>0.75</v>
      </c>
      <c r="C8" s="32" t="inlineStr">
        <is>
          <t>Prozent</t>
        </is>
      </c>
      <c r="D8" s="32" t="inlineStr">
        <is>
          <t>Plausibilitätsgrenze</t>
        </is>
      </c>
    </row>
    <row r="9">
      <c r="A9" s="30" t="inlineStr">
        <is>
          <t>Maximale Fixkosten je Zeitraum</t>
        </is>
      </c>
      <c r="B9" s="48" t="n">
        <v>500000</v>
      </c>
      <c r="C9" s="30" t="inlineStr">
        <is>
          <t>Euro</t>
        </is>
      </c>
      <c r="D9" s="30" t="inlineStr">
        <is>
          <t>Plausibilitätsgrenze</t>
        </is>
      </c>
    </row>
    <row r="10">
      <c r="A10" s="32" t="inlineStr">
        <is>
          <t>Maximaler Durchschnittsbon</t>
        </is>
      </c>
      <c r="B10" s="48" t="n">
        <v>500</v>
      </c>
      <c r="C10" s="32" t="inlineStr">
        <is>
          <t>Euro</t>
        </is>
      </c>
      <c r="D10" s="32" t="inlineStr">
        <is>
          <t>Plausibilitätsgrenze</t>
        </is>
      </c>
    </row>
    <row r="11">
      <c r="A11" s="30" t="inlineStr">
        <is>
          <t>Maximale Öffnungstage</t>
        </is>
      </c>
      <c r="B11" s="35" t="n">
        <v>31</v>
      </c>
      <c r="C11" s="30" t="inlineStr">
        <is>
          <t>Tage</t>
        </is>
      </c>
      <c r="D11" s="30" t="inlineStr">
        <is>
          <t>Kapazitätsgrenze</t>
        </is>
      </c>
    </row>
    <row r="12">
      <c r="A12" s="32" t="inlineStr">
        <is>
          <t>Maximale Sitzplätze</t>
        </is>
      </c>
      <c r="B12" s="35" t="n">
        <v>1000</v>
      </c>
      <c r="C12" s="32" t="inlineStr">
        <is>
          <t>Plätze</t>
        </is>
      </c>
      <c r="D12" s="32" t="inlineStr">
        <is>
          <t>Kapazitätsgrenze</t>
        </is>
      </c>
    </row>
    <row r="13">
      <c r="A13" s="30" t="inlineStr">
        <is>
          <t>Maximaler Tischumschlag pro Tag</t>
        </is>
      </c>
      <c r="B13" s="36" t="n">
        <v>10</v>
      </c>
      <c r="C13" s="30" t="inlineStr">
        <is>
          <t>Faktor</t>
        </is>
      </c>
      <c r="D13" s="30" t="inlineStr">
        <is>
          <t>Kapazitätsgrenze</t>
        </is>
      </c>
    </row>
    <row r="14">
      <c r="A14" s="32" t="inlineStr">
        <is>
          <t>Startmonat Diagramm</t>
        </is>
      </c>
      <c r="B14" s="31" t="n">
        <v>46266</v>
      </c>
      <c r="C14" s="32" t="inlineStr">
        <is>
          <t>Datum</t>
        </is>
      </c>
      <c r="D14" s="32" t="inlineStr">
        <is>
          <t>Zehnmonatige Übersicht</t>
        </is>
      </c>
    </row>
    <row r="15"/>
    <row r="16"/>
    <row r="17">
      <c r="A17" s="3" t="inlineStr">
        <is>
          <t>Bereichsliste</t>
        </is>
      </c>
      <c r="C17" s="3" t="inlineStr">
        <is>
          <t>Zuständigkeitsliste</t>
        </is>
      </c>
    </row>
    <row r="18">
      <c r="A18" s="19" t="inlineStr">
        <is>
          <t>Restaurant</t>
        </is>
      </c>
      <c r="C18" s="19" t="inlineStr">
        <is>
          <t>Betriebsleitung</t>
        </is>
      </c>
    </row>
    <row r="19">
      <c r="A19" s="19" t="inlineStr">
        <is>
          <t>Café</t>
        </is>
      </c>
      <c r="C19" s="19" t="inlineStr">
        <is>
          <t>Küchenkoordination</t>
        </is>
      </c>
    </row>
    <row r="20">
      <c r="A20" s="19" t="inlineStr">
        <is>
          <t>Bar</t>
        </is>
      </c>
      <c r="C20" s="19" t="inlineStr">
        <is>
          <t>Servicekoordination</t>
        </is>
      </c>
    </row>
    <row r="21">
      <c r="A21" s="19" t="inlineStr">
        <is>
          <t>Catering</t>
        </is>
      </c>
      <c r="C21" s="19" t="inlineStr">
        <is>
          <t>Veranstaltungsplanung</t>
        </is>
      </c>
    </row>
    <row r="22">
      <c r="A22" s="19" t="inlineStr">
        <is>
          <t>Veranstaltungsbereich</t>
        </is>
      </c>
      <c r="C22" s="19" t="inlineStr">
        <is>
          <t>Controlling</t>
        </is>
      </c>
    </row>
  </sheetData>
  <mergeCells count="1">
    <mergeCell ref="A1:F1"/>
  </mergeCells>
  <dataValidations count="6">
    <dataValidation sqref="B5:B6" showErrorMessage="1" showInputMessage="1" allowBlank="0" errorTitle="Datum prüfen" error="Bitte ein plausibles Datum innerhalb des zulässigen Rahmens eingeben." type="date" operator="between">
      <formula1>DATE(2021,1,1)</formula1>
      <formula2>DATE(2036,12,31)</formula2>
    </dataValidation>
    <dataValidation sqref="B7:B8" showErrorMessage="1" showInputMessage="1" allowBlank="0" errorTitle="Prozentsatz prüfen" error="Der Prozentsatz muss zwischen 0 % und 99 % liegen." type="decimal" operator="between">
      <formula1>0</formula1>
      <formula2>0.99</formula2>
    </dataValidation>
    <dataValidation sqref="B9:B10" showErrorMessage="1" showInputMessage="1" allowBlank="0" errorTitle="Betrag prüfen" error="Bitte einen positiven Höchstbetrag eingeben." type="decimal" operator="between">
      <formula1>0.01</formula1>
      <formula2>10000000</formula2>
    </dataValidation>
    <dataValidation sqref="B11:B12" showErrorMessage="1" showInputMessage="1" allowBlank="0" errorTitle="Kapazität prüfen" error="Bitte eine positive ganze Zahl eingeben." type="whole" operator="between">
      <formula1>1</formula1>
      <formula2>10000</formula2>
    </dataValidation>
    <dataValidation sqref="B13" showErrorMessage="1" showInputMessage="1" allowBlank="0" errorTitle="Faktor prüfen" error="Bitte einen positiven Faktor eingeben." type="decimal" operator="between">
      <formula1>0.01</formula1>
      <formula2>100</formula2>
    </dataValidation>
    <dataValidation sqref="B14" showErrorMessage="1" showInputMessage="1" allowBlank="0" errorTitle="Diagrammstart prüfen" error="Der Diagrammstart muss innerhalb des Planungszeitraums liegen." type="custom">
      <formula1>=AND(ISNUMBER(B14),B14&gt;=$B$5,B14&lt;=$B$6)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54" customWidth="1" min="3" max="3"/>
    <col width="57" customWidth="1" min="4" max="4"/>
    <col width="12" customWidth="1" min="5" max="5"/>
    <col width="12" customWidth="1" min="6" max="6"/>
  </cols>
  <sheetData>
    <row r="1" ht="28" customHeight="1">
      <c r="A1" s="1" t="inlineStr">
        <is>
          <t>Hinweise zur Berechnung und Nutzung</t>
        </is>
      </c>
      <c r="B1" s="38" t="n"/>
      <c r="C1" s="38" t="n"/>
      <c r="D1" s="38" t="n"/>
      <c r="E1" s="38" t="n"/>
      <c r="F1" s="39" t="n"/>
    </row>
    <row r="2" ht="34" customHeight="1">
      <c r="A2" s="2" t="inlineStr">
        <is>
          <t>Die Arbeitsmappe ist eine bearbeitbare, fiktive Planungshilfe. Sie ersetzt keine betriebswirtschaftliche, rechtliche oder steuerliche Beratung.</t>
        </is>
      </c>
    </row>
    <row r="3"/>
    <row r="4">
      <c r="A4" s="16" t="inlineStr">
        <is>
          <t>Ergebnis</t>
        </is>
      </c>
      <c r="B4" s="16" t="inlineStr">
        <is>
          <t>Quellen</t>
        </is>
      </c>
      <c r="C4" s="16" t="inlineStr">
        <is>
          <t>Berechnungsprinzip</t>
        </is>
      </c>
      <c r="D4" s="16" t="inlineStr">
        <is>
          <t>Leerverhalten und Prüfung</t>
        </is>
      </c>
    </row>
    <row r="5" ht="48" customHeight="1">
      <c r="A5" s="30" t="inlineStr">
        <is>
          <t>Deckungsbeitrag je Gast, Spalte L</t>
        </is>
      </c>
      <c r="B5" s="30" t="inlineStr">
        <is>
          <t>G Durchschnittsbon; H variable Kostenquote</t>
        </is>
      </c>
      <c r="C5" s="30" t="inlineStr">
        <is>
          <t>Durchschnittsbon × (1 − variable Kostenquote)</t>
        </is>
      </c>
      <c r="D5" s="30" t="inlineStr">
        <is>
          <t>Bleibt bei leeren, nichtnumerischen oder unplausiblen Quellen leer.</t>
        </is>
      </c>
    </row>
    <row r="6" ht="48" customHeight="1">
      <c r="A6" s="32" t="inlineStr">
        <is>
          <t>Break-even-Gäste, Spalte M</t>
        </is>
      </c>
      <c r="B6" s="32" t="inlineStr">
        <is>
          <t>F Fixkosten; L Deckungsbeitrag je Gast</t>
        </is>
      </c>
      <c r="C6" s="32" t="inlineStr">
        <is>
          <t>Fixkosten ÷ Deckungsbeitrag je Gast, auf ganze Gäste aufgerundet</t>
        </is>
      </c>
      <c r="D6" s="32" t="inlineStr">
        <is>
          <t>Division ist mit IFERROR geschützt; ohne positiven Deckungsbeitrag bleibt das Feld leer.</t>
        </is>
      </c>
    </row>
    <row r="7" ht="48" customHeight="1">
      <c r="A7" s="30" t="inlineStr">
        <is>
          <t>Break-even-Umsatz, Spalte N</t>
        </is>
      </c>
      <c r="B7" s="30" t="inlineStr">
        <is>
          <t>M Break-even-Gäste; G Durchschnittsbon</t>
        </is>
      </c>
      <c r="C7" s="30" t="inlineStr">
        <is>
          <t>Break-even-Gäste × Durchschnittsbon</t>
        </is>
      </c>
      <c r="D7" s="30" t="inlineStr">
        <is>
          <t>Bleibt leer, solange eine Quelle fehlt.</t>
        </is>
      </c>
    </row>
    <row r="8" ht="48" customHeight="1">
      <c r="A8" s="32" t="inlineStr">
        <is>
          <t>Gästekapazität, Spalte O</t>
        </is>
      </c>
      <c r="B8" s="32" t="inlineStr">
        <is>
          <t>I Öffnungstage; J Sitzplätze; K Tischumschlag</t>
        </is>
      </c>
      <c r="C8" s="32" t="inlineStr">
        <is>
          <t>Öffnungstage × Sitzplätze × Tischumschlag pro Tag</t>
        </is>
      </c>
      <c r="D8" s="32" t="inlineStr">
        <is>
          <t>Nur positive numerische Quellen werden verarbeitet.</t>
        </is>
      </c>
    </row>
    <row r="9" ht="48" customHeight="1">
      <c r="A9" s="30" t="inlineStr">
        <is>
          <t>Erforderliche Auslastung, Spalte P</t>
        </is>
      </c>
      <c r="B9" s="30" t="inlineStr">
        <is>
          <t>M Break-even-Gäste; O Gästekapazität</t>
        </is>
      </c>
      <c r="C9" s="30" t="inlineStr">
        <is>
          <t>Break-even-Gäste ÷ Gästekapazität</t>
        </is>
      </c>
      <c r="D9" s="30" t="inlineStr">
        <is>
          <t>Division ist mit IFERROR geschützt; leere Quellen ergeben eine leere Anzeige.</t>
        </is>
      </c>
    </row>
    <row r="10" ht="48" customHeight="1">
      <c r="A10" s="32" t="inlineStr">
        <is>
          <t>Kapazitätspuffer, Spalte Q</t>
        </is>
      </c>
      <c r="B10" s="32" t="inlineStr">
        <is>
          <t>O Gästekapazität; M Break-even-Gäste</t>
        </is>
      </c>
      <c r="C10" s="32" t="inlineStr">
        <is>
          <t>Gästekapazität − Break-even-Gäste</t>
        </is>
      </c>
      <c r="D10" s="32" t="inlineStr">
        <is>
          <t>Negative Werte kennzeichnen eine rechnerisch nicht ausreichende Kapazität.</t>
        </is>
      </c>
    </row>
    <row r="11" ht="48" customHeight="1">
      <c r="A11" s="30" t="inlineStr">
        <is>
          <t>Bewertung, Spalte R</t>
        </is>
      </c>
      <c r="B11" s="30" t="inlineStr">
        <is>
          <t>A bis K; M, O und P; Parameter</t>
        </is>
      </c>
      <c r="C11" s="30" t="inlineStr">
        <is>
          <t>Prüft Vollständigkeit, Grenzen, Kapazität und Warnschwelle</t>
        </is>
      </c>
      <c r="D11" s="30" t="inlineStr">
        <is>
          <t>Vollständig leere Planzeilen bleiben optisch leer.</t>
        </is>
      </c>
    </row>
    <row r="12" ht="48" customHeight="1">
      <c r="A12" s="32" t="inlineStr">
        <is>
          <t>Übersichtssummen</t>
        </is>
      </c>
      <c r="B12" s="32" t="inlineStr">
        <is>
          <t>Kalkulation: F, M, N, O und R</t>
        </is>
      </c>
      <c r="C12" s="32" t="inlineStr">
        <is>
          <t>SUM, SUMIF, COUNT und COUNTIF über die 100 vorbereiteten Zeilen</t>
        </is>
      </c>
      <c r="D12" s="32" t="inlineStr">
        <is>
          <t>Ohne auswertbare Planzeile bleiben nicht sinnvolle Summen leer.</t>
        </is>
      </c>
    </row>
    <row r="13"/>
    <row r="14"/>
    <row r="15">
      <c r="A15" s="15" t="inlineStr">
        <is>
          <t>Kontrolle des vorbereiteten Bereichs</t>
        </is>
      </c>
      <c r="B15" s="15" t="n"/>
      <c r="C15" s="15" t="n"/>
      <c r="D15" s="15" t="n"/>
    </row>
    <row r="16" ht="43" customHeight="1">
      <c r="A16" s="32" t="inlineStr">
        <is>
          <t>Erste vorbereitete Zeile</t>
        </is>
      </c>
      <c r="B16" s="32" t="inlineStr">
        <is>
          <t>Zeile 5</t>
        </is>
      </c>
      <c r="C16" s="32" t="inlineStr">
        <is>
          <t>Formeln L bis R beziehen sich ausschließlich auf Zeile 5 und die sichtbaren Parameter.</t>
        </is>
      </c>
      <c r="D16" s="32" t="inlineStr">
        <is>
          <t>Eingabevalidierungen gelten ab A5 bis K5.</t>
        </is>
      </c>
    </row>
    <row r="17" ht="43" customHeight="1">
      <c r="A17" s="30" t="inlineStr">
        <is>
          <t>Mittlere vorbereitete Zeile</t>
        </is>
      </c>
      <c r="B17" s="30" t="inlineStr">
        <is>
          <t>Zeile 54</t>
        </is>
      </c>
      <c r="C17" s="30" t="inlineStr">
        <is>
          <t>Formeln L bis R beziehen sich ausschließlich auf Zeile 54 und die sichtbaren Parameter.</t>
        </is>
      </c>
      <c r="D17" s="30" t="inlineStr">
        <is>
          <t>Eingabevalidierungen gelten durchgehend bis zu dieser Zeile.</t>
        </is>
      </c>
    </row>
    <row r="18" ht="43" customHeight="1">
      <c r="A18" s="32" t="inlineStr">
        <is>
          <t>Letzte vorbereitete Zeile</t>
        </is>
      </c>
      <c r="B18" s="32" t="inlineStr">
        <is>
          <t>Zeile 104</t>
        </is>
      </c>
      <c r="C18" s="32" t="inlineStr">
        <is>
          <t>Formeln L bis R beziehen sich ausschließlich auf Zeile 104 und die sichtbaren Parameter.</t>
        </is>
      </c>
      <c r="D18" s="32" t="inlineStr">
        <is>
          <t>Eingabevalidierungen enden vollständig in Zeile 104.</t>
        </is>
      </c>
    </row>
    <row r="19"/>
    <row r="20"/>
    <row r="21">
      <c r="A21" s="15" t="inlineStr">
        <is>
          <t>Abgrenzung</t>
        </is>
      </c>
    </row>
    <row r="22" ht="48" customHeight="1">
      <c r="A22" s="37" t="inlineStr">
        <is>
          <t>Keine Makros, keine externen Verknüpfungen, keine Echtzeitsynchronisierung, keine ERP-Funktion, kein amtlicher Status und keine Zusage zur Rechts- oder Steuerkonformität.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redaktioneller Musterbetrieb</dc:creator>
  <dc:title xmlns:dc="http://purl.org/dc/elements/1.1/">Break-even Gastronomie Excel</dc:title>
  <dc:subject xmlns:dc="http://purl.org/dc/elements/1.1/">Fiktive Kalkulation der Gewinnschwelle in der Gastronomie</dc:subject>
  <dcterms:created xmlns:dcterms="http://purl.org/dc/terms/" xmlns:xsi="http://www.w3.org/2001/XMLSchema-instance" xsi:type="dcterms:W3CDTF">2026-09-08T17:40:05Z</dcterms:created>
  <dcterms:modified xmlns:dcterms="http://purl.org/dc/terms/" xmlns:xsi="http://www.w3.org/2001/XMLSchema-instance" xsi:type="dcterms:W3CDTF">2026-09-08T17:40:05Z</dcterms:modified>
</cp:coreProperties>
</file>