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ankett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'Übersicht'!$A$3:$D$17</definedName>
    <definedName name="_xlnm._FilterDatabase" localSheetId="1" hidden="1">'Bankette'!$A$3:$X$103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[$€-407]"/>
    <numFmt numFmtId="165" formatCode="DD.MM.YYYY"/>
    <numFmt numFmtId="166" formatCode="#,##0.0"/>
    <numFmt numFmtId="167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9636E"/>
      <sz val="10"/>
    </font>
    <font>
      <name val="Aptos"/>
      <b val="1"/>
      <color rgb="00FFFFFF"/>
      <sz val="10"/>
    </font>
    <font>
      <name val="Aptos"/>
      <b val="1"/>
      <color rgb="00132238"/>
      <sz val="10"/>
    </font>
    <font>
      <name val="Aptos"/>
      <color rgb="00132238"/>
      <sz val="10"/>
    </font>
    <font>
      <name val="Aptos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Angebot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'Übersicht'!G3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'Übersicht'!$F$4:$F$8</f>
            </numRef>
          </cat>
          <val>
            <numRef>
              <f>'Übersicht'!$G$4:$G$8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Nettoangebot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7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35" customWidth="1" min="4" max="4"/>
    <col width="3" customWidth="1" min="5" max="5"/>
    <col width="25" customWidth="1" min="6" max="6"/>
    <col width="18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7" customHeight="1">
      <c r="A1" s="1" t="inlineStr">
        <is>
          <t>Bankettkalkulation – Übersicht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2" customHeight="1">
      <c r="A2" s="4" t="inlineStr">
        <is>
          <t>Berechnete Kennzahlen, Zeiträume und Warnungen aus den erfassten fiktiven Banketten.</t>
        </is>
      </c>
    </row>
    <row r="3">
      <c r="A3" s="5" t="inlineStr">
        <is>
          <t>Kennzahl</t>
        </is>
      </c>
      <c r="B3" s="5" t="inlineStr">
        <is>
          <t>Wert</t>
        </is>
      </c>
      <c r="C3" s="5" t="inlineStr">
        <is>
          <t>Einheit</t>
        </is>
      </c>
      <c r="D3" s="5" t="inlineStr">
        <is>
          <t>Einordnung</t>
        </is>
      </c>
      <c r="F3" s="5" t="inlineStr">
        <is>
          <t>Kategorie</t>
        </is>
      </c>
      <c r="G3" s="5" t="inlineStr">
        <is>
          <t>Angebot netto</t>
        </is>
      </c>
    </row>
    <row r="4">
      <c r="A4" s="6" t="inlineStr">
        <is>
          <t>Erfasste Bankette</t>
        </is>
      </c>
      <c r="B4" s="7">
        <f>COUNTIF(Bankette!$A$4:$A$103,"&lt;&gt;")</f>
        <v/>
      </c>
      <c r="C4" s="8" t="inlineStr">
        <is>
          <t>Anzahl</t>
        </is>
      </c>
      <c r="D4" s="8" t="inlineStr">
        <is>
          <t>Bankett-ID vorhanden</t>
        </is>
      </c>
      <c r="F4" s="8">
        <f>IF(Parameter!D4="","",Parameter!D4)</f>
        <v/>
      </c>
      <c r="G4" s="29">
        <f>IF(F4="","",SUMIF(Bankette!$D$4:$D$103,F4,Bankette!$L$4:$L$103))</f>
        <v/>
      </c>
    </row>
    <row r="5">
      <c r="A5" s="10" t="inlineStr">
        <is>
          <t>Frühester Termin</t>
        </is>
      </c>
      <c r="B5" s="30">
        <f>IF(COUNT(Bankette!$B$4:$B$103)=0,"",MIN(Bankette!$B$4:$B$103))</f>
        <v/>
      </c>
      <c r="C5" s="12" t="inlineStr">
        <is>
          <t>Datum</t>
        </is>
      </c>
      <c r="D5" s="12" t="inlineStr">
        <is>
          <t>Beginn des erfassten Zeitraums</t>
        </is>
      </c>
      <c r="F5" s="12">
        <f>IF(Parameter!D5="","",Parameter!D5)</f>
        <v/>
      </c>
      <c r="G5" s="31">
        <f>IF(F5="","",SUMIF(Bankette!$D$4:$D$103,F5,Bankette!$L$4:$L$103))</f>
        <v/>
      </c>
    </row>
    <row r="6">
      <c r="A6" s="6" t="inlineStr">
        <is>
          <t>Spätester Termin</t>
        </is>
      </c>
      <c r="B6" s="32">
        <f>IF(COUNT(Bankette!$B$4:$B$103)=0,"",MAX(Bankette!$B$4:$B$103))</f>
        <v/>
      </c>
      <c r="C6" s="8" t="inlineStr">
        <is>
          <t>Datum</t>
        </is>
      </c>
      <c r="D6" s="8" t="inlineStr">
        <is>
          <t>Ende des erfassten Zeitraums</t>
        </is>
      </c>
      <c r="F6" s="8">
        <f>IF(Parameter!D6="","",Parameter!D6)</f>
        <v/>
      </c>
      <c r="G6" s="29">
        <f>IF(F6="","",SUMIF(Bankette!$D$4:$D$103,F6,Bankette!$L$4:$L$103))</f>
        <v/>
      </c>
    </row>
    <row r="7">
      <c r="A7" s="10" t="inlineStr">
        <is>
          <t>Geplante Gäste</t>
        </is>
      </c>
      <c r="B7" s="15">
        <f>SUM(Bankette!$F$4:$F$103)</f>
        <v/>
      </c>
      <c r="C7" s="12" t="inlineStr">
        <is>
          <t>Gäste</t>
        </is>
      </c>
      <c r="D7" s="12" t="inlineStr">
        <is>
          <t>Summe aus Spalte F</t>
        </is>
      </c>
      <c r="F7" s="12">
        <f>IF(Parameter!D7="","",Parameter!D7)</f>
        <v/>
      </c>
      <c r="G7" s="31">
        <f>IF(F7="","",SUMIF(Bankette!$D$4:$D$103,F7,Bankette!$L$4:$L$103))</f>
        <v/>
      </c>
    </row>
    <row r="8">
      <c r="A8" s="6" t="inlineStr">
        <is>
          <t>Gesamtkosten</t>
        </is>
      </c>
      <c r="B8" s="29">
        <f>SUM(Bankette!$P$4:$P$103)</f>
        <v/>
      </c>
      <c r="C8" s="8" t="inlineStr">
        <is>
          <t>€ netto</t>
        </is>
      </c>
      <c r="D8" s="8" t="inlineStr">
        <is>
          <t>Summe aus Spalte P</t>
        </is>
      </c>
      <c r="F8" s="8">
        <f>IF(Parameter!D8="","",Parameter!D8)</f>
        <v/>
      </c>
      <c r="G8" s="29">
        <f>IF(F8="","",SUMIF(Bankette!$D$4:$D$103,F8,Bankette!$L$4:$L$103))</f>
        <v/>
      </c>
    </row>
    <row r="9">
      <c r="A9" s="10" t="inlineStr">
        <is>
          <t>Mindestpreise</t>
        </is>
      </c>
      <c r="B9" s="31">
        <f>SUM(Bankette!$R$4:$R$103)</f>
        <v/>
      </c>
      <c r="C9" s="12" t="inlineStr">
        <is>
          <t>€ netto</t>
        </is>
      </c>
      <c r="D9" s="12" t="inlineStr">
        <is>
          <t>Summe aus Spalte R</t>
        </is>
      </c>
    </row>
    <row r="10">
      <c r="A10" s="6" t="inlineStr">
        <is>
          <t>Angebote</t>
        </is>
      </c>
      <c r="B10" s="29">
        <f>SUM(Bankette!$L$4:$L$103)</f>
        <v/>
      </c>
      <c r="C10" s="8" t="inlineStr">
        <is>
          <t>€ netto</t>
        </is>
      </c>
      <c r="D10" s="8" t="inlineStr">
        <is>
          <t>Summe aus Spalte L</t>
        </is>
      </c>
    </row>
    <row r="11">
      <c r="A11" s="10" t="inlineStr">
        <is>
          <t>Angebotsabweichung</t>
        </is>
      </c>
      <c r="B11" s="31">
        <f>IF(COUNT(Bankette!$T$4:$T$103)=0,"",SUM(Bankette!$T$4:$T$103))</f>
        <v/>
      </c>
      <c r="C11" s="12" t="inlineStr">
        <is>
          <t>€ netto</t>
        </is>
      </c>
      <c r="D11" s="12" t="inlineStr">
        <is>
          <t>Nur Bankette mit Angebot und Mindestpreis</t>
        </is>
      </c>
      <c r="F11" s="5" t="inlineStr">
        <is>
          <t>Warnart</t>
        </is>
      </c>
      <c r="G11" s="5" t="inlineStr">
        <is>
          <t>Anzahl</t>
        </is>
      </c>
    </row>
    <row r="12">
      <c r="A12" s="6" t="inlineStr">
        <is>
          <t>Gewichteter Mindestpreis je Gast</t>
        </is>
      </c>
      <c r="B12" s="29">
        <f>IFERROR(SUM(Bankette!$R$4:$R$103)/SUMIF(Bankette!$R$4:$R$103,"&gt;0",Bankette!$F$4:$F$103),"")</f>
        <v/>
      </c>
      <c r="C12" s="8" t="inlineStr">
        <is>
          <t>€ netto</t>
        </is>
      </c>
      <c r="D12" s="8" t="inlineStr">
        <is>
          <t>Mindestpreise geteilt durch zugehörige Gäste</t>
        </is>
      </c>
      <c r="F12" s="8" t="inlineStr">
        <is>
          <t>Angaben fehlen</t>
        </is>
      </c>
      <c r="G12" s="7">
        <f>COUNTIF(Bankette!$X$4:$X$103,F12)</f>
        <v/>
      </c>
    </row>
    <row r="13">
      <c r="A13" s="10" t="inlineStr">
        <is>
          <t>Unter Mindestpreis</t>
        </is>
      </c>
      <c r="B13" s="15">
        <f>COUNTIF(Bankette!$T$4:$T$103,"&lt;0")</f>
        <v/>
      </c>
      <c r="C13" s="12" t="inlineStr">
        <is>
          <t>Anzahl</t>
        </is>
      </c>
      <c r="D13" s="12" t="inlineStr">
        <is>
          <t>Negative Abweichung in Spalte T</t>
        </is>
      </c>
      <c r="F13" s="12" t="inlineStr">
        <is>
          <t>Kategorie prüfen</t>
        </is>
      </c>
      <c r="G13" s="15">
        <f>COUNTIF(Bankette!$X$4:$X$103,F13)</f>
        <v/>
      </c>
    </row>
    <row r="14">
      <c r="A14" s="6" t="inlineStr">
        <is>
          <t>Kapazität überschritten</t>
        </is>
      </c>
      <c r="B14" s="7">
        <f>COUNTIF(Bankette!$X$4:$X$103,"Kapazität überschritten")</f>
        <v/>
      </c>
      <c r="C14" s="8" t="inlineStr">
        <is>
          <t>Anzahl</t>
        </is>
      </c>
      <c r="D14" s="8" t="inlineStr">
        <is>
          <t>Gäste über Kategoriegrenze</t>
        </is>
      </c>
      <c r="F14" s="8" t="inlineStr">
        <is>
          <t>Kapazität überschritten</t>
        </is>
      </c>
      <c r="G14" s="7">
        <f>COUNTIF(Bankette!$X$4:$X$103,F14)</f>
        <v/>
      </c>
    </row>
    <row r="15">
      <c r="A15" s="10" t="inlineStr">
        <is>
          <t>Warnungen gesamt</t>
        </is>
      </c>
      <c r="B15" s="15">
        <f>COUNTIF(Bankette!$X$4:$X$103,"Angaben fehlen")+COUNTIF(Bankette!$X$4:$X$103,"Kategorie prüfen")+COUNTIF(Bankette!$X$4:$X$103,"Kapazität überschritten")+COUNTIF(Bankette!$X$4:$X$103,"Angebot fehlt")+COUNTIF(Bankette!$X$4:$X$103,"Unter Mindestpreis")+COUNTIF(Bankette!$X$4:$X$103,"Entwurf kurz vor Termin")</f>
        <v/>
      </c>
      <c r="C15" s="12" t="inlineStr">
        <is>
          <t>Anzahl</t>
        </is>
      </c>
      <c r="D15" s="12" t="inlineStr">
        <is>
          <t>Alle Warntexte ungleich OK</t>
        </is>
      </c>
      <c r="F15" s="12" t="inlineStr">
        <is>
          <t>Angebot fehlt</t>
        </is>
      </c>
      <c r="G15" s="15">
        <f>COUNTIF(Bankette!$X$4:$X$103,F15)</f>
        <v/>
      </c>
    </row>
    <row r="16">
      <c r="A16" s="6" t="inlineStr">
        <is>
          <t>Bestätigte Bankette</t>
        </is>
      </c>
      <c r="B16" s="7">
        <f>COUNTIF(Bankette!$M$4:$M$103,"Bestätigt")</f>
        <v/>
      </c>
      <c r="C16" s="8" t="inlineStr">
        <is>
          <t>Anzahl</t>
        </is>
      </c>
      <c r="D16" s="8" t="inlineStr">
        <is>
          <t>Status aus Spalte M</t>
        </is>
      </c>
      <c r="F16" s="8" t="inlineStr">
        <is>
          <t>Unter Mindestpreis</t>
        </is>
      </c>
      <c r="G16" s="7">
        <f>COUNTIF(Bankette!$X$4:$X$103,F16)</f>
        <v/>
      </c>
    </row>
    <row r="17">
      <c r="A17" s="10" t="inlineStr">
        <is>
          <t>Offene Vorgänge</t>
        </is>
      </c>
      <c r="B17" s="15">
        <f>COUNTIF(Bankette!$M$4:$M$103,"Entwurf")+COUNTIF(Bankette!$M$4:$M$103,"Angeboten")</f>
        <v/>
      </c>
      <c r="C17" s="12" t="inlineStr">
        <is>
          <t>Anzahl</t>
        </is>
      </c>
      <c r="D17" s="12" t="inlineStr">
        <is>
          <t>Entwurf oder angeboten</t>
        </is>
      </c>
      <c r="F17" s="12" t="inlineStr">
        <is>
          <t>Entwurf kurz vor Termin</t>
        </is>
      </c>
      <c r="G17" s="15">
        <f>COUNTIF(Bankette!$X$4:$X$103,F17)</f>
        <v/>
      </c>
    </row>
  </sheetData>
  <autoFilter ref="A3:D17"/>
  <mergeCells count="1">
    <mergeCell ref="A1:P1"/>
  </mergeCells>
  <conditionalFormatting sqref="B13:B15">
    <cfRule type="expression" priority="1" dxfId="0">
      <formula>B13&gt;0</formula>
    </cfRule>
  </conditionalFormatting>
  <conditionalFormatting sqref="B11">
    <cfRule type="expression" priority="2" dxfId="0">
      <formula>AND(B11&lt;0,B11&lt;&gt;"")</formula>
    </cfRule>
  </conditionalFormatting>
  <conditionalFormatting sqref="G12:G17">
    <cfRule type="expression" priority="3" dxfId="0">
      <formula>G12&gt;0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31" customWidth="1" min="3" max="3"/>
    <col width="15" customWidth="1" min="4" max="4"/>
    <col width="20" customWidth="1" min="5" max="5"/>
    <col width="10" customWidth="1" min="6" max="6"/>
    <col width="14" customWidth="1" min="7" max="7"/>
    <col width="17" customWidth="1" min="8" max="8"/>
    <col width="18" customWidth="1" min="9" max="9"/>
    <col width="18" customWidth="1" min="10" max="10"/>
    <col width="17" customWidth="1" min="11" max="11"/>
    <col width="17" customWidth="1" min="12" max="12"/>
    <col width="14" customWidth="1" min="13" max="13"/>
    <col width="17" customWidth="1" min="14" max="14"/>
    <col width="16" customWidth="1" min="15" max="15"/>
    <col width="16" customWidth="1" min="16" max="16"/>
    <col width="13" customWidth="1" min="17" max="17"/>
    <col width="19" customWidth="1" min="18" max="18"/>
    <col width="21" customWidth="1" min="19" max="19"/>
    <col width="16" customWidth="1" min="20" max="20"/>
    <col width="16" customWidth="1" min="21" max="21"/>
    <col width="12" customWidth="1" min="22" max="22"/>
    <col width="13" customWidth="1" min="23" max="23"/>
    <col width="27" customWidth="1" min="24" max="24"/>
  </cols>
  <sheetData>
    <row r="1" ht="27" customHeight="1">
      <c r="A1" s="1" t="inlineStr">
        <is>
          <t>Bankette – Kalkulation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3" t="n"/>
    </row>
    <row r="2" ht="22" customHeight="1">
      <c r="A2" s="4" t="inlineStr">
        <is>
          <t>Gelbe Zellen sind bearbeitbar. Mindestpreise beruhen auf den frei änderbaren Annahmen im Blatt Parameter.</t>
        </is>
      </c>
    </row>
    <row r="3" ht="38" customHeight="1">
      <c r="A3" s="5" t="inlineStr">
        <is>
          <t>Bankett-ID</t>
        </is>
      </c>
      <c r="B3" s="5" t="inlineStr">
        <is>
          <t>Datum</t>
        </is>
      </c>
      <c r="C3" s="5" t="inlineStr">
        <is>
          <t>Bezeichnung</t>
        </is>
      </c>
      <c r="D3" s="5" t="inlineStr">
        <is>
          <t>Kategorie</t>
        </is>
      </c>
      <c r="E3" s="5" t="inlineStr">
        <is>
          <t>Zuständigkeit</t>
        </is>
      </c>
      <c r="F3" s="5" t="inlineStr">
        <is>
          <t>Gäste</t>
        </is>
      </c>
      <c r="G3" s="5" t="inlineStr">
        <is>
          <t>Fixkosten</t>
        </is>
      </c>
      <c r="H3" s="5" t="inlineStr">
        <is>
          <t>Speisen je Gast</t>
        </is>
      </c>
      <c r="I3" s="5" t="inlineStr">
        <is>
          <t>Getränke je Gast</t>
        </is>
      </c>
      <c r="J3" s="5" t="inlineStr">
        <is>
          <t>Sonstiges je Gast</t>
        </is>
      </c>
      <c r="K3" s="5" t="inlineStr">
        <is>
          <t>Personalstunden</t>
        </is>
      </c>
      <c r="L3" s="5" t="inlineStr">
        <is>
          <t>Angebot netto</t>
        </is>
      </c>
      <c r="M3" s="5" t="inlineStr">
        <is>
          <t>Status</t>
        </is>
      </c>
      <c r="N3" s="5" t="inlineStr">
        <is>
          <t>Variable Kosten</t>
        </is>
      </c>
      <c r="O3" s="5" t="inlineStr">
        <is>
          <t>Personalkosten</t>
        </is>
      </c>
      <c r="P3" s="5" t="inlineStr">
        <is>
          <t>Gesamtkosten</t>
        </is>
      </c>
      <c r="Q3" s="5" t="inlineStr">
        <is>
          <t>Zielmarge</t>
        </is>
      </c>
      <c r="R3" s="5" t="inlineStr">
        <is>
          <t>Mindestpreis netto</t>
        </is>
      </c>
      <c r="S3" s="5" t="inlineStr">
        <is>
          <t>Mindestpreis je Gast</t>
        </is>
      </c>
      <c r="T3" s="5" t="inlineStr">
        <is>
          <t>Abweichung</t>
        </is>
      </c>
      <c r="U3" s="5" t="inlineStr">
        <is>
          <t>Angebotsmarge</t>
        </is>
      </c>
      <c r="V3" s="5" t="inlineStr">
        <is>
          <t>Kapazität</t>
        </is>
      </c>
      <c r="W3" s="5" t="inlineStr">
        <is>
          <t>Auslastung</t>
        </is>
      </c>
      <c r="X3" s="5" t="inlineStr">
        <is>
          <t>Warnung</t>
        </is>
      </c>
    </row>
    <row r="4">
      <c r="A4" s="16" t="inlineStr">
        <is>
          <t>BK-2026-001</t>
        </is>
      </c>
      <c r="B4" s="33" t="n">
        <v>46318</v>
      </c>
      <c r="C4" s="16" t="inlineStr">
        <is>
          <t>Fiktiv: Abendgala Nordlicht</t>
        </is>
      </c>
      <c r="D4" s="16" t="inlineStr">
        <is>
          <t>Gala</t>
        </is>
      </c>
      <c r="E4" s="16" t="inlineStr">
        <is>
          <t>Fiktivteam Atlas</t>
        </is>
      </c>
      <c r="F4" s="18" t="n">
        <v>120</v>
      </c>
      <c r="G4" s="34" t="n">
        <v>2200</v>
      </c>
      <c r="H4" s="34" t="n">
        <v>38</v>
      </c>
      <c r="I4" s="34" t="n">
        <v>18</v>
      </c>
      <c r="J4" s="34" t="n">
        <v>6</v>
      </c>
      <c r="K4" s="35" t="n">
        <v>85</v>
      </c>
      <c r="L4" s="34" t="n">
        <v>21000</v>
      </c>
      <c r="M4" s="16" t="inlineStr">
        <is>
          <t>Bestätigt</t>
        </is>
      </c>
      <c r="N4" s="29">
        <f>IF(COUNTA($A4:$M4)=0,"",IF(OR($F4="",$H4="",$I4="",$J4=""),"",$F4*SUM($H4:$J4)))</f>
        <v/>
      </c>
      <c r="O4" s="29">
        <f>IF(COUNTA($A4:$M4)=0,"",IF($K4="","",$K4*Parameter!$B$4))</f>
        <v/>
      </c>
      <c r="P4" s="29">
        <f>IF(COUNTA($A4:$M4)=0,"",IF(OR($G4="",$N4="",$O4=""),"",$G4+$N4+$O4))</f>
        <v/>
      </c>
      <c r="Q4" s="36">
        <f>IF($D4="","",IFERROR(VLOOKUP($D4,Parameter!$D$4:$F$8,2,FALSE),""))</f>
        <v/>
      </c>
      <c r="R4" s="29">
        <f>IF(OR($P4="",$Q4=""),"",IFERROR($P4/(1-$Q4),""))</f>
        <v/>
      </c>
      <c r="S4" s="29">
        <f>IF(OR($R4="",$F4=""),"",IFERROR($R4/$F4,""))</f>
        <v/>
      </c>
      <c r="T4" s="29">
        <f>IF(OR($L4="",$R4=""),"",$L4-$R4)</f>
        <v/>
      </c>
      <c r="U4" s="36">
        <f>IF(OR($L4="",$P4=""),"",IFERROR(($L4-$P4)/$L4,""))</f>
        <v/>
      </c>
      <c r="V4" s="7">
        <f>IF($D4="","",IFERROR(VLOOKUP($D4,Parameter!$D$4:$F$8,3,FALSE),""))</f>
        <v/>
      </c>
      <c r="W4" s="36">
        <f>IF(OR($F4="",$V4=""),"",IFERROR($F4/$V4,""))</f>
        <v/>
      </c>
      <c r="X4" s="8">
        <f>IF(COUNTA($A4:$M4)=0,"",IF(OR($A4="",$B4="",$C4="",$D4="",$E4="",$F4="",$G4="",$H4="",$I4="",$J4="",$K4="",$M4=""),"Angaben fehlen",IF(OR($Q4="",$V4=""),"Kategorie prüfen",IF($F4&gt;$V4,"Kapazität überschritten",IF(AND(OR($M4="Angeboten",$M4="Bestätigt"),$L4=""),"Angebot fehlt",IF(AND($L4&lt;&gt;"",$R4&lt;&gt;"",$L4&lt;$R4),"Unter Mindestpreis",IF(AND(Parameter!$B$5&lt;&gt;"",$B4&gt;=TODAY(),$B4-TODAY()&lt;=Parameter!$B$5,$M4="Entwurf"),"Entwurf kurz vor Termin","OK")))))))</f>
        <v/>
      </c>
    </row>
    <row r="5">
      <c r="A5" s="16" t="inlineStr">
        <is>
          <t>BK-2026-002</t>
        </is>
      </c>
      <c r="B5" s="33" t="n">
        <v>46348</v>
      </c>
      <c r="C5" s="16" t="inlineStr">
        <is>
          <t>Fiktiv: Frühlingsbuffet Mosaik</t>
        </is>
      </c>
      <c r="D5" s="16" t="inlineStr">
        <is>
          <t>Buffet</t>
        </is>
      </c>
      <c r="E5" s="16" t="inlineStr">
        <is>
          <t>Fiktivteam Birke</t>
        </is>
      </c>
      <c r="F5" s="18" t="n">
        <v>180</v>
      </c>
      <c r="G5" s="34" t="n">
        <v>1800</v>
      </c>
      <c r="H5" s="34" t="n">
        <v>26</v>
      </c>
      <c r="I5" s="34" t="n">
        <v>14</v>
      </c>
      <c r="J5" s="34" t="n">
        <v>4</v>
      </c>
      <c r="K5" s="35" t="n">
        <v>110</v>
      </c>
      <c r="L5" s="34" t="n">
        <v>19000</v>
      </c>
      <c r="M5" s="16" t="inlineStr">
        <is>
          <t>Angeboten</t>
        </is>
      </c>
      <c r="N5" s="31">
        <f>IF(COUNTA($A5:$M5)=0,"",IF(OR($F5="",$H5="",$I5="",$J5=""),"",$F5*SUM($H5:$J5)))</f>
        <v/>
      </c>
      <c r="O5" s="31">
        <f>IF(COUNTA($A5:$M5)=0,"",IF($K5="","",$K5*Parameter!$B$4))</f>
        <v/>
      </c>
      <c r="P5" s="31">
        <f>IF(COUNTA($A5:$M5)=0,"",IF(OR($G5="",$N5="",$O5=""),"",$G5+$N5+$O5))</f>
        <v/>
      </c>
      <c r="Q5" s="37">
        <f>IF($D5="","",IFERROR(VLOOKUP($D5,Parameter!$D$4:$F$8,2,FALSE),""))</f>
        <v/>
      </c>
      <c r="R5" s="31">
        <f>IF(OR($P5="",$Q5=""),"",IFERROR($P5/(1-$Q5),""))</f>
        <v/>
      </c>
      <c r="S5" s="31">
        <f>IF(OR($R5="",$F5=""),"",IFERROR($R5/$F5,""))</f>
        <v/>
      </c>
      <c r="T5" s="31">
        <f>IF(OR($L5="",$R5=""),"",$L5-$R5)</f>
        <v/>
      </c>
      <c r="U5" s="37">
        <f>IF(OR($L5="",$P5=""),"",IFERROR(($L5-$P5)/$L5,""))</f>
        <v/>
      </c>
      <c r="V5" s="15">
        <f>IF($D5="","",IFERROR(VLOOKUP($D5,Parameter!$D$4:$F$8,3,FALSE),""))</f>
        <v/>
      </c>
      <c r="W5" s="37">
        <f>IF(OR($F5="",$V5=""),"",IFERROR($F5/$V5,""))</f>
        <v/>
      </c>
      <c r="X5" s="12">
        <f>IF(COUNTA($A5:$M5)=0,"",IF(OR($A5="",$B5="",$C5="",$D5="",$E5="",$F5="",$G5="",$H5="",$I5="",$J5="",$K5="",$M5=""),"Angaben fehlen",IF(OR($Q5="",$V5=""),"Kategorie prüfen",IF($F5&gt;$V5,"Kapazität überschritten",IF(AND(OR($M5="Angeboten",$M5="Bestätigt"),$L5=""),"Angebot fehlt",IF(AND($L5&lt;&gt;"",$R5&lt;&gt;"",$L5&lt;$R5),"Unter Mindestpreis",IF(AND(Parameter!$B$5&lt;&gt;"",$B5&gt;=TODAY(),$B5-TODAY()&lt;=Parameter!$B$5,$M5="Entwurf"),"Entwurf kurz vor Termin","OK")))))))</f>
        <v/>
      </c>
    </row>
    <row r="6">
      <c r="A6" s="16" t="inlineStr">
        <is>
          <t>BK-2026-003</t>
        </is>
      </c>
      <c r="B6" s="33" t="n">
        <v>46373</v>
      </c>
      <c r="C6" s="16" t="inlineStr">
        <is>
          <t>Fiktiv: Empfang Kupferstern</t>
        </is>
      </c>
      <c r="D6" s="16" t="inlineStr">
        <is>
          <t>Empfang</t>
        </is>
      </c>
      <c r="E6" s="16" t="inlineStr">
        <is>
          <t>Fiktivteam Celsius</t>
        </is>
      </c>
      <c r="F6" s="18" t="n">
        <v>320</v>
      </c>
      <c r="G6" s="34" t="n">
        <v>1400</v>
      </c>
      <c r="H6" s="34" t="n">
        <v>17</v>
      </c>
      <c r="I6" s="34" t="n">
        <v>11</v>
      </c>
      <c r="J6" s="34" t="n">
        <v>3</v>
      </c>
      <c r="K6" s="35" t="n">
        <v>95</v>
      </c>
      <c r="L6" s="34" t="n">
        <v>16500</v>
      </c>
      <c r="M6" s="16" t="inlineStr">
        <is>
          <t>Angeboten</t>
        </is>
      </c>
      <c r="N6" s="29">
        <f>IF(COUNTA($A6:$M6)=0,"",IF(OR($F6="",$H6="",$I6="",$J6=""),"",$F6*SUM($H6:$J6)))</f>
        <v/>
      </c>
      <c r="O6" s="29">
        <f>IF(COUNTA($A6:$M6)=0,"",IF($K6="","",$K6*Parameter!$B$4))</f>
        <v/>
      </c>
      <c r="P6" s="29">
        <f>IF(COUNTA($A6:$M6)=0,"",IF(OR($G6="",$N6="",$O6=""),"",$G6+$N6+$O6))</f>
        <v/>
      </c>
      <c r="Q6" s="36">
        <f>IF($D6="","",IFERROR(VLOOKUP($D6,Parameter!$D$4:$F$8,2,FALSE),""))</f>
        <v/>
      </c>
      <c r="R6" s="29">
        <f>IF(OR($P6="",$Q6=""),"",IFERROR($P6/(1-$Q6),""))</f>
        <v/>
      </c>
      <c r="S6" s="29">
        <f>IF(OR($R6="",$F6=""),"",IFERROR($R6/$F6,""))</f>
        <v/>
      </c>
      <c r="T6" s="29">
        <f>IF(OR($L6="",$R6=""),"",$L6-$R6)</f>
        <v/>
      </c>
      <c r="U6" s="36">
        <f>IF(OR($L6="",$P6=""),"",IFERROR(($L6-$P6)/$L6,""))</f>
        <v/>
      </c>
      <c r="V6" s="7">
        <f>IF($D6="","",IFERROR(VLOOKUP($D6,Parameter!$D$4:$F$8,3,FALSE),""))</f>
        <v/>
      </c>
      <c r="W6" s="36">
        <f>IF(OR($F6="",$V6=""),"",IFERROR($F6/$V6,""))</f>
        <v/>
      </c>
      <c r="X6" s="8">
        <f>IF(COUNTA($A6:$M6)=0,"",IF(OR($A6="",$B6="",$C6="",$D6="",$E6="",$F6="",$G6="",$H6="",$I6="",$J6="",$K6="",$M6=""),"Angaben fehlen",IF(OR($Q6="",$V6=""),"Kategorie prüfen",IF($F6&gt;$V6,"Kapazität überschritten",IF(AND(OR($M6="Angeboten",$M6="Bestätigt"),$L6=""),"Angebot fehlt",IF(AND($L6&lt;&gt;"",$R6&lt;&gt;"",$L6&lt;$R6),"Unter Mindestpreis",IF(AND(Parameter!$B$5&lt;&gt;"",$B6&gt;=TODAY(),$B6-TODAY()&lt;=Parameter!$B$5,$M6="Entwurf"),"Entwurf kurz vor Termin","OK")))))))</f>
        <v/>
      </c>
    </row>
    <row r="7">
      <c r="A7" s="16" t="inlineStr">
        <is>
          <t>BK-2026-004</t>
        </is>
      </c>
      <c r="B7" s="33" t="n">
        <v>46303</v>
      </c>
      <c r="C7" s="16" t="inlineStr">
        <is>
          <t>Fiktiv: Tagung Papiermond</t>
        </is>
      </c>
      <c r="D7" s="16" t="inlineStr">
        <is>
          <t>Tagung</t>
        </is>
      </c>
      <c r="E7" s="16" t="inlineStr">
        <is>
          <t>Fiktivteam Delta</t>
        </is>
      </c>
      <c r="F7" s="18" t="n">
        <v>80</v>
      </c>
      <c r="G7" s="34" t="n">
        <v>950</v>
      </c>
      <c r="H7" s="34" t="n">
        <v>19</v>
      </c>
      <c r="I7" s="34" t="n">
        <v>8</v>
      </c>
      <c r="J7" s="34" t="n">
        <v>5</v>
      </c>
      <c r="K7" s="35" t="n">
        <v>48</v>
      </c>
      <c r="L7" s="34" t="n"/>
      <c r="M7" s="16" t="inlineStr">
        <is>
          <t>Angeboten</t>
        </is>
      </c>
      <c r="N7" s="31">
        <f>IF(COUNTA($A7:$M7)=0,"",IF(OR($F7="",$H7="",$I7="",$J7=""),"",$F7*SUM($H7:$J7)))</f>
        <v/>
      </c>
      <c r="O7" s="31">
        <f>IF(COUNTA($A7:$M7)=0,"",IF($K7="","",$K7*Parameter!$B$4))</f>
        <v/>
      </c>
      <c r="P7" s="31">
        <f>IF(COUNTA($A7:$M7)=0,"",IF(OR($G7="",$N7="",$O7=""),"",$G7+$N7+$O7))</f>
        <v/>
      </c>
      <c r="Q7" s="37">
        <f>IF($D7="","",IFERROR(VLOOKUP($D7,Parameter!$D$4:$F$8,2,FALSE),""))</f>
        <v/>
      </c>
      <c r="R7" s="31">
        <f>IF(OR($P7="",$Q7=""),"",IFERROR($P7/(1-$Q7),""))</f>
        <v/>
      </c>
      <c r="S7" s="31">
        <f>IF(OR($R7="",$F7=""),"",IFERROR($R7/$F7,""))</f>
        <v/>
      </c>
      <c r="T7" s="31">
        <f>IF(OR($L7="",$R7=""),"",$L7-$R7)</f>
        <v/>
      </c>
      <c r="U7" s="37">
        <f>IF(OR($L7="",$P7=""),"",IFERROR(($L7-$P7)/$L7,""))</f>
        <v/>
      </c>
      <c r="V7" s="15">
        <f>IF($D7="","",IFERROR(VLOOKUP($D7,Parameter!$D$4:$F$8,3,FALSE),""))</f>
        <v/>
      </c>
      <c r="W7" s="37">
        <f>IF(OR($F7="",$V7=""),"",IFERROR($F7/$V7,""))</f>
        <v/>
      </c>
      <c r="X7" s="12">
        <f>IF(COUNTA($A7:$M7)=0,"",IF(OR($A7="",$B7="",$C7="",$D7="",$E7="",$F7="",$G7="",$H7="",$I7="",$J7="",$K7="",$M7=""),"Angaben fehlen",IF(OR($Q7="",$V7=""),"Kategorie prüfen",IF($F7&gt;$V7,"Kapazität überschritten",IF(AND(OR($M7="Angeboten",$M7="Bestätigt"),$L7=""),"Angebot fehlt",IF(AND($L7&lt;&gt;"",$R7&lt;&gt;"",$L7&lt;$R7),"Unter Mindestpreis",IF(AND(Parameter!$B$5&lt;&gt;"",$B7&gt;=TODAY(),$B7-TODAY()&lt;=Parameter!$B$5,$M7="Entwurf"),"Entwurf kurz vor Termin","OK")))))))</f>
        <v/>
      </c>
    </row>
    <row r="8">
      <c r="A8" s="16" t="inlineStr">
        <is>
          <t>BK-2026-005</t>
        </is>
      </c>
      <c r="B8" s="33" t="n">
        <v>46413</v>
      </c>
      <c r="C8" s="16" t="inlineStr">
        <is>
          <t>Fiktiv: Bankett Grüner Komet</t>
        </is>
      </c>
      <c r="D8" s="16" t="inlineStr">
        <is>
          <t>Klassisch</t>
        </is>
      </c>
      <c r="E8" s="16" t="inlineStr">
        <is>
          <t>Fiktivteam Atlas</t>
        </is>
      </c>
      <c r="F8" s="18" t="n">
        <v>100</v>
      </c>
      <c r="G8" s="34" t="n">
        <v>1200</v>
      </c>
      <c r="H8" s="34" t="n">
        <v>29</v>
      </c>
      <c r="I8" s="34" t="n">
        <v>12</v>
      </c>
      <c r="J8" s="34" t="n">
        <v>4</v>
      </c>
      <c r="K8" s="35" t="n">
        <v>70</v>
      </c>
      <c r="L8" s="34" t="n">
        <v>16000</v>
      </c>
      <c r="M8" s="16" t="inlineStr">
        <is>
          <t>Bestätigt</t>
        </is>
      </c>
      <c r="N8" s="29">
        <f>IF(COUNTA($A8:$M8)=0,"",IF(OR($F8="",$H8="",$I8="",$J8=""),"",$F8*SUM($H8:$J8)))</f>
        <v/>
      </c>
      <c r="O8" s="29">
        <f>IF(COUNTA($A8:$M8)=0,"",IF($K8="","",$K8*Parameter!$B$4))</f>
        <v/>
      </c>
      <c r="P8" s="29">
        <f>IF(COUNTA($A8:$M8)=0,"",IF(OR($G8="",$N8="",$O8=""),"",$G8+$N8+$O8))</f>
        <v/>
      </c>
      <c r="Q8" s="36">
        <f>IF($D8="","",IFERROR(VLOOKUP($D8,Parameter!$D$4:$F$8,2,FALSE),""))</f>
        <v/>
      </c>
      <c r="R8" s="29">
        <f>IF(OR($P8="",$Q8=""),"",IFERROR($P8/(1-$Q8),""))</f>
        <v/>
      </c>
      <c r="S8" s="29">
        <f>IF(OR($R8="",$F8=""),"",IFERROR($R8/$F8,""))</f>
        <v/>
      </c>
      <c r="T8" s="29">
        <f>IF(OR($L8="",$R8=""),"",$L8-$R8)</f>
        <v/>
      </c>
      <c r="U8" s="36">
        <f>IF(OR($L8="",$P8=""),"",IFERROR(($L8-$P8)/$L8,""))</f>
        <v/>
      </c>
      <c r="V8" s="7">
        <f>IF($D8="","",IFERROR(VLOOKUP($D8,Parameter!$D$4:$F$8,3,FALSE),""))</f>
        <v/>
      </c>
      <c r="W8" s="36">
        <f>IF(OR($F8="",$V8=""),"",IFERROR($F8/$V8,""))</f>
        <v/>
      </c>
      <c r="X8" s="8">
        <f>IF(COUNTA($A8:$M8)=0,"",IF(OR($A8="",$B8="",$C8="",$D8="",$E8="",$F8="",$G8="",$H8="",$I8="",$J8="",$K8="",$M8=""),"Angaben fehlen",IF(OR($Q8="",$V8=""),"Kategorie prüfen",IF($F8&gt;$V8,"Kapazität überschritten",IF(AND(OR($M8="Angeboten",$M8="Bestätigt"),$L8=""),"Angebot fehlt",IF(AND($L8&lt;&gt;"",$R8&lt;&gt;"",$L8&lt;$R8),"Unter Mindestpreis",IF(AND(Parameter!$B$5&lt;&gt;"",$B8&gt;=TODAY(),$B8-TODAY()&lt;=Parameter!$B$5,$M8="Entwurf"),"Entwurf kurz vor Termin","OK")))))))</f>
        <v/>
      </c>
    </row>
    <row r="9">
      <c r="A9" s="16" t="inlineStr">
        <is>
          <t>BK-2026-006</t>
        </is>
      </c>
      <c r="B9" s="33" t="n">
        <v>46280</v>
      </c>
      <c r="C9" s="16" t="inlineStr">
        <is>
          <t>Fiktiv: Feier Silberblatt</t>
        </is>
      </c>
      <c r="D9" s="16" t="inlineStr">
        <is>
          <t>Klassisch</t>
        </is>
      </c>
      <c r="E9" s="16" t="inlineStr">
        <is>
          <t>Fiktivteam Birke</t>
        </is>
      </c>
      <c r="F9" s="18" t="n">
        <v>70</v>
      </c>
      <c r="G9" s="34" t="n">
        <v>850</v>
      </c>
      <c r="H9" s="34" t="n">
        <v>27</v>
      </c>
      <c r="I9" s="34" t="n">
        <v>10</v>
      </c>
      <c r="J9" s="34" t="n">
        <v>3</v>
      </c>
      <c r="K9" s="35" t="n">
        <v>42</v>
      </c>
      <c r="L9" s="34" t="n"/>
      <c r="M9" s="16" t="inlineStr">
        <is>
          <t>Entwurf</t>
        </is>
      </c>
      <c r="N9" s="31">
        <f>IF(COUNTA($A9:$M9)=0,"",IF(OR($F9="",$H9="",$I9="",$J9=""),"",$F9*SUM($H9:$J9)))</f>
        <v/>
      </c>
      <c r="O9" s="31">
        <f>IF(COUNTA($A9:$M9)=0,"",IF($K9="","",$K9*Parameter!$B$4))</f>
        <v/>
      </c>
      <c r="P9" s="31">
        <f>IF(COUNTA($A9:$M9)=0,"",IF(OR($G9="",$N9="",$O9=""),"",$G9+$N9+$O9))</f>
        <v/>
      </c>
      <c r="Q9" s="37">
        <f>IF($D9="","",IFERROR(VLOOKUP($D9,Parameter!$D$4:$F$8,2,FALSE),""))</f>
        <v/>
      </c>
      <c r="R9" s="31">
        <f>IF(OR($P9="",$Q9=""),"",IFERROR($P9/(1-$Q9),""))</f>
        <v/>
      </c>
      <c r="S9" s="31">
        <f>IF(OR($R9="",$F9=""),"",IFERROR($R9/$F9,""))</f>
        <v/>
      </c>
      <c r="T9" s="31">
        <f>IF(OR($L9="",$R9=""),"",$L9-$R9)</f>
        <v/>
      </c>
      <c r="U9" s="37">
        <f>IF(OR($L9="",$P9=""),"",IFERROR(($L9-$P9)/$L9,""))</f>
        <v/>
      </c>
      <c r="V9" s="15">
        <f>IF($D9="","",IFERROR(VLOOKUP($D9,Parameter!$D$4:$F$8,3,FALSE),""))</f>
        <v/>
      </c>
      <c r="W9" s="37">
        <f>IF(OR($F9="",$V9=""),"",IFERROR($F9/$V9,""))</f>
        <v/>
      </c>
      <c r="X9" s="12">
        <f>IF(COUNTA($A9:$M9)=0,"",IF(OR($A9="",$B9="",$C9="",$D9="",$E9="",$F9="",$G9="",$H9="",$I9="",$J9="",$K9="",$M9=""),"Angaben fehlen",IF(OR($Q9="",$V9=""),"Kategorie prüfen",IF($F9&gt;$V9,"Kapazität überschritten",IF(AND(OR($M9="Angeboten",$M9="Bestätigt"),$L9=""),"Angebot fehlt",IF(AND($L9&lt;&gt;"",$R9&lt;&gt;"",$L9&lt;$R9),"Unter Mindestpreis",IF(AND(Parameter!$B$5&lt;&gt;"",$B9&gt;=TODAY(),$B9-TODAY()&lt;=Parameter!$B$5,$M9="Entwurf"),"Entwurf kurz vor Termin","OK")))))))</f>
        <v/>
      </c>
    </row>
    <row r="10">
      <c r="A10" s="16" t="inlineStr">
        <is>
          <t>BK-2026-007</t>
        </is>
      </c>
      <c r="B10" s="33" t="n">
        <v>46253</v>
      </c>
      <c r="C10" s="16" t="inlineStr">
        <is>
          <t>Fiktiv: Empfang Wolkenfeld</t>
        </is>
      </c>
      <c r="D10" s="16" t="inlineStr">
        <is>
          <t>Empfang</t>
        </is>
      </c>
      <c r="E10" s="16" t="inlineStr">
        <is>
          <t>Fiktivteam Celsius</t>
        </is>
      </c>
      <c r="F10" s="18" t="n">
        <v>150</v>
      </c>
      <c r="G10" s="34" t="n">
        <v>900</v>
      </c>
      <c r="H10" s="34" t="n">
        <v>15</v>
      </c>
      <c r="I10" s="34" t="n">
        <v>9</v>
      </c>
      <c r="J10" s="34" t="n">
        <v>2</v>
      </c>
      <c r="K10" s="35" t="n">
        <v>50</v>
      </c>
      <c r="L10" s="34" t="n"/>
      <c r="M10" s="16" t="inlineStr">
        <is>
          <t>Abgesagt</t>
        </is>
      </c>
      <c r="N10" s="29">
        <f>IF(COUNTA($A10:$M10)=0,"",IF(OR($F10="",$H10="",$I10="",$J10=""),"",$F10*SUM($H10:$J10)))</f>
        <v/>
      </c>
      <c r="O10" s="29">
        <f>IF(COUNTA($A10:$M10)=0,"",IF($K10="","",$K10*Parameter!$B$4))</f>
        <v/>
      </c>
      <c r="P10" s="29">
        <f>IF(COUNTA($A10:$M10)=0,"",IF(OR($G10="",$N10="",$O10=""),"",$G10+$N10+$O10))</f>
        <v/>
      </c>
      <c r="Q10" s="36">
        <f>IF($D10="","",IFERROR(VLOOKUP($D10,Parameter!$D$4:$F$8,2,FALSE),""))</f>
        <v/>
      </c>
      <c r="R10" s="29">
        <f>IF(OR($P10="",$Q10=""),"",IFERROR($P10/(1-$Q10),""))</f>
        <v/>
      </c>
      <c r="S10" s="29">
        <f>IF(OR($R10="",$F10=""),"",IFERROR($R10/$F10,""))</f>
        <v/>
      </c>
      <c r="T10" s="29">
        <f>IF(OR($L10="",$R10=""),"",$L10-$R10)</f>
        <v/>
      </c>
      <c r="U10" s="36">
        <f>IF(OR($L10="",$P10=""),"",IFERROR(($L10-$P10)/$L10,""))</f>
        <v/>
      </c>
      <c r="V10" s="7">
        <f>IF($D10="","",IFERROR(VLOOKUP($D10,Parameter!$D$4:$F$8,3,FALSE),""))</f>
        <v/>
      </c>
      <c r="W10" s="36">
        <f>IF(OR($F10="",$V10=""),"",IFERROR($F10/$V10,""))</f>
        <v/>
      </c>
      <c r="X10" s="8">
        <f>IF(COUNTA($A10:$M10)=0,"",IF(OR($A10="",$B10="",$C10="",$D10="",$E10="",$F10="",$G10="",$H10="",$I10="",$J10="",$K10="",$M10=""),"Angaben fehlen",IF(OR($Q10="",$V10=""),"Kategorie prüfen",IF($F10&gt;$V10,"Kapazität überschritten",IF(AND(OR($M10="Angeboten",$M10="Bestätigt"),$L10=""),"Angebot fehlt",IF(AND($L10&lt;&gt;"",$R10&lt;&gt;"",$L10&lt;$R10),"Unter Mindestpreis",IF(AND(Parameter!$B$5&lt;&gt;"",$B10&gt;=TODAY(),$B10-TODAY()&lt;=Parameter!$B$5,$M10="Entwurf"),"Entwurf kurz vor Termin","OK")))))))</f>
        <v/>
      </c>
    </row>
    <row r="11">
      <c r="A11" s="16" t="inlineStr">
        <is>
          <t>BK-2026-008</t>
        </is>
      </c>
      <c r="B11" s="33" t="n">
        <v>46328</v>
      </c>
      <c r="C11" s="16" t="inlineStr">
        <is>
          <t>Fiktiv: Buffet Blaue Laterne</t>
        </is>
      </c>
      <c r="D11" s="16" t="inlineStr">
        <is>
          <t>Buffet</t>
        </is>
      </c>
      <c r="E11" s="16" t="inlineStr">
        <is>
          <t>Fiktivteam Delta</t>
        </is>
      </c>
      <c r="F11" s="18" t="n">
        <v>140</v>
      </c>
      <c r="G11" s="34" t="n">
        <v>1350</v>
      </c>
      <c r="H11" s="34" t="n">
        <v>24</v>
      </c>
      <c r="I11" s="34" t="n"/>
      <c r="J11" s="34" t="n">
        <v>4</v>
      </c>
      <c r="K11" s="35" t="n">
        <v>78</v>
      </c>
      <c r="L11" s="34" t="n">
        <v>14500</v>
      </c>
      <c r="M11" s="16" t="inlineStr">
        <is>
          <t>Entwurf</t>
        </is>
      </c>
      <c r="N11" s="31">
        <f>IF(COUNTA($A11:$M11)=0,"",IF(OR($F11="",$H11="",$I11="",$J11=""),"",$F11*SUM($H11:$J11)))</f>
        <v/>
      </c>
      <c r="O11" s="31">
        <f>IF(COUNTA($A11:$M11)=0,"",IF($K11="","",$K11*Parameter!$B$4))</f>
        <v/>
      </c>
      <c r="P11" s="31">
        <f>IF(COUNTA($A11:$M11)=0,"",IF(OR($G11="",$N11="",$O11=""),"",$G11+$N11+$O11))</f>
        <v/>
      </c>
      <c r="Q11" s="37">
        <f>IF($D11="","",IFERROR(VLOOKUP($D11,Parameter!$D$4:$F$8,2,FALSE),""))</f>
        <v/>
      </c>
      <c r="R11" s="31">
        <f>IF(OR($P11="",$Q11=""),"",IFERROR($P11/(1-$Q11),""))</f>
        <v/>
      </c>
      <c r="S11" s="31">
        <f>IF(OR($R11="",$F11=""),"",IFERROR($R11/$F11,""))</f>
        <v/>
      </c>
      <c r="T11" s="31">
        <f>IF(OR($L11="",$R11=""),"",$L11-$R11)</f>
        <v/>
      </c>
      <c r="U11" s="37">
        <f>IF(OR($L11="",$P11=""),"",IFERROR(($L11-$P11)/$L11,""))</f>
        <v/>
      </c>
      <c r="V11" s="15">
        <f>IF($D11="","",IFERROR(VLOOKUP($D11,Parameter!$D$4:$F$8,3,FALSE),""))</f>
        <v/>
      </c>
      <c r="W11" s="37">
        <f>IF(OR($F11="",$V11=""),"",IFERROR($F11/$V11,""))</f>
        <v/>
      </c>
      <c r="X11" s="12">
        <f>IF(COUNTA($A11:$M11)=0,"",IF(OR($A11="",$B11="",$C11="",$D11="",$E11="",$F11="",$G11="",$H11="",$I11="",$J11="",$K11="",$M11=""),"Angaben fehlen",IF(OR($Q11="",$V11=""),"Kategorie prüfen",IF($F11&gt;$V11,"Kapazität überschritten",IF(AND(OR($M11="Angeboten",$M11="Bestätigt"),$L11=""),"Angebot fehlt",IF(AND($L11&lt;&gt;"",$R11&lt;&gt;"",$L11&lt;$R11),"Unter Mindestpreis",IF(AND(Parameter!$B$5&lt;&gt;"",$B11&gt;=TODAY(),$B11-TODAY()&lt;=Parameter!$B$5,$M11="Entwurf"),"Entwurf kurz vor Termin","OK")))))))</f>
        <v/>
      </c>
    </row>
    <row r="12">
      <c r="A12" s="16" t="inlineStr">
        <is>
          <t>BK-2026-009</t>
        </is>
      </c>
      <c r="B12" s="33" t="n">
        <v>46473</v>
      </c>
      <c r="C12" s="16" t="inlineStr">
        <is>
          <t>Fiktiv: Gala Bernsteinbogen</t>
        </is>
      </c>
      <c r="D12" s="16" t="inlineStr">
        <is>
          <t>Gala</t>
        </is>
      </c>
      <c r="E12" s="16" t="inlineStr">
        <is>
          <t>Fiktivteam Atlas</t>
        </is>
      </c>
      <c r="F12" s="18" t="n">
        <v>160</v>
      </c>
      <c r="G12" s="34" t="n">
        <v>2600</v>
      </c>
      <c r="H12" s="34" t="n">
        <v>41</v>
      </c>
      <c r="I12" s="34" t="n">
        <v>20</v>
      </c>
      <c r="J12" s="34" t="n">
        <v>7</v>
      </c>
      <c r="K12" s="35" t="n">
        <v>120</v>
      </c>
      <c r="L12" s="34" t="n">
        <v>23000</v>
      </c>
      <c r="M12" s="16" t="inlineStr">
        <is>
          <t>Angeboten</t>
        </is>
      </c>
      <c r="N12" s="29">
        <f>IF(COUNTA($A12:$M12)=0,"",IF(OR($F12="",$H12="",$I12="",$J12=""),"",$F12*SUM($H12:$J12)))</f>
        <v/>
      </c>
      <c r="O12" s="29">
        <f>IF(COUNTA($A12:$M12)=0,"",IF($K12="","",$K12*Parameter!$B$4))</f>
        <v/>
      </c>
      <c r="P12" s="29">
        <f>IF(COUNTA($A12:$M12)=0,"",IF(OR($G12="",$N12="",$O12=""),"",$G12+$N12+$O12))</f>
        <v/>
      </c>
      <c r="Q12" s="36">
        <f>IF($D12="","",IFERROR(VLOOKUP($D12,Parameter!$D$4:$F$8,2,FALSE),""))</f>
        <v/>
      </c>
      <c r="R12" s="29">
        <f>IF(OR($P12="",$Q12=""),"",IFERROR($P12/(1-$Q12),""))</f>
        <v/>
      </c>
      <c r="S12" s="29">
        <f>IF(OR($R12="",$F12=""),"",IFERROR($R12/$F12,""))</f>
        <v/>
      </c>
      <c r="T12" s="29">
        <f>IF(OR($L12="",$R12=""),"",$L12-$R12)</f>
        <v/>
      </c>
      <c r="U12" s="36">
        <f>IF(OR($L12="",$P12=""),"",IFERROR(($L12-$P12)/$L12,""))</f>
        <v/>
      </c>
      <c r="V12" s="7">
        <f>IF($D12="","",IFERROR(VLOOKUP($D12,Parameter!$D$4:$F$8,3,FALSE),""))</f>
        <v/>
      </c>
      <c r="W12" s="36">
        <f>IF(OR($F12="",$V12=""),"",IFERROR($F12/$V12,""))</f>
        <v/>
      </c>
      <c r="X12" s="8">
        <f>IF(COUNTA($A12:$M12)=0,"",IF(OR($A12="",$B12="",$C12="",$D12="",$E12="",$F12="",$G12="",$H12="",$I12="",$J12="",$K12="",$M12=""),"Angaben fehlen",IF(OR($Q12="",$V12=""),"Kategorie prüfen",IF($F12&gt;$V12,"Kapazität überschritten",IF(AND(OR($M12="Angeboten",$M12="Bestätigt"),$L12=""),"Angebot fehlt",IF(AND($L12&lt;&gt;"",$R12&lt;&gt;"",$L12&lt;$R12),"Unter Mindestpreis",IF(AND(Parameter!$B$5&lt;&gt;"",$B12&gt;=TODAY(),$B12-TODAY()&lt;=Parameter!$B$5,$M12="Entwurf"),"Entwurf kurz vor Termin","OK")))))))</f>
        <v/>
      </c>
    </row>
    <row r="13">
      <c r="A13" s="16" t="inlineStr">
        <is>
          <t>BK-2026-010</t>
        </is>
      </c>
      <c r="B13" s="33" t="n">
        <v>46638</v>
      </c>
      <c r="C13" s="16" t="inlineStr">
        <is>
          <t>Fiktiv: Tagung Leuchtturm</t>
        </is>
      </c>
      <c r="D13" s="16" t="inlineStr">
        <is>
          <t>Tagung</t>
        </is>
      </c>
      <c r="E13" s="16" t="inlineStr">
        <is>
          <t>Fiktivteam Birke</t>
        </is>
      </c>
      <c r="F13" s="18" t="n">
        <v>95</v>
      </c>
      <c r="G13" s="34" t="n">
        <v>1100</v>
      </c>
      <c r="H13" s="34" t="n">
        <v>21</v>
      </c>
      <c r="I13" s="34" t="n">
        <v>9</v>
      </c>
      <c r="J13" s="34" t="n">
        <v>4</v>
      </c>
      <c r="K13" s="35" t="n">
        <v>56</v>
      </c>
      <c r="L13" s="34" t="n">
        <v>12500</v>
      </c>
      <c r="M13" s="16" t="inlineStr">
        <is>
          <t>Bestätigt</t>
        </is>
      </c>
      <c r="N13" s="31">
        <f>IF(COUNTA($A13:$M13)=0,"",IF(OR($F13="",$H13="",$I13="",$J13=""),"",$F13*SUM($H13:$J13)))</f>
        <v/>
      </c>
      <c r="O13" s="31">
        <f>IF(COUNTA($A13:$M13)=0,"",IF($K13="","",$K13*Parameter!$B$4))</f>
        <v/>
      </c>
      <c r="P13" s="31">
        <f>IF(COUNTA($A13:$M13)=0,"",IF(OR($G13="",$N13="",$O13=""),"",$G13+$N13+$O13))</f>
        <v/>
      </c>
      <c r="Q13" s="37">
        <f>IF($D13="","",IFERROR(VLOOKUP($D13,Parameter!$D$4:$F$8,2,FALSE),""))</f>
        <v/>
      </c>
      <c r="R13" s="31">
        <f>IF(OR($P13="",$Q13=""),"",IFERROR($P13/(1-$Q13),""))</f>
        <v/>
      </c>
      <c r="S13" s="31">
        <f>IF(OR($R13="",$F13=""),"",IFERROR($R13/$F13,""))</f>
        <v/>
      </c>
      <c r="T13" s="31">
        <f>IF(OR($L13="",$R13=""),"",$L13-$R13)</f>
        <v/>
      </c>
      <c r="U13" s="37">
        <f>IF(OR($L13="",$P13=""),"",IFERROR(($L13-$P13)/$L13,""))</f>
        <v/>
      </c>
      <c r="V13" s="15">
        <f>IF($D13="","",IFERROR(VLOOKUP($D13,Parameter!$D$4:$F$8,3,FALSE),""))</f>
        <v/>
      </c>
      <c r="W13" s="37">
        <f>IF(OR($F13="",$V13=""),"",IFERROR($F13/$V13,""))</f>
        <v/>
      </c>
      <c r="X13" s="12">
        <f>IF(COUNTA($A13:$M13)=0,"",IF(OR($A13="",$B13="",$C13="",$D13="",$E13="",$F13="",$G13="",$H13="",$I13="",$J13="",$K13="",$M13=""),"Angaben fehlen",IF(OR($Q13="",$V13=""),"Kategorie prüfen",IF($F13&gt;$V13,"Kapazität überschritten",IF(AND(OR($M13="Angeboten",$M13="Bestätigt"),$L13=""),"Angebot fehlt",IF(AND($L13&lt;&gt;"",$R13&lt;&gt;"",$L13&lt;$R13),"Unter Mindestpreis",IF(AND(Parameter!$B$5&lt;&gt;"",$B13&gt;=TODAY(),$B13-TODAY()&lt;=Parameter!$B$5,$M13="Entwurf"),"Entwurf kurz vor Termin","OK")))))))</f>
        <v/>
      </c>
    </row>
    <row r="14">
      <c r="A14" s="16" t="n"/>
      <c r="B14" s="33" t="n"/>
      <c r="C14" s="16" t="n"/>
      <c r="D14" s="16" t="n"/>
      <c r="E14" s="16" t="n"/>
      <c r="F14" s="18" t="n"/>
      <c r="G14" s="34" t="n"/>
      <c r="H14" s="34" t="n"/>
      <c r="I14" s="34" t="n"/>
      <c r="J14" s="34" t="n"/>
      <c r="K14" s="35" t="n"/>
      <c r="L14" s="34" t="n"/>
      <c r="M14" s="16" t="n"/>
      <c r="N14" s="29">
        <f>IF(COUNTA($A14:$M14)=0,"",IF(OR($F14="",$H14="",$I14="",$J14=""),"",$F14*SUM($H14:$J14)))</f>
        <v/>
      </c>
      <c r="O14" s="29">
        <f>IF(COUNTA($A14:$M14)=0,"",IF($K14="","",$K14*Parameter!$B$4))</f>
        <v/>
      </c>
      <c r="P14" s="29">
        <f>IF(COUNTA($A14:$M14)=0,"",IF(OR($G14="",$N14="",$O14=""),"",$G14+$N14+$O14))</f>
        <v/>
      </c>
      <c r="Q14" s="36">
        <f>IF($D14="","",IFERROR(VLOOKUP($D14,Parameter!$D$4:$F$8,2,FALSE),""))</f>
        <v/>
      </c>
      <c r="R14" s="29">
        <f>IF(OR($P14="",$Q14=""),"",IFERROR($P14/(1-$Q14),""))</f>
        <v/>
      </c>
      <c r="S14" s="29">
        <f>IF(OR($R14="",$F14=""),"",IFERROR($R14/$F14,""))</f>
        <v/>
      </c>
      <c r="T14" s="29">
        <f>IF(OR($L14="",$R14=""),"",$L14-$R14)</f>
        <v/>
      </c>
      <c r="U14" s="36">
        <f>IF(OR($L14="",$P14=""),"",IFERROR(($L14-$P14)/$L14,""))</f>
        <v/>
      </c>
      <c r="V14" s="7">
        <f>IF($D14="","",IFERROR(VLOOKUP($D14,Parameter!$D$4:$F$8,3,FALSE),""))</f>
        <v/>
      </c>
      <c r="W14" s="36">
        <f>IF(OR($F14="",$V14=""),"",IFERROR($F14/$V14,""))</f>
        <v/>
      </c>
      <c r="X14" s="8">
        <f>IF(COUNTA($A14:$M14)=0,"",IF(OR($A14="",$B14="",$C14="",$D14="",$E14="",$F14="",$G14="",$H14="",$I14="",$J14="",$K14="",$M14=""),"Angaben fehlen",IF(OR($Q14="",$V14=""),"Kategorie prüfen",IF($F14&gt;$V14,"Kapazität überschritten",IF(AND(OR($M14="Angeboten",$M14="Bestätigt"),$L14=""),"Angebot fehlt",IF(AND($L14&lt;&gt;"",$R14&lt;&gt;"",$L14&lt;$R14),"Unter Mindestpreis",IF(AND(Parameter!$B$5&lt;&gt;"",$B14&gt;=TODAY(),$B14-TODAY()&lt;=Parameter!$B$5,$M14="Entwurf"),"Entwurf kurz vor Termin","OK")))))))</f>
        <v/>
      </c>
    </row>
    <row r="15">
      <c r="A15" s="16" t="n"/>
      <c r="B15" s="33" t="n"/>
      <c r="C15" s="16" t="n"/>
      <c r="D15" s="16" t="n"/>
      <c r="E15" s="16" t="n"/>
      <c r="F15" s="18" t="n"/>
      <c r="G15" s="34" t="n"/>
      <c r="H15" s="34" t="n"/>
      <c r="I15" s="34" t="n"/>
      <c r="J15" s="34" t="n"/>
      <c r="K15" s="35" t="n"/>
      <c r="L15" s="34" t="n"/>
      <c r="M15" s="16" t="n"/>
      <c r="N15" s="31">
        <f>IF(COUNTA($A15:$M15)=0,"",IF(OR($F15="",$H15="",$I15="",$J15=""),"",$F15*SUM($H15:$J15)))</f>
        <v/>
      </c>
      <c r="O15" s="31">
        <f>IF(COUNTA($A15:$M15)=0,"",IF($K15="","",$K15*Parameter!$B$4))</f>
        <v/>
      </c>
      <c r="P15" s="31">
        <f>IF(COUNTA($A15:$M15)=0,"",IF(OR($G15="",$N15="",$O15=""),"",$G15+$N15+$O15))</f>
        <v/>
      </c>
      <c r="Q15" s="37">
        <f>IF($D15="","",IFERROR(VLOOKUP($D15,Parameter!$D$4:$F$8,2,FALSE),""))</f>
        <v/>
      </c>
      <c r="R15" s="31">
        <f>IF(OR($P15="",$Q15=""),"",IFERROR($P15/(1-$Q15),""))</f>
        <v/>
      </c>
      <c r="S15" s="31">
        <f>IF(OR($R15="",$F15=""),"",IFERROR($R15/$F15,""))</f>
        <v/>
      </c>
      <c r="T15" s="31">
        <f>IF(OR($L15="",$R15=""),"",$L15-$R15)</f>
        <v/>
      </c>
      <c r="U15" s="37">
        <f>IF(OR($L15="",$P15=""),"",IFERROR(($L15-$P15)/$L15,""))</f>
        <v/>
      </c>
      <c r="V15" s="15">
        <f>IF($D15="","",IFERROR(VLOOKUP($D15,Parameter!$D$4:$F$8,3,FALSE),""))</f>
        <v/>
      </c>
      <c r="W15" s="37">
        <f>IF(OR($F15="",$V15=""),"",IFERROR($F15/$V15,""))</f>
        <v/>
      </c>
      <c r="X15" s="12">
        <f>IF(COUNTA($A15:$M15)=0,"",IF(OR($A15="",$B15="",$C15="",$D15="",$E15="",$F15="",$G15="",$H15="",$I15="",$J15="",$K15="",$M15=""),"Angaben fehlen",IF(OR($Q15="",$V15=""),"Kategorie prüfen",IF($F15&gt;$V15,"Kapazität überschritten",IF(AND(OR($M15="Angeboten",$M15="Bestätigt"),$L15=""),"Angebot fehlt",IF(AND($L15&lt;&gt;"",$R15&lt;&gt;"",$L15&lt;$R15),"Unter Mindestpreis",IF(AND(Parameter!$B$5&lt;&gt;"",$B15&gt;=TODAY(),$B15-TODAY()&lt;=Parameter!$B$5,$M15="Entwurf"),"Entwurf kurz vor Termin","OK")))))))</f>
        <v/>
      </c>
    </row>
    <row r="16">
      <c r="A16" s="16" t="n"/>
      <c r="B16" s="33" t="n"/>
      <c r="C16" s="16" t="n"/>
      <c r="D16" s="16" t="n"/>
      <c r="E16" s="16" t="n"/>
      <c r="F16" s="18" t="n"/>
      <c r="G16" s="34" t="n"/>
      <c r="H16" s="34" t="n"/>
      <c r="I16" s="34" t="n"/>
      <c r="J16" s="34" t="n"/>
      <c r="K16" s="35" t="n"/>
      <c r="L16" s="34" t="n"/>
      <c r="M16" s="16" t="n"/>
      <c r="N16" s="29">
        <f>IF(COUNTA($A16:$M16)=0,"",IF(OR($F16="",$H16="",$I16="",$J16=""),"",$F16*SUM($H16:$J16)))</f>
        <v/>
      </c>
      <c r="O16" s="29">
        <f>IF(COUNTA($A16:$M16)=0,"",IF($K16="","",$K16*Parameter!$B$4))</f>
        <v/>
      </c>
      <c r="P16" s="29">
        <f>IF(COUNTA($A16:$M16)=0,"",IF(OR($G16="",$N16="",$O16=""),"",$G16+$N16+$O16))</f>
        <v/>
      </c>
      <c r="Q16" s="36">
        <f>IF($D16="","",IFERROR(VLOOKUP($D16,Parameter!$D$4:$F$8,2,FALSE),""))</f>
        <v/>
      </c>
      <c r="R16" s="29">
        <f>IF(OR($P16="",$Q16=""),"",IFERROR($P16/(1-$Q16),""))</f>
        <v/>
      </c>
      <c r="S16" s="29">
        <f>IF(OR($R16="",$F16=""),"",IFERROR($R16/$F16,""))</f>
        <v/>
      </c>
      <c r="T16" s="29">
        <f>IF(OR($L16="",$R16=""),"",$L16-$R16)</f>
        <v/>
      </c>
      <c r="U16" s="36">
        <f>IF(OR($L16="",$P16=""),"",IFERROR(($L16-$P16)/$L16,""))</f>
        <v/>
      </c>
      <c r="V16" s="7">
        <f>IF($D16="","",IFERROR(VLOOKUP($D16,Parameter!$D$4:$F$8,3,FALSE),""))</f>
        <v/>
      </c>
      <c r="W16" s="36">
        <f>IF(OR($F16="",$V16=""),"",IFERROR($F16/$V16,""))</f>
        <v/>
      </c>
      <c r="X16" s="8">
        <f>IF(COUNTA($A16:$M16)=0,"",IF(OR($A16="",$B16="",$C16="",$D16="",$E16="",$F16="",$G16="",$H16="",$I16="",$J16="",$K16="",$M16=""),"Angaben fehlen",IF(OR($Q16="",$V16=""),"Kategorie prüfen",IF($F16&gt;$V16,"Kapazität überschritten",IF(AND(OR($M16="Angeboten",$M16="Bestätigt"),$L16=""),"Angebot fehlt",IF(AND($L16&lt;&gt;"",$R16&lt;&gt;"",$L16&lt;$R16),"Unter Mindestpreis",IF(AND(Parameter!$B$5&lt;&gt;"",$B16&gt;=TODAY(),$B16-TODAY()&lt;=Parameter!$B$5,$M16="Entwurf"),"Entwurf kurz vor Termin","OK")))))))</f>
        <v/>
      </c>
    </row>
    <row r="17">
      <c r="A17" s="16" t="n"/>
      <c r="B17" s="33" t="n"/>
      <c r="C17" s="16" t="n"/>
      <c r="D17" s="16" t="n"/>
      <c r="E17" s="16" t="n"/>
      <c r="F17" s="18" t="n"/>
      <c r="G17" s="34" t="n"/>
      <c r="H17" s="34" t="n"/>
      <c r="I17" s="34" t="n"/>
      <c r="J17" s="34" t="n"/>
      <c r="K17" s="35" t="n"/>
      <c r="L17" s="34" t="n"/>
      <c r="M17" s="16" t="n"/>
      <c r="N17" s="31">
        <f>IF(COUNTA($A17:$M17)=0,"",IF(OR($F17="",$H17="",$I17="",$J17=""),"",$F17*SUM($H17:$J17)))</f>
        <v/>
      </c>
      <c r="O17" s="31">
        <f>IF(COUNTA($A17:$M17)=0,"",IF($K17="","",$K17*Parameter!$B$4))</f>
        <v/>
      </c>
      <c r="P17" s="31">
        <f>IF(COUNTA($A17:$M17)=0,"",IF(OR($G17="",$N17="",$O17=""),"",$G17+$N17+$O17))</f>
        <v/>
      </c>
      <c r="Q17" s="37">
        <f>IF($D17="","",IFERROR(VLOOKUP($D17,Parameter!$D$4:$F$8,2,FALSE),""))</f>
        <v/>
      </c>
      <c r="R17" s="31">
        <f>IF(OR($P17="",$Q17=""),"",IFERROR($P17/(1-$Q17),""))</f>
        <v/>
      </c>
      <c r="S17" s="31">
        <f>IF(OR($R17="",$F17=""),"",IFERROR($R17/$F17,""))</f>
        <v/>
      </c>
      <c r="T17" s="31">
        <f>IF(OR($L17="",$R17=""),"",$L17-$R17)</f>
        <v/>
      </c>
      <c r="U17" s="37">
        <f>IF(OR($L17="",$P17=""),"",IFERROR(($L17-$P17)/$L17,""))</f>
        <v/>
      </c>
      <c r="V17" s="15">
        <f>IF($D17="","",IFERROR(VLOOKUP($D17,Parameter!$D$4:$F$8,3,FALSE),""))</f>
        <v/>
      </c>
      <c r="W17" s="37">
        <f>IF(OR($F17="",$V17=""),"",IFERROR($F17/$V17,""))</f>
        <v/>
      </c>
      <c r="X17" s="12">
        <f>IF(COUNTA($A17:$M17)=0,"",IF(OR($A17="",$B17="",$C17="",$D17="",$E17="",$F17="",$G17="",$H17="",$I17="",$J17="",$K17="",$M17=""),"Angaben fehlen",IF(OR($Q17="",$V17=""),"Kategorie prüfen",IF($F17&gt;$V17,"Kapazität überschritten",IF(AND(OR($M17="Angeboten",$M17="Bestätigt"),$L17=""),"Angebot fehlt",IF(AND($L17&lt;&gt;"",$R17&lt;&gt;"",$L17&lt;$R17),"Unter Mindestpreis",IF(AND(Parameter!$B$5&lt;&gt;"",$B17&gt;=TODAY(),$B17-TODAY()&lt;=Parameter!$B$5,$M17="Entwurf"),"Entwurf kurz vor Termin","OK")))))))</f>
        <v/>
      </c>
    </row>
    <row r="18">
      <c r="A18" s="16" t="n"/>
      <c r="B18" s="33" t="n"/>
      <c r="C18" s="16" t="n"/>
      <c r="D18" s="16" t="n"/>
      <c r="E18" s="16" t="n"/>
      <c r="F18" s="18" t="n"/>
      <c r="G18" s="34" t="n"/>
      <c r="H18" s="34" t="n"/>
      <c r="I18" s="34" t="n"/>
      <c r="J18" s="34" t="n"/>
      <c r="K18" s="35" t="n"/>
      <c r="L18" s="34" t="n"/>
      <c r="M18" s="16" t="n"/>
      <c r="N18" s="29">
        <f>IF(COUNTA($A18:$M18)=0,"",IF(OR($F18="",$H18="",$I18="",$J18=""),"",$F18*SUM($H18:$J18)))</f>
        <v/>
      </c>
      <c r="O18" s="29">
        <f>IF(COUNTA($A18:$M18)=0,"",IF($K18="","",$K18*Parameter!$B$4))</f>
        <v/>
      </c>
      <c r="P18" s="29">
        <f>IF(COUNTA($A18:$M18)=0,"",IF(OR($G18="",$N18="",$O18=""),"",$G18+$N18+$O18))</f>
        <v/>
      </c>
      <c r="Q18" s="36">
        <f>IF($D18="","",IFERROR(VLOOKUP($D18,Parameter!$D$4:$F$8,2,FALSE),""))</f>
        <v/>
      </c>
      <c r="R18" s="29">
        <f>IF(OR($P18="",$Q18=""),"",IFERROR($P18/(1-$Q18),""))</f>
        <v/>
      </c>
      <c r="S18" s="29">
        <f>IF(OR($R18="",$F18=""),"",IFERROR($R18/$F18,""))</f>
        <v/>
      </c>
      <c r="T18" s="29">
        <f>IF(OR($L18="",$R18=""),"",$L18-$R18)</f>
        <v/>
      </c>
      <c r="U18" s="36">
        <f>IF(OR($L18="",$P18=""),"",IFERROR(($L18-$P18)/$L18,""))</f>
        <v/>
      </c>
      <c r="V18" s="7">
        <f>IF($D18="","",IFERROR(VLOOKUP($D18,Parameter!$D$4:$F$8,3,FALSE),""))</f>
        <v/>
      </c>
      <c r="W18" s="36">
        <f>IF(OR($F18="",$V18=""),"",IFERROR($F18/$V18,""))</f>
        <v/>
      </c>
      <c r="X18" s="8">
        <f>IF(COUNTA($A18:$M18)=0,"",IF(OR($A18="",$B18="",$C18="",$D18="",$E18="",$F18="",$G18="",$H18="",$I18="",$J18="",$K18="",$M18=""),"Angaben fehlen",IF(OR($Q18="",$V18=""),"Kategorie prüfen",IF($F18&gt;$V18,"Kapazität überschritten",IF(AND(OR($M18="Angeboten",$M18="Bestätigt"),$L18=""),"Angebot fehlt",IF(AND($L18&lt;&gt;"",$R18&lt;&gt;"",$L18&lt;$R18),"Unter Mindestpreis",IF(AND(Parameter!$B$5&lt;&gt;"",$B18&gt;=TODAY(),$B18-TODAY()&lt;=Parameter!$B$5,$M18="Entwurf"),"Entwurf kurz vor Termin","OK")))))))</f>
        <v/>
      </c>
    </row>
    <row r="19">
      <c r="A19" s="16" t="n"/>
      <c r="B19" s="33" t="n"/>
      <c r="C19" s="16" t="n"/>
      <c r="D19" s="16" t="n"/>
      <c r="E19" s="16" t="n"/>
      <c r="F19" s="18" t="n"/>
      <c r="G19" s="34" t="n"/>
      <c r="H19" s="34" t="n"/>
      <c r="I19" s="34" t="n"/>
      <c r="J19" s="34" t="n"/>
      <c r="K19" s="35" t="n"/>
      <c r="L19" s="34" t="n"/>
      <c r="M19" s="16" t="n"/>
      <c r="N19" s="31">
        <f>IF(COUNTA($A19:$M19)=0,"",IF(OR($F19="",$H19="",$I19="",$J19=""),"",$F19*SUM($H19:$J19)))</f>
        <v/>
      </c>
      <c r="O19" s="31">
        <f>IF(COUNTA($A19:$M19)=0,"",IF($K19="","",$K19*Parameter!$B$4))</f>
        <v/>
      </c>
      <c r="P19" s="31">
        <f>IF(COUNTA($A19:$M19)=0,"",IF(OR($G19="",$N19="",$O19=""),"",$G19+$N19+$O19))</f>
        <v/>
      </c>
      <c r="Q19" s="37">
        <f>IF($D19="","",IFERROR(VLOOKUP($D19,Parameter!$D$4:$F$8,2,FALSE),""))</f>
        <v/>
      </c>
      <c r="R19" s="31">
        <f>IF(OR($P19="",$Q19=""),"",IFERROR($P19/(1-$Q19),""))</f>
        <v/>
      </c>
      <c r="S19" s="31">
        <f>IF(OR($R19="",$F19=""),"",IFERROR($R19/$F19,""))</f>
        <v/>
      </c>
      <c r="T19" s="31">
        <f>IF(OR($L19="",$R19=""),"",$L19-$R19)</f>
        <v/>
      </c>
      <c r="U19" s="37">
        <f>IF(OR($L19="",$P19=""),"",IFERROR(($L19-$P19)/$L19,""))</f>
        <v/>
      </c>
      <c r="V19" s="15">
        <f>IF($D19="","",IFERROR(VLOOKUP($D19,Parameter!$D$4:$F$8,3,FALSE),""))</f>
        <v/>
      </c>
      <c r="W19" s="37">
        <f>IF(OR($F19="",$V19=""),"",IFERROR($F19/$V19,""))</f>
        <v/>
      </c>
      <c r="X19" s="12">
        <f>IF(COUNTA($A19:$M19)=0,"",IF(OR($A19="",$B19="",$C19="",$D19="",$E19="",$F19="",$G19="",$H19="",$I19="",$J19="",$K19="",$M19=""),"Angaben fehlen",IF(OR($Q19="",$V19=""),"Kategorie prüfen",IF($F19&gt;$V19,"Kapazität überschritten",IF(AND(OR($M19="Angeboten",$M19="Bestätigt"),$L19=""),"Angebot fehlt",IF(AND($L19&lt;&gt;"",$R19&lt;&gt;"",$L19&lt;$R19),"Unter Mindestpreis",IF(AND(Parameter!$B$5&lt;&gt;"",$B19&gt;=TODAY(),$B19-TODAY()&lt;=Parameter!$B$5,$M19="Entwurf"),"Entwurf kurz vor Termin","OK")))))))</f>
        <v/>
      </c>
    </row>
    <row r="20">
      <c r="A20" s="16" t="n"/>
      <c r="B20" s="33" t="n"/>
      <c r="C20" s="16" t="n"/>
      <c r="D20" s="16" t="n"/>
      <c r="E20" s="16" t="n"/>
      <c r="F20" s="18" t="n"/>
      <c r="G20" s="34" t="n"/>
      <c r="H20" s="34" t="n"/>
      <c r="I20" s="34" t="n"/>
      <c r="J20" s="34" t="n"/>
      <c r="K20" s="35" t="n"/>
      <c r="L20" s="34" t="n"/>
      <c r="M20" s="16" t="n"/>
      <c r="N20" s="29">
        <f>IF(COUNTA($A20:$M20)=0,"",IF(OR($F20="",$H20="",$I20="",$J20=""),"",$F20*SUM($H20:$J20)))</f>
        <v/>
      </c>
      <c r="O20" s="29">
        <f>IF(COUNTA($A20:$M20)=0,"",IF($K20="","",$K20*Parameter!$B$4))</f>
        <v/>
      </c>
      <c r="P20" s="29">
        <f>IF(COUNTA($A20:$M20)=0,"",IF(OR($G20="",$N20="",$O20=""),"",$G20+$N20+$O20))</f>
        <v/>
      </c>
      <c r="Q20" s="36">
        <f>IF($D20="","",IFERROR(VLOOKUP($D20,Parameter!$D$4:$F$8,2,FALSE),""))</f>
        <v/>
      </c>
      <c r="R20" s="29">
        <f>IF(OR($P20="",$Q20=""),"",IFERROR($P20/(1-$Q20),""))</f>
        <v/>
      </c>
      <c r="S20" s="29">
        <f>IF(OR($R20="",$F20=""),"",IFERROR($R20/$F20,""))</f>
        <v/>
      </c>
      <c r="T20" s="29">
        <f>IF(OR($L20="",$R20=""),"",$L20-$R20)</f>
        <v/>
      </c>
      <c r="U20" s="36">
        <f>IF(OR($L20="",$P20=""),"",IFERROR(($L20-$P20)/$L20,""))</f>
        <v/>
      </c>
      <c r="V20" s="7">
        <f>IF($D20="","",IFERROR(VLOOKUP($D20,Parameter!$D$4:$F$8,3,FALSE),""))</f>
        <v/>
      </c>
      <c r="W20" s="36">
        <f>IF(OR($F20="",$V20=""),"",IFERROR($F20/$V20,""))</f>
        <v/>
      </c>
      <c r="X20" s="8">
        <f>IF(COUNTA($A20:$M20)=0,"",IF(OR($A20="",$B20="",$C20="",$D20="",$E20="",$F20="",$G20="",$H20="",$I20="",$J20="",$K20="",$M20=""),"Angaben fehlen",IF(OR($Q20="",$V20=""),"Kategorie prüfen",IF($F20&gt;$V20,"Kapazität überschritten",IF(AND(OR($M20="Angeboten",$M20="Bestätigt"),$L20=""),"Angebot fehlt",IF(AND($L20&lt;&gt;"",$R20&lt;&gt;"",$L20&lt;$R20),"Unter Mindestpreis",IF(AND(Parameter!$B$5&lt;&gt;"",$B20&gt;=TODAY(),$B20-TODAY()&lt;=Parameter!$B$5,$M20="Entwurf"),"Entwurf kurz vor Termin","OK")))))))</f>
        <v/>
      </c>
    </row>
    <row r="21">
      <c r="A21" s="16" t="n"/>
      <c r="B21" s="33" t="n"/>
      <c r="C21" s="16" t="n"/>
      <c r="D21" s="16" t="n"/>
      <c r="E21" s="16" t="n"/>
      <c r="F21" s="18" t="n"/>
      <c r="G21" s="34" t="n"/>
      <c r="H21" s="34" t="n"/>
      <c r="I21" s="34" t="n"/>
      <c r="J21" s="34" t="n"/>
      <c r="K21" s="35" t="n"/>
      <c r="L21" s="34" t="n"/>
      <c r="M21" s="16" t="n"/>
      <c r="N21" s="31">
        <f>IF(COUNTA($A21:$M21)=0,"",IF(OR($F21="",$H21="",$I21="",$J21=""),"",$F21*SUM($H21:$J21)))</f>
        <v/>
      </c>
      <c r="O21" s="31">
        <f>IF(COUNTA($A21:$M21)=0,"",IF($K21="","",$K21*Parameter!$B$4))</f>
        <v/>
      </c>
      <c r="P21" s="31">
        <f>IF(COUNTA($A21:$M21)=0,"",IF(OR($G21="",$N21="",$O21=""),"",$G21+$N21+$O21))</f>
        <v/>
      </c>
      <c r="Q21" s="37">
        <f>IF($D21="","",IFERROR(VLOOKUP($D21,Parameter!$D$4:$F$8,2,FALSE),""))</f>
        <v/>
      </c>
      <c r="R21" s="31">
        <f>IF(OR($P21="",$Q21=""),"",IFERROR($P21/(1-$Q21),""))</f>
        <v/>
      </c>
      <c r="S21" s="31">
        <f>IF(OR($R21="",$F21=""),"",IFERROR($R21/$F21,""))</f>
        <v/>
      </c>
      <c r="T21" s="31">
        <f>IF(OR($L21="",$R21=""),"",$L21-$R21)</f>
        <v/>
      </c>
      <c r="U21" s="37">
        <f>IF(OR($L21="",$P21=""),"",IFERROR(($L21-$P21)/$L21,""))</f>
        <v/>
      </c>
      <c r="V21" s="15">
        <f>IF($D21="","",IFERROR(VLOOKUP($D21,Parameter!$D$4:$F$8,3,FALSE),""))</f>
        <v/>
      </c>
      <c r="W21" s="37">
        <f>IF(OR($F21="",$V21=""),"",IFERROR($F21/$V21,""))</f>
        <v/>
      </c>
      <c r="X21" s="12">
        <f>IF(COUNTA($A21:$M21)=0,"",IF(OR($A21="",$B21="",$C21="",$D21="",$E21="",$F21="",$G21="",$H21="",$I21="",$J21="",$K21="",$M21=""),"Angaben fehlen",IF(OR($Q21="",$V21=""),"Kategorie prüfen",IF($F21&gt;$V21,"Kapazität überschritten",IF(AND(OR($M21="Angeboten",$M21="Bestätigt"),$L21=""),"Angebot fehlt",IF(AND($L21&lt;&gt;"",$R21&lt;&gt;"",$L21&lt;$R21),"Unter Mindestpreis",IF(AND(Parameter!$B$5&lt;&gt;"",$B21&gt;=TODAY(),$B21-TODAY()&lt;=Parameter!$B$5,$M21="Entwurf"),"Entwurf kurz vor Termin","OK")))))))</f>
        <v/>
      </c>
    </row>
    <row r="22">
      <c r="A22" s="16" t="n"/>
      <c r="B22" s="33" t="n"/>
      <c r="C22" s="16" t="n"/>
      <c r="D22" s="16" t="n"/>
      <c r="E22" s="16" t="n"/>
      <c r="F22" s="18" t="n"/>
      <c r="G22" s="34" t="n"/>
      <c r="H22" s="34" t="n"/>
      <c r="I22" s="34" t="n"/>
      <c r="J22" s="34" t="n"/>
      <c r="K22" s="35" t="n"/>
      <c r="L22" s="34" t="n"/>
      <c r="M22" s="16" t="n"/>
      <c r="N22" s="29">
        <f>IF(COUNTA($A22:$M22)=0,"",IF(OR($F22="",$H22="",$I22="",$J22=""),"",$F22*SUM($H22:$J22)))</f>
        <v/>
      </c>
      <c r="O22" s="29">
        <f>IF(COUNTA($A22:$M22)=0,"",IF($K22="","",$K22*Parameter!$B$4))</f>
        <v/>
      </c>
      <c r="P22" s="29">
        <f>IF(COUNTA($A22:$M22)=0,"",IF(OR($G22="",$N22="",$O22=""),"",$G22+$N22+$O22))</f>
        <v/>
      </c>
      <c r="Q22" s="36">
        <f>IF($D22="","",IFERROR(VLOOKUP($D22,Parameter!$D$4:$F$8,2,FALSE),""))</f>
        <v/>
      </c>
      <c r="R22" s="29">
        <f>IF(OR($P22="",$Q22=""),"",IFERROR($P22/(1-$Q22),""))</f>
        <v/>
      </c>
      <c r="S22" s="29">
        <f>IF(OR($R22="",$F22=""),"",IFERROR($R22/$F22,""))</f>
        <v/>
      </c>
      <c r="T22" s="29">
        <f>IF(OR($L22="",$R22=""),"",$L22-$R22)</f>
        <v/>
      </c>
      <c r="U22" s="36">
        <f>IF(OR($L22="",$P22=""),"",IFERROR(($L22-$P22)/$L22,""))</f>
        <v/>
      </c>
      <c r="V22" s="7">
        <f>IF($D22="","",IFERROR(VLOOKUP($D22,Parameter!$D$4:$F$8,3,FALSE),""))</f>
        <v/>
      </c>
      <c r="W22" s="36">
        <f>IF(OR($F22="",$V22=""),"",IFERROR($F22/$V22,""))</f>
        <v/>
      </c>
      <c r="X22" s="8">
        <f>IF(COUNTA($A22:$M22)=0,"",IF(OR($A22="",$B22="",$C22="",$D22="",$E22="",$F22="",$G22="",$H22="",$I22="",$J22="",$K22="",$M22=""),"Angaben fehlen",IF(OR($Q22="",$V22=""),"Kategorie prüfen",IF($F22&gt;$V22,"Kapazität überschritten",IF(AND(OR($M22="Angeboten",$M22="Bestätigt"),$L22=""),"Angebot fehlt",IF(AND($L22&lt;&gt;"",$R22&lt;&gt;"",$L22&lt;$R22),"Unter Mindestpreis",IF(AND(Parameter!$B$5&lt;&gt;"",$B22&gt;=TODAY(),$B22-TODAY()&lt;=Parameter!$B$5,$M22="Entwurf"),"Entwurf kurz vor Termin","OK")))))))</f>
        <v/>
      </c>
    </row>
    <row r="23">
      <c r="A23" s="16" t="n"/>
      <c r="B23" s="33" t="n"/>
      <c r="C23" s="16" t="n"/>
      <c r="D23" s="16" t="n"/>
      <c r="E23" s="16" t="n"/>
      <c r="F23" s="18" t="n"/>
      <c r="G23" s="34" t="n"/>
      <c r="H23" s="34" t="n"/>
      <c r="I23" s="34" t="n"/>
      <c r="J23" s="34" t="n"/>
      <c r="K23" s="35" t="n"/>
      <c r="L23" s="34" t="n"/>
      <c r="M23" s="16" t="n"/>
      <c r="N23" s="31">
        <f>IF(COUNTA($A23:$M23)=0,"",IF(OR($F23="",$H23="",$I23="",$J23=""),"",$F23*SUM($H23:$J23)))</f>
        <v/>
      </c>
      <c r="O23" s="31">
        <f>IF(COUNTA($A23:$M23)=0,"",IF($K23="","",$K23*Parameter!$B$4))</f>
        <v/>
      </c>
      <c r="P23" s="31">
        <f>IF(COUNTA($A23:$M23)=0,"",IF(OR($G23="",$N23="",$O23=""),"",$G23+$N23+$O23))</f>
        <v/>
      </c>
      <c r="Q23" s="37">
        <f>IF($D23="","",IFERROR(VLOOKUP($D23,Parameter!$D$4:$F$8,2,FALSE),""))</f>
        <v/>
      </c>
      <c r="R23" s="31">
        <f>IF(OR($P23="",$Q23=""),"",IFERROR($P23/(1-$Q23),""))</f>
        <v/>
      </c>
      <c r="S23" s="31">
        <f>IF(OR($R23="",$F23=""),"",IFERROR($R23/$F23,""))</f>
        <v/>
      </c>
      <c r="T23" s="31">
        <f>IF(OR($L23="",$R23=""),"",$L23-$R23)</f>
        <v/>
      </c>
      <c r="U23" s="37">
        <f>IF(OR($L23="",$P23=""),"",IFERROR(($L23-$P23)/$L23,""))</f>
        <v/>
      </c>
      <c r="V23" s="15">
        <f>IF($D23="","",IFERROR(VLOOKUP($D23,Parameter!$D$4:$F$8,3,FALSE),""))</f>
        <v/>
      </c>
      <c r="W23" s="37">
        <f>IF(OR($F23="",$V23=""),"",IFERROR($F23/$V23,""))</f>
        <v/>
      </c>
      <c r="X23" s="12">
        <f>IF(COUNTA($A23:$M23)=0,"",IF(OR($A23="",$B23="",$C23="",$D23="",$E23="",$F23="",$G23="",$H23="",$I23="",$J23="",$K23="",$M23=""),"Angaben fehlen",IF(OR($Q23="",$V23=""),"Kategorie prüfen",IF($F23&gt;$V23,"Kapazität überschritten",IF(AND(OR($M23="Angeboten",$M23="Bestätigt"),$L23=""),"Angebot fehlt",IF(AND($L23&lt;&gt;"",$R23&lt;&gt;"",$L23&lt;$R23),"Unter Mindestpreis",IF(AND(Parameter!$B$5&lt;&gt;"",$B23&gt;=TODAY(),$B23-TODAY()&lt;=Parameter!$B$5,$M23="Entwurf"),"Entwurf kurz vor Termin","OK")))))))</f>
        <v/>
      </c>
    </row>
    <row r="24">
      <c r="A24" s="16" t="n"/>
      <c r="B24" s="33" t="n"/>
      <c r="C24" s="16" t="n"/>
      <c r="D24" s="16" t="n"/>
      <c r="E24" s="16" t="n"/>
      <c r="F24" s="18" t="n"/>
      <c r="G24" s="34" t="n"/>
      <c r="H24" s="34" t="n"/>
      <c r="I24" s="34" t="n"/>
      <c r="J24" s="34" t="n"/>
      <c r="K24" s="35" t="n"/>
      <c r="L24" s="34" t="n"/>
      <c r="M24" s="16" t="n"/>
      <c r="N24" s="29">
        <f>IF(COUNTA($A24:$M24)=0,"",IF(OR($F24="",$H24="",$I24="",$J24=""),"",$F24*SUM($H24:$J24)))</f>
        <v/>
      </c>
      <c r="O24" s="29">
        <f>IF(COUNTA($A24:$M24)=0,"",IF($K24="","",$K24*Parameter!$B$4))</f>
        <v/>
      </c>
      <c r="P24" s="29">
        <f>IF(COUNTA($A24:$M24)=0,"",IF(OR($G24="",$N24="",$O24=""),"",$G24+$N24+$O24))</f>
        <v/>
      </c>
      <c r="Q24" s="36">
        <f>IF($D24="","",IFERROR(VLOOKUP($D24,Parameter!$D$4:$F$8,2,FALSE),""))</f>
        <v/>
      </c>
      <c r="R24" s="29">
        <f>IF(OR($P24="",$Q24=""),"",IFERROR($P24/(1-$Q24),""))</f>
        <v/>
      </c>
      <c r="S24" s="29">
        <f>IF(OR($R24="",$F24=""),"",IFERROR($R24/$F24,""))</f>
        <v/>
      </c>
      <c r="T24" s="29">
        <f>IF(OR($L24="",$R24=""),"",$L24-$R24)</f>
        <v/>
      </c>
      <c r="U24" s="36">
        <f>IF(OR($L24="",$P24=""),"",IFERROR(($L24-$P24)/$L24,""))</f>
        <v/>
      </c>
      <c r="V24" s="7">
        <f>IF($D24="","",IFERROR(VLOOKUP($D24,Parameter!$D$4:$F$8,3,FALSE),""))</f>
        <v/>
      </c>
      <c r="W24" s="36">
        <f>IF(OR($F24="",$V24=""),"",IFERROR($F24/$V24,""))</f>
        <v/>
      </c>
      <c r="X24" s="8">
        <f>IF(COUNTA($A24:$M24)=0,"",IF(OR($A24="",$B24="",$C24="",$D24="",$E24="",$F24="",$G24="",$H24="",$I24="",$J24="",$K24="",$M24=""),"Angaben fehlen",IF(OR($Q24="",$V24=""),"Kategorie prüfen",IF($F24&gt;$V24,"Kapazität überschritten",IF(AND(OR($M24="Angeboten",$M24="Bestätigt"),$L24=""),"Angebot fehlt",IF(AND($L24&lt;&gt;"",$R24&lt;&gt;"",$L24&lt;$R24),"Unter Mindestpreis",IF(AND(Parameter!$B$5&lt;&gt;"",$B24&gt;=TODAY(),$B24-TODAY()&lt;=Parameter!$B$5,$M24="Entwurf"),"Entwurf kurz vor Termin","OK")))))))</f>
        <v/>
      </c>
    </row>
    <row r="25">
      <c r="A25" s="16" t="n"/>
      <c r="B25" s="33" t="n"/>
      <c r="C25" s="16" t="n"/>
      <c r="D25" s="16" t="n"/>
      <c r="E25" s="16" t="n"/>
      <c r="F25" s="18" t="n"/>
      <c r="G25" s="34" t="n"/>
      <c r="H25" s="34" t="n"/>
      <c r="I25" s="34" t="n"/>
      <c r="J25" s="34" t="n"/>
      <c r="K25" s="35" t="n"/>
      <c r="L25" s="34" t="n"/>
      <c r="M25" s="16" t="n"/>
      <c r="N25" s="31">
        <f>IF(COUNTA($A25:$M25)=0,"",IF(OR($F25="",$H25="",$I25="",$J25=""),"",$F25*SUM($H25:$J25)))</f>
        <v/>
      </c>
      <c r="O25" s="31">
        <f>IF(COUNTA($A25:$M25)=0,"",IF($K25="","",$K25*Parameter!$B$4))</f>
        <v/>
      </c>
      <c r="P25" s="31">
        <f>IF(COUNTA($A25:$M25)=0,"",IF(OR($G25="",$N25="",$O25=""),"",$G25+$N25+$O25))</f>
        <v/>
      </c>
      <c r="Q25" s="37">
        <f>IF($D25="","",IFERROR(VLOOKUP($D25,Parameter!$D$4:$F$8,2,FALSE),""))</f>
        <v/>
      </c>
      <c r="R25" s="31">
        <f>IF(OR($P25="",$Q25=""),"",IFERROR($P25/(1-$Q25),""))</f>
        <v/>
      </c>
      <c r="S25" s="31">
        <f>IF(OR($R25="",$F25=""),"",IFERROR($R25/$F25,""))</f>
        <v/>
      </c>
      <c r="T25" s="31">
        <f>IF(OR($L25="",$R25=""),"",$L25-$R25)</f>
        <v/>
      </c>
      <c r="U25" s="37">
        <f>IF(OR($L25="",$P25=""),"",IFERROR(($L25-$P25)/$L25,""))</f>
        <v/>
      </c>
      <c r="V25" s="15">
        <f>IF($D25="","",IFERROR(VLOOKUP($D25,Parameter!$D$4:$F$8,3,FALSE),""))</f>
        <v/>
      </c>
      <c r="W25" s="37">
        <f>IF(OR($F25="",$V25=""),"",IFERROR($F25/$V25,""))</f>
        <v/>
      </c>
      <c r="X25" s="12">
        <f>IF(COUNTA($A25:$M25)=0,"",IF(OR($A25="",$B25="",$C25="",$D25="",$E25="",$F25="",$G25="",$H25="",$I25="",$J25="",$K25="",$M25=""),"Angaben fehlen",IF(OR($Q25="",$V25=""),"Kategorie prüfen",IF($F25&gt;$V25,"Kapazität überschritten",IF(AND(OR($M25="Angeboten",$M25="Bestätigt"),$L25=""),"Angebot fehlt",IF(AND($L25&lt;&gt;"",$R25&lt;&gt;"",$L25&lt;$R25),"Unter Mindestpreis",IF(AND(Parameter!$B$5&lt;&gt;"",$B25&gt;=TODAY(),$B25-TODAY()&lt;=Parameter!$B$5,$M25="Entwurf"),"Entwurf kurz vor Termin","OK")))))))</f>
        <v/>
      </c>
    </row>
    <row r="26">
      <c r="A26" s="16" t="n"/>
      <c r="B26" s="33" t="n"/>
      <c r="C26" s="16" t="n"/>
      <c r="D26" s="16" t="n"/>
      <c r="E26" s="16" t="n"/>
      <c r="F26" s="18" t="n"/>
      <c r="G26" s="34" t="n"/>
      <c r="H26" s="34" t="n"/>
      <c r="I26" s="34" t="n"/>
      <c r="J26" s="34" t="n"/>
      <c r="K26" s="35" t="n"/>
      <c r="L26" s="34" t="n"/>
      <c r="M26" s="16" t="n"/>
      <c r="N26" s="29">
        <f>IF(COUNTA($A26:$M26)=0,"",IF(OR($F26="",$H26="",$I26="",$J26=""),"",$F26*SUM($H26:$J26)))</f>
        <v/>
      </c>
      <c r="O26" s="29">
        <f>IF(COUNTA($A26:$M26)=0,"",IF($K26="","",$K26*Parameter!$B$4))</f>
        <v/>
      </c>
      <c r="P26" s="29">
        <f>IF(COUNTA($A26:$M26)=0,"",IF(OR($G26="",$N26="",$O26=""),"",$G26+$N26+$O26))</f>
        <v/>
      </c>
      <c r="Q26" s="36">
        <f>IF($D26="","",IFERROR(VLOOKUP($D26,Parameter!$D$4:$F$8,2,FALSE),""))</f>
        <v/>
      </c>
      <c r="R26" s="29">
        <f>IF(OR($P26="",$Q26=""),"",IFERROR($P26/(1-$Q26),""))</f>
        <v/>
      </c>
      <c r="S26" s="29">
        <f>IF(OR($R26="",$F26=""),"",IFERROR($R26/$F26,""))</f>
        <v/>
      </c>
      <c r="T26" s="29">
        <f>IF(OR($L26="",$R26=""),"",$L26-$R26)</f>
        <v/>
      </c>
      <c r="U26" s="36">
        <f>IF(OR($L26="",$P26=""),"",IFERROR(($L26-$P26)/$L26,""))</f>
        <v/>
      </c>
      <c r="V26" s="7">
        <f>IF($D26="","",IFERROR(VLOOKUP($D26,Parameter!$D$4:$F$8,3,FALSE),""))</f>
        <v/>
      </c>
      <c r="W26" s="36">
        <f>IF(OR($F26="",$V26=""),"",IFERROR($F26/$V26,""))</f>
        <v/>
      </c>
      <c r="X26" s="8">
        <f>IF(COUNTA($A26:$M26)=0,"",IF(OR($A26="",$B26="",$C26="",$D26="",$E26="",$F26="",$G26="",$H26="",$I26="",$J26="",$K26="",$M26=""),"Angaben fehlen",IF(OR($Q26="",$V26=""),"Kategorie prüfen",IF($F26&gt;$V26,"Kapazität überschritten",IF(AND(OR($M26="Angeboten",$M26="Bestätigt"),$L26=""),"Angebot fehlt",IF(AND($L26&lt;&gt;"",$R26&lt;&gt;"",$L26&lt;$R26),"Unter Mindestpreis",IF(AND(Parameter!$B$5&lt;&gt;"",$B26&gt;=TODAY(),$B26-TODAY()&lt;=Parameter!$B$5,$M26="Entwurf"),"Entwurf kurz vor Termin","OK")))))))</f>
        <v/>
      </c>
    </row>
    <row r="27">
      <c r="A27" s="16" t="n"/>
      <c r="B27" s="33" t="n"/>
      <c r="C27" s="16" t="n"/>
      <c r="D27" s="16" t="n"/>
      <c r="E27" s="16" t="n"/>
      <c r="F27" s="18" t="n"/>
      <c r="G27" s="34" t="n"/>
      <c r="H27" s="34" t="n"/>
      <c r="I27" s="34" t="n"/>
      <c r="J27" s="34" t="n"/>
      <c r="K27" s="35" t="n"/>
      <c r="L27" s="34" t="n"/>
      <c r="M27" s="16" t="n"/>
      <c r="N27" s="31">
        <f>IF(COUNTA($A27:$M27)=0,"",IF(OR($F27="",$H27="",$I27="",$J27=""),"",$F27*SUM($H27:$J27)))</f>
        <v/>
      </c>
      <c r="O27" s="31">
        <f>IF(COUNTA($A27:$M27)=0,"",IF($K27="","",$K27*Parameter!$B$4))</f>
        <v/>
      </c>
      <c r="P27" s="31">
        <f>IF(COUNTA($A27:$M27)=0,"",IF(OR($G27="",$N27="",$O27=""),"",$G27+$N27+$O27))</f>
        <v/>
      </c>
      <c r="Q27" s="37">
        <f>IF($D27="","",IFERROR(VLOOKUP($D27,Parameter!$D$4:$F$8,2,FALSE),""))</f>
        <v/>
      </c>
      <c r="R27" s="31">
        <f>IF(OR($P27="",$Q27=""),"",IFERROR($P27/(1-$Q27),""))</f>
        <v/>
      </c>
      <c r="S27" s="31">
        <f>IF(OR($R27="",$F27=""),"",IFERROR($R27/$F27,""))</f>
        <v/>
      </c>
      <c r="T27" s="31">
        <f>IF(OR($L27="",$R27=""),"",$L27-$R27)</f>
        <v/>
      </c>
      <c r="U27" s="37">
        <f>IF(OR($L27="",$P27=""),"",IFERROR(($L27-$P27)/$L27,""))</f>
        <v/>
      </c>
      <c r="V27" s="15">
        <f>IF($D27="","",IFERROR(VLOOKUP($D27,Parameter!$D$4:$F$8,3,FALSE),""))</f>
        <v/>
      </c>
      <c r="W27" s="37">
        <f>IF(OR($F27="",$V27=""),"",IFERROR($F27/$V27,""))</f>
        <v/>
      </c>
      <c r="X27" s="12">
        <f>IF(COUNTA($A27:$M27)=0,"",IF(OR($A27="",$B27="",$C27="",$D27="",$E27="",$F27="",$G27="",$H27="",$I27="",$J27="",$K27="",$M27=""),"Angaben fehlen",IF(OR($Q27="",$V27=""),"Kategorie prüfen",IF($F27&gt;$V27,"Kapazität überschritten",IF(AND(OR($M27="Angeboten",$M27="Bestätigt"),$L27=""),"Angebot fehlt",IF(AND($L27&lt;&gt;"",$R27&lt;&gt;"",$L27&lt;$R27),"Unter Mindestpreis",IF(AND(Parameter!$B$5&lt;&gt;"",$B27&gt;=TODAY(),$B27-TODAY()&lt;=Parameter!$B$5,$M27="Entwurf"),"Entwurf kurz vor Termin","OK")))))))</f>
        <v/>
      </c>
    </row>
    <row r="28">
      <c r="A28" s="16" t="n"/>
      <c r="B28" s="33" t="n"/>
      <c r="C28" s="16" t="n"/>
      <c r="D28" s="16" t="n"/>
      <c r="E28" s="16" t="n"/>
      <c r="F28" s="18" t="n"/>
      <c r="G28" s="34" t="n"/>
      <c r="H28" s="34" t="n"/>
      <c r="I28" s="34" t="n"/>
      <c r="J28" s="34" t="n"/>
      <c r="K28" s="35" t="n"/>
      <c r="L28" s="34" t="n"/>
      <c r="M28" s="16" t="n"/>
      <c r="N28" s="29">
        <f>IF(COUNTA($A28:$M28)=0,"",IF(OR($F28="",$H28="",$I28="",$J28=""),"",$F28*SUM($H28:$J28)))</f>
        <v/>
      </c>
      <c r="O28" s="29">
        <f>IF(COUNTA($A28:$M28)=0,"",IF($K28="","",$K28*Parameter!$B$4))</f>
        <v/>
      </c>
      <c r="P28" s="29">
        <f>IF(COUNTA($A28:$M28)=0,"",IF(OR($G28="",$N28="",$O28=""),"",$G28+$N28+$O28))</f>
        <v/>
      </c>
      <c r="Q28" s="36">
        <f>IF($D28="","",IFERROR(VLOOKUP($D28,Parameter!$D$4:$F$8,2,FALSE),""))</f>
        <v/>
      </c>
      <c r="R28" s="29">
        <f>IF(OR($P28="",$Q28=""),"",IFERROR($P28/(1-$Q28),""))</f>
        <v/>
      </c>
      <c r="S28" s="29">
        <f>IF(OR($R28="",$F28=""),"",IFERROR($R28/$F28,""))</f>
        <v/>
      </c>
      <c r="T28" s="29">
        <f>IF(OR($L28="",$R28=""),"",$L28-$R28)</f>
        <v/>
      </c>
      <c r="U28" s="36">
        <f>IF(OR($L28="",$P28=""),"",IFERROR(($L28-$P28)/$L28,""))</f>
        <v/>
      </c>
      <c r="V28" s="7">
        <f>IF($D28="","",IFERROR(VLOOKUP($D28,Parameter!$D$4:$F$8,3,FALSE),""))</f>
        <v/>
      </c>
      <c r="W28" s="36">
        <f>IF(OR($F28="",$V28=""),"",IFERROR($F28/$V28,""))</f>
        <v/>
      </c>
      <c r="X28" s="8">
        <f>IF(COUNTA($A28:$M28)=0,"",IF(OR($A28="",$B28="",$C28="",$D28="",$E28="",$F28="",$G28="",$H28="",$I28="",$J28="",$K28="",$M28=""),"Angaben fehlen",IF(OR($Q28="",$V28=""),"Kategorie prüfen",IF($F28&gt;$V28,"Kapazität überschritten",IF(AND(OR($M28="Angeboten",$M28="Bestätigt"),$L28=""),"Angebot fehlt",IF(AND($L28&lt;&gt;"",$R28&lt;&gt;"",$L28&lt;$R28),"Unter Mindestpreis",IF(AND(Parameter!$B$5&lt;&gt;"",$B28&gt;=TODAY(),$B28-TODAY()&lt;=Parameter!$B$5,$M28="Entwurf"),"Entwurf kurz vor Termin","OK")))))))</f>
        <v/>
      </c>
    </row>
    <row r="29">
      <c r="A29" s="16" t="n"/>
      <c r="B29" s="33" t="n"/>
      <c r="C29" s="16" t="n"/>
      <c r="D29" s="16" t="n"/>
      <c r="E29" s="16" t="n"/>
      <c r="F29" s="18" t="n"/>
      <c r="G29" s="34" t="n"/>
      <c r="H29" s="34" t="n"/>
      <c r="I29" s="34" t="n"/>
      <c r="J29" s="34" t="n"/>
      <c r="K29" s="35" t="n"/>
      <c r="L29" s="34" t="n"/>
      <c r="M29" s="16" t="n"/>
      <c r="N29" s="31">
        <f>IF(COUNTA($A29:$M29)=0,"",IF(OR($F29="",$H29="",$I29="",$J29=""),"",$F29*SUM($H29:$J29)))</f>
        <v/>
      </c>
      <c r="O29" s="31">
        <f>IF(COUNTA($A29:$M29)=0,"",IF($K29="","",$K29*Parameter!$B$4))</f>
        <v/>
      </c>
      <c r="P29" s="31">
        <f>IF(COUNTA($A29:$M29)=0,"",IF(OR($G29="",$N29="",$O29=""),"",$G29+$N29+$O29))</f>
        <v/>
      </c>
      <c r="Q29" s="37">
        <f>IF($D29="","",IFERROR(VLOOKUP($D29,Parameter!$D$4:$F$8,2,FALSE),""))</f>
        <v/>
      </c>
      <c r="R29" s="31">
        <f>IF(OR($P29="",$Q29=""),"",IFERROR($P29/(1-$Q29),""))</f>
        <v/>
      </c>
      <c r="S29" s="31">
        <f>IF(OR($R29="",$F29=""),"",IFERROR($R29/$F29,""))</f>
        <v/>
      </c>
      <c r="T29" s="31">
        <f>IF(OR($L29="",$R29=""),"",$L29-$R29)</f>
        <v/>
      </c>
      <c r="U29" s="37">
        <f>IF(OR($L29="",$P29=""),"",IFERROR(($L29-$P29)/$L29,""))</f>
        <v/>
      </c>
      <c r="V29" s="15">
        <f>IF($D29="","",IFERROR(VLOOKUP($D29,Parameter!$D$4:$F$8,3,FALSE),""))</f>
        <v/>
      </c>
      <c r="W29" s="37">
        <f>IF(OR($F29="",$V29=""),"",IFERROR($F29/$V29,""))</f>
        <v/>
      </c>
      <c r="X29" s="12">
        <f>IF(COUNTA($A29:$M29)=0,"",IF(OR($A29="",$B29="",$C29="",$D29="",$E29="",$F29="",$G29="",$H29="",$I29="",$J29="",$K29="",$M29=""),"Angaben fehlen",IF(OR($Q29="",$V29=""),"Kategorie prüfen",IF($F29&gt;$V29,"Kapazität überschritten",IF(AND(OR($M29="Angeboten",$M29="Bestätigt"),$L29=""),"Angebot fehlt",IF(AND($L29&lt;&gt;"",$R29&lt;&gt;"",$L29&lt;$R29),"Unter Mindestpreis",IF(AND(Parameter!$B$5&lt;&gt;"",$B29&gt;=TODAY(),$B29-TODAY()&lt;=Parameter!$B$5,$M29="Entwurf"),"Entwurf kurz vor Termin","OK")))))))</f>
        <v/>
      </c>
    </row>
    <row r="30">
      <c r="A30" s="16" t="n"/>
      <c r="B30" s="33" t="n"/>
      <c r="C30" s="16" t="n"/>
      <c r="D30" s="16" t="n"/>
      <c r="E30" s="16" t="n"/>
      <c r="F30" s="18" t="n"/>
      <c r="G30" s="34" t="n"/>
      <c r="H30" s="34" t="n"/>
      <c r="I30" s="34" t="n"/>
      <c r="J30" s="34" t="n"/>
      <c r="K30" s="35" t="n"/>
      <c r="L30" s="34" t="n"/>
      <c r="M30" s="16" t="n"/>
      <c r="N30" s="29">
        <f>IF(COUNTA($A30:$M30)=0,"",IF(OR($F30="",$H30="",$I30="",$J30=""),"",$F30*SUM($H30:$J30)))</f>
        <v/>
      </c>
      <c r="O30" s="29">
        <f>IF(COUNTA($A30:$M30)=0,"",IF($K30="","",$K30*Parameter!$B$4))</f>
        <v/>
      </c>
      <c r="P30" s="29">
        <f>IF(COUNTA($A30:$M30)=0,"",IF(OR($G30="",$N30="",$O30=""),"",$G30+$N30+$O30))</f>
        <v/>
      </c>
      <c r="Q30" s="36">
        <f>IF($D30="","",IFERROR(VLOOKUP($D30,Parameter!$D$4:$F$8,2,FALSE),""))</f>
        <v/>
      </c>
      <c r="R30" s="29">
        <f>IF(OR($P30="",$Q30=""),"",IFERROR($P30/(1-$Q30),""))</f>
        <v/>
      </c>
      <c r="S30" s="29">
        <f>IF(OR($R30="",$F30=""),"",IFERROR($R30/$F30,""))</f>
        <v/>
      </c>
      <c r="T30" s="29">
        <f>IF(OR($L30="",$R30=""),"",$L30-$R30)</f>
        <v/>
      </c>
      <c r="U30" s="36">
        <f>IF(OR($L30="",$P30=""),"",IFERROR(($L30-$P30)/$L30,""))</f>
        <v/>
      </c>
      <c r="V30" s="7">
        <f>IF($D30="","",IFERROR(VLOOKUP($D30,Parameter!$D$4:$F$8,3,FALSE),""))</f>
        <v/>
      </c>
      <c r="W30" s="36">
        <f>IF(OR($F30="",$V30=""),"",IFERROR($F30/$V30,""))</f>
        <v/>
      </c>
      <c r="X30" s="8">
        <f>IF(COUNTA($A30:$M30)=0,"",IF(OR($A30="",$B30="",$C30="",$D30="",$E30="",$F30="",$G30="",$H30="",$I30="",$J30="",$K30="",$M30=""),"Angaben fehlen",IF(OR($Q30="",$V30=""),"Kategorie prüfen",IF($F30&gt;$V30,"Kapazität überschritten",IF(AND(OR($M30="Angeboten",$M30="Bestätigt"),$L30=""),"Angebot fehlt",IF(AND($L30&lt;&gt;"",$R30&lt;&gt;"",$L30&lt;$R30),"Unter Mindestpreis",IF(AND(Parameter!$B$5&lt;&gt;"",$B30&gt;=TODAY(),$B30-TODAY()&lt;=Parameter!$B$5,$M30="Entwurf"),"Entwurf kurz vor Termin","OK")))))))</f>
        <v/>
      </c>
    </row>
    <row r="31">
      <c r="A31" s="16" t="n"/>
      <c r="B31" s="33" t="n"/>
      <c r="C31" s="16" t="n"/>
      <c r="D31" s="16" t="n"/>
      <c r="E31" s="16" t="n"/>
      <c r="F31" s="18" t="n"/>
      <c r="G31" s="34" t="n"/>
      <c r="H31" s="34" t="n"/>
      <c r="I31" s="34" t="n"/>
      <c r="J31" s="34" t="n"/>
      <c r="K31" s="35" t="n"/>
      <c r="L31" s="34" t="n"/>
      <c r="M31" s="16" t="n"/>
      <c r="N31" s="31">
        <f>IF(COUNTA($A31:$M31)=0,"",IF(OR($F31="",$H31="",$I31="",$J31=""),"",$F31*SUM($H31:$J31)))</f>
        <v/>
      </c>
      <c r="O31" s="31">
        <f>IF(COUNTA($A31:$M31)=0,"",IF($K31="","",$K31*Parameter!$B$4))</f>
        <v/>
      </c>
      <c r="P31" s="31">
        <f>IF(COUNTA($A31:$M31)=0,"",IF(OR($G31="",$N31="",$O31=""),"",$G31+$N31+$O31))</f>
        <v/>
      </c>
      <c r="Q31" s="37">
        <f>IF($D31="","",IFERROR(VLOOKUP($D31,Parameter!$D$4:$F$8,2,FALSE),""))</f>
        <v/>
      </c>
      <c r="R31" s="31">
        <f>IF(OR($P31="",$Q31=""),"",IFERROR($P31/(1-$Q31),""))</f>
        <v/>
      </c>
      <c r="S31" s="31">
        <f>IF(OR($R31="",$F31=""),"",IFERROR($R31/$F31,""))</f>
        <v/>
      </c>
      <c r="T31" s="31">
        <f>IF(OR($L31="",$R31=""),"",$L31-$R31)</f>
        <v/>
      </c>
      <c r="U31" s="37">
        <f>IF(OR($L31="",$P31=""),"",IFERROR(($L31-$P31)/$L31,""))</f>
        <v/>
      </c>
      <c r="V31" s="15">
        <f>IF($D31="","",IFERROR(VLOOKUP($D31,Parameter!$D$4:$F$8,3,FALSE),""))</f>
        <v/>
      </c>
      <c r="W31" s="37">
        <f>IF(OR($F31="",$V31=""),"",IFERROR($F31/$V31,""))</f>
        <v/>
      </c>
      <c r="X31" s="12">
        <f>IF(COUNTA($A31:$M31)=0,"",IF(OR($A31="",$B31="",$C31="",$D31="",$E31="",$F31="",$G31="",$H31="",$I31="",$J31="",$K31="",$M31=""),"Angaben fehlen",IF(OR($Q31="",$V31=""),"Kategorie prüfen",IF($F31&gt;$V31,"Kapazität überschritten",IF(AND(OR($M31="Angeboten",$M31="Bestätigt"),$L31=""),"Angebot fehlt",IF(AND($L31&lt;&gt;"",$R31&lt;&gt;"",$L31&lt;$R31),"Unter Mindestpreis",IF(AND(Parameter!$B$5&lt;&gt;"",$B31&gt;=TODAY(),$B31-TODAY()&lt;=Parameter!$B$5,$M31="Entwurf"),"Entwurf kurz vor Termin","OK")))))))</f>
        <v/>
      </c>
    </row>
    <row r="32">
      <c r="A32" s="16" t="n"/>
      <c r="B32" s="33" t="n"/>
      <c r="C32" s="16" t="n"/>
      <c r="D32" s="16" t="n"/>
      <c r="E32" s="16" t="n"/>
      <c r="F32" s="18" t="n"/>
      <c r="G32" s="34" t="n"/>
      <c r="H32" s="34" t="n"/>
      <c r="I32" s="34" t="n"/>
      <c r="J32" s="34" t="n"/>
      <c r="K32" s="35" t="n"/>
      <c r="L32" s="34" t="n"/>
      <c r="M32" s="16" t="n"/>
      <c r="N32" s="29">
        <f>IF(COUNTA($A32:$M32)=0,"",IF(OR($F32="",$H32="",$I32="",$J32=""),"",$F32*SUM($H32:$J32)))</f>
        <v/>
      </c>
      <c r="O32" s="29">
        <f>IF(COUNTA($A32:$M32)=0,"",IF($K32="","",$K32*Parameter!$B$4))</f>
        <v/>
      </c>
      <c r="P32" s="29">
        <f>IF(COUNTA($A32:$M32)=0,"",IF(OR($G32="",$N32="",$O32=""),"",$G32+$N32+$O32))</f>
        <v/>
      </c>
      <c r="Q32" s="36">
        <f>IF($D32="","",IFERROR(VLOOKUP($D32,Parameter!$D$4:$F$8,2,FALSE),""))</f>
        <v/>
      </c>
      <c r="R32" s="29">
        <f>IF(OR($P32="",$Q32=""),"",IFERROR($P32/(1-$Q32),""))</f>
        <v/>
      </c>
      <c r="S32" s="29">
        <f>IF(OR($R32="",$F32=""),"",IFERROR($R32/$F32,""))</f>
        <v/>
      </c>
      <c r="T32" s="29">
        <f>IF(OR($L32="",$R32=""),"",$L32-$R32)</f>
        <v/>
      </c>
      <c r="U32" s="36">
        <f>IF(OR($L32="",$P32=""),"",IFERROR(($L32-$P32)/$L32,""))</f>
        <v/>
      </c>
      <c r="V32" s="7">
        <f>IF($D32="","",IFERROR(VLOOKUP($D32,Parameter!$D$4:$F$8,3,FALSE),""))</f>
        <v/>
      </c>
      <c r="W32" s="36">
        <f>IF(OR($F32="",$V32=""),"",IFERROR($F32/$V32,""))</f>
        <v/>
      </c>
      <c r="X32" s="8">
        <f>IF(COUNTA($A32:$M32)=0,"",IF(OR($A32="",$B32="",$C32="",$D32="",$E32="",$F32="",$G32="",$H32="",$I32="",$J32="",$K32="",$M32=""),"Angaben fehlen",IF(OR($Q32="",$V32=""),"Kategorie prüfen",IF($F32&gt;$V32,"Kapazität überschritten",IF(AND(OR($M32="Angeboten",$M32="Bestätigt"),$L32=""),"Angebot fehlt",IF(AND($L32&lt;&gt;"",$R32&lt;&gt;"",$L32&lt;$R32),"Unter Mindestpreis",IF(AND(Parameter!$B$5&lt;&gt;"",$B32&gt;=TODAY(),$B32-TODAY()&lt;=Parameter!$B$5,$M32="Entwurf"),"Entwurf kurz vor Termin","OK")))))))</f>
        <v/>
      </c>
    </row>
    <row r="33">
      <c r="A33" s="16" t="n"/>
      <c r="B33" s="33" t="n"/>
      <c r="C33" s="16" t="n"/>
      <c r="D33" s="16" t="n"/>
      <c r="E33" s="16" t="n"/>
      <c r="F33" s="18" t="n"/>
      <c r="G33" s="34" t="n"/>
      <c r="H33" s="34" t="n"/>
      <c r="I33" s="34" t="n"/>
      <c r="J33" s="34" t="n"/>
      <c r="K33" s="35" t="n"/>
      <c r="L33" s="34" t="n"/>
      <c r="M33" s="16" t="n"/>
      <c r="N33" s="31">
        <f>IF(COUNTA($A33:$M33)=0,"",IF(OR($F33="",$H33="",$I33="",$J33=""),"",$F33*SUM($H33:$J33)))</f>
        <v/>
      </c>
      <c r="O33" s="31">
        <f>IF(COUNTA($A33:$M33)=0,"",IF($K33="","",$K33*Parameter!$B$4))</f>
        <v/>
      </c>
      <c r="P33" s="31">
        <f>IF(COUNTA($A33:$M33)=0,"",IF(OR($G33="",$N33="",$O33=""),"",$G33+$N33+$O33))</f>
        <v/>
      </c>
      <c r="Q33" s="37">
        <f>IF($D33="","",IFERROR(VLOOKUP($D33,Parameter!$D$4:$F$8,2,FALSE),""))</f>
        <v/>
      </c>
      <c r="R33" s="31">
        <f>IF(OR($P33="",$Q33=""),"",IFERROR($P33/(1-$Q33),""))</f>
        <v/>
      </c>
      <c r="S33" s="31">
        <f>IF(OR($R33="",$F33=""),"",IFERROR($R33/$F33,""))</f>
        <v/>
      </c>
      <c r="T33" s="31">
        <f>IF(OR($L33="",$R33=""),"",$L33-$R33)</f>
        <v/>
      </c>
      <c r="U33" s="37">
        <f>IF(OR($L33="",$P33=""),"",IFERROR(($L33-$P33)/$L33,""))</f>
        <v/>
      </c>
      <c r="V33" s="15">
        <f>IF($D33="","",IFERROR(VLOOKUP($D33,Parameter!$D$4:$F$8,3,FALSE),""))</f>
        <v/>
      </c>
      <c r="W33" s="37">
        <f>IF(OR($F33="",$V33=""),"",IFERROR($F33/$V33,""))</f>
        <v/>
      </c>
      <c r="X33" s="12">
        <f>IF(COUNTA($A33:$M33)=0,"",IF(OR($A33="",$B33="",$C33="",$D33="",$E33="",$F33="",$G33="",$H33="",$I33="",$J33="",$K33="",$M33=""),"Angaben fehlen",IF(OR($Q33="",$V33=""),"Kategorie prüfen",IF($F33&gt;$V33,"Kapazität überschritten",IF(AND(OR($M33="Angeboten",$M33="Bestätigt"),$L33=""),"Angebot fehlt",IF(AND($L33&lt;&gt;"",$R33&lt;&gt;"",$L33&lt;$R33),"Unter Mindestpreis",IF(AND(Parameter!$B$5&lt;&gt;"",$B33&gt;=TODAY(),$B33-TODAY()&lt;=Parameter!$B$5,$M33="Entwurf"),"Entwurf kurz vor Termin","OK")))))))</f>
        <v/>
      </c>
    </row>
    <row r="34">
      <c r="A34" s="16" t="n"/>
      <c r="B34" s="33" t="n"/>
      <c r="C34" s="16" t="n"/>
      <c r="D34" s="16" t="n"/>
      <c r="E34" s="16" t="n"/>
      <c r="F34" s="18" t="n"/>
      <c r="G34" s="34" t="n"/>
      <c r="H34" s="34" t="n"/>
      <c r="I34" s="34" t="n"/>
      <c r="J34" s="34" t="n"/>
      <c r="K34" s="35" t="n"/>
      <c r="L34" s="34" t="n"/>
      <c r="M34" s="16" t="n"/>
      <c r="N34" s="29">
        <f>IF(COUNTA($A34:$M34)=0,"",IF(OR($F34="",$H34="",$I34="",$J34=""),"",$F34*SUM($H34:$J34)))</f>
        <v/>
      </c>
      <c r="O34" s="29">
        <f>IF(COUNTA($A34:$M34)=0,"",IF($K34="","",$K34*Parameter!$B$4))</f>
        <v/>
      </c>
      <c r="P34" s="29">
        <f>IF(COUNTA($A34:$M34)=0,"",IF(OR($G34="",$N34="",$O34=""),"",$G34+$N34+$O34))</f>
        <v/>
      </c>
      <c r="Q34" s="36">
        <f>IF($D34="","",IFERROR(VLOOKUP($D34,Parameter!$D$4:$F$8,2,FALSE),""))</f>
        <v/>
      </c>
      <c r="R34" s="29">
        <f>IF(OR($P34="",$Q34=""),"",IFERROR($P34/(1-$Q34),""))</f>
        <v/>
      </c>
      <c r="S34" s="29">
        <f>IF(OR($R34="",$F34=""),"",IFERROR($R34/$F34,""))</f>
        <v/>
      </c>
      <c r="T34" s="29">
        <f>IF(OR($L34="",$R34=""),"",$L34-$R34)</f>
        <v/>
      </c>
      <c r="U34" s="36">
        <f>IF(OR($L34="",$P34=""),"",IFERROR(($L34-$P34)/$L34,""))</f>
        <v/>
      </c>
      <c r="V34" s="7">
        <f>IF($D34="","",IFERROR(VLOOKUP($D34,Parameter!$D$4:$F$8,3,FALSE),""))</f>
        <v/>
      </c>
      <c r="W34" s="36">
        <f>IF(OR($F34="",$V34=""),"",IFERROR($F34/$V34,""))</f>
        <v/>
      </c>
      <c r="X34" s="8">
        <f>IF(COUNTA($A34:$M34)=0,"",IF(OR($A34="",$B34="",$C34="",$D34="",$E34="",$F34="",$G34="",$H34="",$I34="",$J34="",$K34="",$M34=""),"Angaben fehlen",IF(OR($Q34="",$V34=""),"Kategorie prüfen",IF($F34&gt;$V34,"Kapazität überschritten",IF(AND(OR($M34="Angeboten",$M34="Bestätigt"),$L34=""),"Angebot fehlt",IF(AND($L34&lt;&gt;"",$R34&lt;&gt;"",$L34&lt;$R34),"Unter Mindestpreis",IF(AND(Parameter!$B$5&lt;&gt;"",$B34&gt;=TODAY(),$B34-TODAY()&lt;=Parameter!$B$5,$M34="Entwurf"),"Entwurf kurz vor Termin","OK")))))))</f>
        <v/>
      </c>
    </row>
    <row r="35">
      <c r="A35" s="16" t="n"/>
      <c r="B35" s="33" t="n"/>
      <c r="C35" s="16" t="n"/>
      <c r="D35" s="16" t="n"/>
      <c r="E35" s="16" t="n"/>
      <c r="F35" s="18" t="n"/>
      <c r="G35" s="34" t="n"/>
      <c r="H35" s="34" t="n"/>
      <c r="I35" s="34" t="n"/>
      <c r="J35" s="34" t="n"/>
      <c r="K35" s="35" t="n"/>
      <c r="L35" s="34" t="n"/>
      <c r="M35" s="16" t="n"/>
      <c r="N35" s="31">
        <f>IF(COUNTA($A35:$M35)=0,"",IF(OR($F35="",$H35="",$I35="",$J35=""),"",$F35*SUM($H35:$J35)))</f>
        <v/>
      </c>
      <c r="O35" s="31">
        <f>IF(COUNTA($A35:$M35)=0,"",IF($K35="","",$K35*Parameter!$B$4))</f>
        <v/>
      </c>
      <c r="P35" s="31">
        <f>IF(COUNTA($A35:$M35)=0,"",IF(OR($G35="",$N35="",$O35=""),"",$G35+$N35+$O35))</f>
        <v/>
      </c>
      <c r="Q35" s="37">
        <f>IF($D35="","",IFERROR(VLOOKUP($D35,Parameter!$D$4:$F$8,2,FALSE),""))</f>
        <v/>
      </c>
      <c r="R35" s="31">
        <f>IF(OR($P35="",$Q35=""),"",IFERROR($P35/(1-$Q35),""))</f>
        <v/>
      </c>
      <c r="S35" s="31">
        <f>IF(OR($R35="",$F35=""),"",IFERROR($R35/$F35,""))</f>
        <v/>
      </c>
      <c r="T35" s="31">
        <f>IF(OR($L35="",$R35=""),"",$L35-$R35)</f>
        <v/>
      </c>
      <c r="U35" s="37">
        <f>IF(OR($L35="",$P35=""),"",IFERROR(($L35-$P35)/$L35,""))</f>
        <v/>
      </c>
      <c r="V35" s="15">
        <f>IF($D35="","",IFERROR(VLOOKUP($D35,Parameter!$D$4:$F$8,3,FALSE),""))</f>
        <v/>
      </c>
      <c r="W35" s="37">
        <f>IF(OR($F35="",$V35=""),"",IFERROR($F35/$V35,""))</f>
        <v/>
      </c>
      <c r="X35" s="12">
        <f>IF(COUNTA($A35:$M35)=0,"",IF(OR($A35="",$B35="",$C35="",$D35="",$E35="",$F35="",$G35="",$H35="",$I35="",$J35="",$K35="",$M35=""),"Angaben fehlen",IF(OR($Q35="",$V35=""),"Kategorie prüfen",IF($F35&gt;$V35,"Kapazität überschritten",IF(AND(OR($M35="Angeboten",$M35="Bestätigt"),$L35=""),"Angebot fehlt",IF(AND($L35&lt;&gt;"",$R35&lt;&gt;"",$L35&lt;$R35),"Unter Mindestpreis",IF(AND(Parameter!$B$5&lt;&gt;"",$B35&gt;=TODAY(),$B35-TODAY()&lt;=Parameter!$B$5,$M35="Entwurf"),"Entwurf kurz vor Termin","OK")))))))</f>
        <v/>
      </c>
    </row>
    <row r="36">
      <c r="A36" s="16" t="n"/>
      <c r="B36" s="33" t="n"/>
      <c r="C36" s="16" t="n"/>
      <c r="D36" s="16" t="n"/>
      <c r="E36" s="16" t="n"/>
      <c r="F36" s="18" t="n"/>
      <c r="G36" s="34" t="n"/>
      <c r="H36" s="34" t="n"/>
      <c r="I36" s="34" t="n"/>
      <c r="J36" s="34" t="n"/>
      <c r="K36" s="35" t="n"/>
      <c r="L36" s="34" t="n"/>
      <c r="M36" s="16" t="n"/>
      <c r="N36" s="29">
        <f>IF(COUNTA($A36:$M36)=0,"",IF(OR($F36="",$H36="",$I36="",$J36=""),"",$F36*SUM($H36:$J36)))</f>
        <v/>
      </c>
      <c r="O36" s="29">
        <f>IF(COUNTA($A36:$M36)=0,"",IF($K36="","",$K36*Parameter!$B$4))</f>
        <v/>
      </c>
      <c r="P36" s="29">
        <f>IF(COUNTA($A36:$M36)=0,"",IF(OR($G36="",$N36="",$O36=""),"",$G36+$N36+$O36))</f>
        <v/>
      </c>
      <c r="Q36" s="36">
        <f>IF($D36="","",IFERROR(VLOOKUP($D36,Parameter!$D$4:$F$8,2,FALSE),""))</f>
        <v/>
      </c>
      <c r="R36" s="29">
        <f>IF(OR($P36="",$Q36=""),"",IFERROR($P36/(1-$Q36),""))</f>
        <v/>
      </c>
      <c r="S36" s="29">
        <f>IF(OR($R36="",$F36=""),"",IFERROR($R36/$F36,""))</f>
        <v/>
      </c>
      <c r="T36" s="29">
        <f>IF(OR($L36="",$R36=""),"",$L36-$R36)</f>
        <v/>
      </c>
      <c r="U36" s="36">
        <f>IF(OR($L36="",$P36=""),"",IFERROR(($L36-$P36)/$L36,""))</f>
        <v/>
      </c>
      <c r="V36" s="7">
        <f>IF($D36="","",IFERROR(VLOOKUP($D36,Parameter!$D$4:$F$8,3,FALSE),""))</f>
        <v/>
      </c>
      <c r="W36" s="36">
        <f>IF(OR($F36="",$V36=""),"",IFERROR($F36/$V36,""))</f>
        <v/>
      </c>
      <c r="X36" s="8">
        <f>IF(COUNTA($A36:$M36)=0,"",IF(OR($A36="",$B36="",$C36="",$D36="",$E36="",$F36="",$G36="",$H36="",$I36="",$J36="",$K36="",$M36=""),"Angaben fehlen",IF(OR($Q36="",$V36=""),"Kategorie prüfen",IF($F36&gt;$V36,"Kapazität überschritten",IF(AND(OR($M36="Angeboten",$M36="Bestätigt"),$L36=""),"Angebot fehlt",IF(AND($L36&lt;&gt;"",$R36&lt;&gt;"",$L36&lt;$R36),"Unter Mindestpreis",IF(AND(Parameter!$B$5&lt;&gt;"",$B36&gt;=TODAY(),$B36-TODAY()&lt;=Parameter!$B$5,$M36="Entwurf"),"Entwurf kurz vor Termin","OK")))))))</f>
        <v/>
      </c>
    </row>
    <row r="37">
      <c r="A37" s="16" t="n"/>
      <c r="B37" s="33" t="n"/>
      <c r="C37" s="16" t="n"/>
      <c r="D37" s="16" t="n"/>
      <c r="E37" s="16" t="n"/>
      <c r="F37" s="18" t="n"/>
      <c r="G37" s="34" t="n"/>
      <c r="H37" s="34" t="n"/>
      <c r="I37" s="34" t="n"/>
      <c r="J37" s="34" t="n"/>
      <c r="K37" s="35" t="n"/>
      <c r="L37" s="34" t="n"/>
      <c r="M37" s="16" t="n"/>
      <c r="N37" s="31">
        <f>IF(COUNTA($A37:$M37)=0,"",IF(OR($F37="",$H37="",$I37="",$J37=""),"",$F37*SUM($H37:$J37)))</f>
        <v/>
      </c>
      <c r="O37" s="31">
        <f>IF(COUNTA($A37:$M37)=0,"",IF($K37="","",$K37*Parameter!$B$4))</f>
        <v/>
      </c>
      <c r="P37" s="31">
        <f>IF(COUNTA($A37:$M37)=0,"",IF(OR($G37="",$N37="",$O37=""),"",$G37+$N37+$O37))</f>
        <v/>
      </c>
      <c r="Q37" s="37">
        <f>IF($D37="","",IFERROR(VLOOKUP($D37,Parameter!$D$4:$F$8,2,FALSE),""))</f>
        <v/>
      </c>
      <c r="R37" s="31">
        <f>IF(OR($P37="",$Q37=""),"",IFERROR($P37/(1-$Q37),""))</f>
        <v/>
      </c>
      <c r="S37" s="31">
        <f>IF(OR($R37="",$F37=""),"",IFERROR($R37/$F37,""))</f>
        <v/>
      </c>
      <c r="T37" s="31">
        <f>IF(OR($L37="",$R37=""),"",$L37-$R37)</f>
        <v/>
      </c>
      <c r="U37" s="37">
        <f>IF(OR($L37="",$P37=""),"",IFERROR(($L37-$P37)/$L37,""))</f>
        <v/>
      </c>
      <c r="V37" s="15">
        <f>IF($D37="","",IFERROR(VLOOKUP($D37,Parameter!$D$4:$F$8,3,FALSE),""))</f>
        <v/>
      </c>
      <c r="W37" s="37">
        <f>IF(OR($F37="",$V37=""),"",IFERROR($F37/$V37,""))</f>
        <v/>
      </c>
      <c r="X37" s="12">
        <f>IF(COUNTA($A37:$M37)=0,"",IF(OR($A37="",$B37="",$C37="",$D37="",$E37="",$F37="",$G37="",$H37="",$I37="",$J37="",$K37="",$M37=""),"Angaben fehlen",IF(OR($Q37="",$V37=""),"Kategorie prüfen",IF($F37&gt;$V37,"Kapazität überschritten",IF(AND(OR($M37="Angeboten",$M37="Bestätigt"),$L37=""),"Angebot fehlt",IF(AND($L37&lt;&gt;"",$R37&lt;&gt;"",$L37&lt;$R37),"Unter Mindestpreis",IF(AND(Parameter!$B$5&lt;&gt;"",$B37&gt;=TODAY(),$B37-TODAY()&lt;=Parameter!$B$5,$M37="Entwurf"),"Entwurf kurz vor Termin","OK")))))))</f>
        <v/>
      </c>
    </row>
    <row r="38">
      <c r="A38" s="16" t="n"/>
      <c r="B38" s="33" t="n"/>
      <c r="C38" s="16" t="n"/>
      <c r="D38" s="16" t="n"/>
      <c r="E38" s="16" t="n"/>
      <c r="F38" s="18" t="n"/>
      <c r="G38" s="34" t="n"/>
      <c r="H38" s="34" t="n"/>
      <c r="I38" s="34" t="n"/>
      <c r="J38" s="34" t="n"/>
      <c r="K38" s="35" t="n"/>
      <c r="L38" s="34" t="n"/>
      <c r="M38" s="16" t="n"/>
      <c r="N38" s="29">
        <f>IF(COUNTA($A38:$M38)=0,"",IF(OR($F38="",$H38="",$I38="",$J38=""),"",$F38*SUM($H38:$J38)))</f>
        <v/>
      </c>
      <c r="O38" s="29">
        <f>IF(COUNTA($A38:$M38)=0,"",IF($K38="","",$K38*Parameter!$B$4))</f>
        <v/>
      </c>
      <c r="P38" s="29">
        <f>IF(COUNTA($A38:$M38)=0,"",IF(OR($G38="",$N38="",$O38=""),"",$G38+$N38+$O38))</f>
        <v/>
      </c>
      <c r="Q38" s="36">
        <f>IF($D38="","",IFERROR(VLOOKUP($D38,Parameter!$D$4:$F$8,2,FALSE),""))</f>
        <v/>
      </c>
      <c r="R38" s="29">
        <f>IF(OR($P38="",$Q38=""),"",IFERROR($P38/(1-$Q38),""))</f>
        <v/>
      </c>
      <c r="S38" s="29">
        <f>IF(OR($R38="",$F38=""),"",IFERROR($R38/$F38,""))</f>
        <v/>
      </c>
      <c r="T38" s="29">
        <f>IF(OR($L38="",$R38=""),"",$L38-$R38)</f>
        <v/>
      </c>
      <c r="U38" s="36">
        <f>IF(OR($L38="",$P38=""),"",IFERROR(($L38-$P38)/$L38,""))</f>
        <v/>
      </c>
      <c r="V38" s="7">
        <f>IF($D38="","",IFERROR(VLOOKUP($D38,Parameter!$D$4:$F$8,3,FALSE),""))</f>
        <v/>
      </c>
      <c r="W38" s="36">
        <f>IF(OR($F38="",$V38=""),"",IFERROR($F38/$V38,""))</f>
        <v/>
      </c>
      <c r="X38" s="8">
        <f>IF(COUNTA($A38:$M38)=0,"",IF(OR($A38="",$B38="",$C38="",$D38="",$E38="",$F38="",$G38="",$H38="",$I38="",$J38="",$K38="",$M38=""),"Angaben fehlen",IF(OR($Q38="",$V38=""),"Kategorie prüfen",IF($F38&gt;$V38,"Kapazität überschritten",IF(AND(OR($M38="Angeboten",$M38="Bestätigt"),$L38=""),"Angebot fehlt",IF(AND($L38&lt;&gt;"",$R38&lt;&gt;"",$L38&lt;$R38),"Unter Mindestpreis",IF(AND(Parameter!$B$5&lt;&gt;"",$B38&gt;=TODAY(),$B38-TODAY()&lt;=Parameter!$B$5,$M38="Entwurf"),"Entwurf kurz vor Termin","OK")))))))</f>
        <v/>
      </c>
    </row>
    <row r="39">
      <c r="A39" s="16" t="n"/>
      <c r="B39" s="33" t="n"/>
      <c r="C39" s="16" t="n"/>
      <c r="D39" s="16" t="n"/>
      <c r="E39" s="16" t="n"/>
      <c r="F39" s="18" t="n"/>
      <c r="G39" s="34" t="n"/>
      <c r="H39" s="34" t="n"/>
      <c r="I39" s="34" t="n"/>
      <c r="J39" s="34" t="n"/>
      <c r="K39" s="35" t="n"/>
      <c r="L39" s="34" t="n"/>
      <c r="M39" s="16" t="n"/>
      <c r="N39" s="31">
        <f>IF(COUNTA($A39:$M39)=0,"",IF(OR($F39="",$H39="",$I39="",$J39=""),"",$F39*SUM($H39:$J39)))</f>
        <v/>
      </c>
      <c r="O39" s="31">
        <f>IF(COUNTA($A39:$M39)=0,"",IF($K39="","",$K39*Parameter!$B$4))</f>
        <v/>
      </c>
      <c r="P39" s="31">
        <f>IF(COUNTA($A39:$M39)=0,"",IF(OR($G39="",$N39="",$O39=""),"",$G39+$N39+$O39))</f>
        <v/>
      </c>
      <c r="Q39" s="37">
        <f>IF($D39="","",IFERROR(VLOOKUP($D39,Parameter!$D$4:$F$8,2,FALSE),""))</f>
        <v/>
      </c>
      <c r="R39" s="31">
        <f>IF(OR($P39="",$Q39=""),"",IFERROR($P39/(1-$Q39),""))</f>
        <v/>
      </c>
      <c r="S39" s="31">
        <f>IF(OR($R39="",$F39=""),"",IFERROR($R39/$F39,""))</f>
        <v/>
      </c>
      <c r="T39" s="31">
        <f>IF(OR($L39="",$R39=""),"",$L39-$R39)</f>
        <v/>
      </c>
      <c r="U39" s="37">
        <f>IF(OR($L39="",$P39=""),"",IFERROR(($L39-$P39)/$L39,""))</f>
        <v/>
      </c>
      <c r="V39" s="15">
        <f>IF($D39="","",IFERROR(VLOOKUP($D39,Parameter!$D$4:$F$8,3,FALSE),""))</f>
        <v/>
      </c>
      <c r="W39" s="37">
        <f>IF(OR($F39="",$V39=""),"",IFERROR($F39/$V39,""))</f>
        <v/>
      </c>
      <c r="X39" s="12">
        <f>IF(COUNTA($A39:$M39)=0,"",IF(OR($A39="",$B39="",$C39="",$D39="",$E39="",$F39="",$G39="",$H39="",$I39="",$J39="",$K39="",$M39=""),"Angaben fehlen",IF(OR($Q39="",$V39=""),"Kategorie prüfen",IF($F39&gt;$V39,"Kapazität überschritten",IF(AND(OR($M39="Angeboten",$M39="Bestätigt"),$L39=""),"Angebot fehlt",IF(AND($L39&lt;&gt;"",$R39&lt;&gt;"",$L39&lt;$R39),"Unter Mindestpreis",IF(AND(Parameter!$B$5&lt;&gt;"",$B39&gt;=TODAY(),$B39-TODAY()&lt;=Parameter!$B$5,$M39="Entwurf"),"Entwurf kurz vor Termin","OK")))))))</f>
        <v/>
      </c>
    </row>
    <row r="40">
      <c r="A40" s="16" t="n"/>
      <c r="B40" s="33" t="n"/>
      <c r="C40" s="16" t="n"/>
      <c r="D40" s="16" t="n"/>
      <c r="E40" s="16" t="n"/>
      <c r="F40" s="18" t="n"/>
      <c r="G40" s="34" t="n"/>
      <c r="H40" s="34" t="n"/>
      <c r="I40" s="34" t="n"/>
      <c r="J40" s="34" t="n"/>
      <c r="K40" s="35" t="n"/>
      <c r="L40" s="34" t="n"/>
      <c r="M40" s="16" t="n"/>
      <c r="N40" s="29">
        <f>IF(COUNTA($A40:$M40)=0,"",IF(OR($F40="",$H40="",$I40="",$J40=""),"",$F40*SUM($H40:$J40)))</f>
        <v/>
      </c>
      <c r="O40" s="29">
        <f>IF(COUNTA($A40:$M40)=0,"",IF($K40="","",$K40*Parameter!$B$4))</f>
        <v/>
      </c>
      <c r="P40" s="29">
        <f>IF(COUNTA($A40:$M40)=0,"",IF(OR($G40="",$N40="",$O40=""),"",$G40+$N40+$O40))</f>
        <v/>
      </c>
      <c r="Q40" s="36">
        <f>IF($D40="","",IFERROR(VLOOKUP($D40,Parameter!$D$4:$F$8,2,FALSE),""))</f>
        <v/>
      </c>
      <c r="R40" s="29">
        <f>IF(OR($P40="",$Q40=""),"",IFERROR($P40/(1-$Q40),""))</f>
        <v/>
      </c>
      <c r="S40" s="29">
        <f>IF(OR($R40="",$F40=""),"",IFERROR($R40/$F40,""))</f>
        <v/>
      </c>
      <c r="T40" s="29">
        <f>IF(OR($L40="",$R40=""),"",$L40-$R40)</f>
        <v/>
      </c>
      <c r="U40" s="36">
        <f>IF(OR($L40="",$P40=""),"",IFERROR(($L40-$P40)/$L40,""))</f>
        <v/>
      </c>
      <c r="V40" s="7">
        <f>IF($D40="","",IFERROR(VLOOKUP($D40,Parameter!$D$4:$F$8,3,FALSE),""))</f>
        <v/>
      </c>
      <c r="W40" s="36">
        <f>IF(OR($F40="",$V40=""),"",IFERROR($F40/$V40,""))</f>
        <v/>
      </c>
      <c r="X40" s="8">
        <f>IF(COUNTA($A40:$M40)=0,"",IF(OR($A40="",$B40="",$C40="",$D40="",$E40="",$F40="",$G40="",$H40="",$I40="",$J40="",$K40="",$M40=""),"Angaben fehlen",IF(OR($Q40="",$V40=""),"Kategorie prüfen",IF($F40&gt;$V40,"Kapazität überschritten",IF(AND(OR($M40="Angeboten",$M40="Bestätigt"),$L40=""),"Angebot fehlt",IF(AND($L40&lt;&gt;"",$R40&lt;&gt;"",$L40&lt;$R40),"Unter Mindestpreis",IF(AND(Parameter!$B$5&lt;&gt;"",$B40&gt;=TODAY(),$B40-TODAY()&lt;=Parameter!$B$5,$M40="Entwurf"),"Entwurf kurz vor Termin","OK")))))))</f>
        <v/>
      </c>
    </row>
    <row r="41">
      <c r="A41" s="16" t="n"/>
      <c r="B41" s="33" t="n"/>
      <c r="C41" s="16" t="n"/>
      <c r="D41" s="16" t="n"/>
      <c r="E41" s="16" t="n"/>
      <c r="F41" s="18" t="n"/>
      <c r="G41" s="34" t="n"/>
      <c r="H41" s="34" t="n"/>
      <c r="I41" s="34" t="n"/>
      <c r="J41" s="34" t="n"/>
      <c r="K41" s="35" t="n"/>
      <c r="L41" s="34" t="n"/>
      <c r="M41" s="16" t="n"/>
      <c r="N41" s="31">
        <f>IF(COUNTA($A41:$M41)=0,"",IF(OR($F41="",$H41="",$I41="",$J41=""),"",$F41*SUM($H41:$J41)))</f>
        <v/>
      </c>
      <c r="O41" s="31">
        <f>IF(COUNTA($A41:$M41)=0,"",IF($K41="","",$K41*Parameter!$B$4))</f>
        <v/>
      </c>
      <c r="P41" s="31">
        <f>IF(COUNTA($A41:$M41)=0,"",IF(OR($G41="",$N41="",$O41=""),"",$G41+$N41+$O41))</f>
        <v/>
      </c>
      <c r="Q41" s="37">
        <f>IF($D41="","",IFERROR(VLOOKUP($D41,Parameter!$D$4:$F$8,2,FALSE),""))</f>
        <v/>
      </c>
      <c r="R41" s="31">
        <f>IF(OR($P41="",$Q41=""),"",IFERROR($P41/(1-$Q41),""))</f>
        <v/>
      </c>
      <c r="S41" s="31">
        <f>IF(OR($R41="",$F41=""),"",IFERROR($R41/$F41,""))</f>
        <v/>
      </c>
      <c r="T41" s="31">
        <f>IF(OR($L41="",$R41=""),"",$L41-$R41)</f>
        <v/>
      </c>
      <c r="U41" s="37">
        <f>IF(OR($L41="",$P41=""),"",IFERROR(($L41-$P41)/$L41,""))</f>
        <v/>
      </c>
      <c r="V41" s="15">
        <f>IF($D41="","",IFERROR(VLOOKUP($D41,Parameter!$D$4:$F$8,3,FALSE),""))</f>
        <v/>
      </c>
      <c r="W41" s="37">
        <f>IF(OR($F41="",$V41=""),"",IFERROR($F41/$V41,""))</f>
        <v/>
      </c>
      <c r="X41" s="12">
        <f>IF(COUNTA($A41:$M41)=0,"",IF(OR($A41="",$B41="",$C41="",$D41="",$E41="",$F41="",$G41="",$H41="",$I41="",$J41="",$K41="",$M41=""),"Angaben fehlen",IF(OR($Q41="",$V41=""),"Kategorie prüfen",IF($F41&gt;$V41,"Kapazität überschritten",IF(AND(OR($M41="Angeboten",$M41="Bestätigt"),$L41=""),"Angebot fehlt",IF(AND($L41&lt;&gt;"",$R41&lt;&gt;"",$L41&lt;$R41),"Unter Mindestpreis",IF(AND(Parameter!$B$5&lt;&gt;"",$B41&gt;=TODAY(),$B41-TODAY()&lt;=Parameter!$B$5,$M41="Entwurf"),"Entwurf kurz vor Termin","OK")))))))</f>
        <v/>
      </c>
    </row>
    <row r="42">
      <c r="A42" s="16" t="n"/>
      <c r="B42" s="33" t="n"/>
      <c r="C42" s="16" t="n"/>
      <c r="D42" s="16" t="n"/>
      <c r="E42" s="16" t="n"/>
      <c r="F42" s="18" t="n"/>
      <c r="G42" s="34" t="n"/>
      <c r="H42" s="34" t="n"/>
      <c r="I42" s="34" t="n"/>
      <c r="J42" s="34" t="n"/>
      <c r="K42" s="35" t="n"/>
      <c r="L42" s="34" t="n"/>
      <c r="M42" s="16" t="n"/>
      <c r="N42" s="29">
        <f>IF(COUNTA($A42:$M42)=0,"",IF(OR($F42="",$H42="",$I42="",$J42=""),"",$F42*SUM($H42:$J42)))</f>
        <v/>
      </c>
      <c r="O42" s="29">
        <f>IF(COUNTA($A42:$M42)=0,"",IF($K42="","",$K42*Parameter!$B$4))</f>
        <v/>
      </c>
      <c r="P42" s="29">
        <f>IF(COUNTA($A42:$M42)=0,"",IF(OR($G42="",$N42="",$O42=""),"",$G42+$N42+$O42))</f>
        <v/>
      </c>
      <c r="Q42" s="36">
        <f>IF($D42="","",IFERROR(VLOOKUP($D42,Parameter!$D$4:$F$8,2,FALSE),""))</f>
        <v/>
      </c>
      <c r="R42" s="29">
        <f>IF(OR($P42="",$Q42=""),"",IFERROR($P42/(1-$Q42),""))</f>
        <v/>
      </c>
      <c r="S42" s="29">
        <f>IF(OR($R42="",$F42=""),"",IFERROR($R42/$F42,""))</f>
        <v/>
      </c>
      <c r="T42" s="29">
        <f>IF(OR($L42="",$R42=""),"",$L42-$R42)</f>
        <v/>
      </c>
      <c r="U42" s="36">
        <f>IF(OR($L42="",$P42=""),"",IFERROR(($L42-$P42)/$L42,""))</f>
        <v/>
      </c>
      <c r="V42" s="7">
        <f>IF($D42="","",IFERROR(VLOOKUP($D42,Parameter!$D$4:$F$8,3,FALSE),""))</f>
        <v/>
      </c>
      <c r="W42" s="36">
        <f>IF(OR($F42="",$V42=""),"",IFERROR($F42/$V42,""))</f>
        <v/>
      </c>
      <c r="X42" s="8">
        <f>IF(COUNTA($A42:$M42)=0,"",IF(OR($A42="",$B42="",$C42="",$D42="",$E42="",$F42="",$G42="",$H42="",$I42="",$J42="",$K42="",$M42=""),"Angaben fehlen",IF(OR($Q42="",$V42=""),"Kategorie prüfen",IF($F42&gt;$V42,"Kapazität überschritten",IF(AND(OR($M42="Angeboten",$M42="Bestätigt"),$L42=""),"Angebot fehlt",IF(AND($L42&lt;&gt;"",$R42&lt;&gt;"",$L42&lt;$R42),"Unter Mindestpreis",IF(AND(Parameter!$B$5&lt;&gt;"",$B42&gt;=TODAY(),$B42-TODAY()&lt;=Parameter!$B$5,$M42="Entwurf"),"Entwurf kurz vor Termin","OK")))))))</f>
        <v/>
      </c>
    </row>
    <row r="43">
      <c r="A43" s="16" t="n"/>
      <c r="B43" s="33" t="n"/>
      <c r="C43" s="16" t="n"/>
      <c r="D43" s="16" t="n"/>
      <c r="E43" s="16" t="n"/>
      <c r="F43" s="18" t="n"/>
      <c r="G43" s="34" t="n"/>
      <c r="H43" s="34" t="n"/>
      <c r="I43" s="34" t="n"/>
      <c r="J43" s="34" t="n"/>
      <c r="K43" s="35" t="n"/>
      <c r="L43" s="34" t="n"/>
      <c r="M43" s="16" t="n"/>
      <c r="N43" s="31">
        <f>IF(COUNTA($A43:$M43)=0,"",IF(OR($F43="",$H43="",$I43="",$J43=""),"",$F43*SUM($H43:$J43)))</f>
        <v/>
      </c>
      <c r="O43" s="31">
        <f>IF(COUNTA($A43:$M43)=0,"",IF($K43="","",$K43*Parameter!$B$4))</f>
        <v/>
      </c>
      <c r="P43" s="31">
        <f>IF(COUNTA($A43:$M43)=0,"",IF(OR($G43="",$N43="",$O43=""),"",$G43+$N43+$O43))</f>
        <v/>
      </c>
      <c r="Q43" s="37">
        <f>IF($D43="","",IFERROR(VLOOKUP($D43,Parameter!$D$4:$F$8,2,FALSE),""))</f>
        <v/>
      </c>
      <c r="R43" s="31">
        <f>IF(OR($P43="",$Q43=""),"",IFERROR($P43/(1-$Q43),""))</f>
        <v/>
      </c>
      <c r="S43" s="31">
        <f>IF(OR($R43="",$F43=""),"",IFERROR($R43/$F43,""))</f>
        <v/>
      </c>
      <c r="T43" s="31">
        <f>IF(OR($L43="",$R43=""),"",$L43-$R43)</f>
        <v/>
      </c>
      <c r="U43" s="37">
        <f>IF(OR($L43="",$P43=""),"",IFERROR(($L43-$P43)/$L43,""))</f>
        <v/>
      </c>
      <c r="V43" s="15">
        <f>IF($D43="","",IFERROR(VLOOKUP($D43,Parameter!$D$4:$F$8,3,FALSE),""))</f>
        <v/>
      </c>
      <c r="W43" s="37">
        <f>IF(OR($F43="",$V43=""),"",IFERROR($F43/$V43,""))</f>
        <v/>
      </c>
      <c r="X43" s="12">
        <f>IF(COUNTA($A43:$M43)=0,"",IF(OR($A43="",$B43="",$C43="",$D43="",$E43="",$F43="",$G43="",$H43="",$I43="",$J43="",$K43="",$M43=""),"Angaben fehlen",IF(OR($Q43="",$V43=""),"Kategorie prüfen",IF($F43&gt;$V43,"Kapazität überschritten",IF(AND(OR($M43="Angeboten",$M43="Bestätigt"),$L43=""),"Angebot fehlt",IF(AND($L43&lt;&gt;"",$R43&lt;&gt;"",$L43&lt;$R43),"Unter Mindestpreis",IF(AND(Parameter!$B$5&lt;&gt;"",$B43&gt;=TODAY(),$B43-TODAY()&lt;=Parameter!$B$5,$M43="Entwurf"),"Entwurf kurz vor Termin","OK")))))))</f>
        <v/>
      </c>
    </row>
    <row r="44">
      <c r="A44" s="16" t="n"/>
      <c r="B44" s="33" t="n"/>
      <c r="C44" s="16" t="n"/>
      <c r="D44" s="16" t="n"/>
      <c r="E44" s="16" t="n"/>
      <c r="F44" s="18" t="n"/>
      <c r="G44" s="34" t="n"/>
      <c r="H44" s="34" t="n"/>
      <c r="I44" s="34" t="n"/>
      <c r="J44" s="34" t="n"/>
      <c r="K44" s="35" t="n"/>
      <c r="L44" s="34" t="n"/>
      <c r="M44" s="16" t="n"/>
      <c r="N44" s="29">
        <f>IF(COUNTA($A44:$M44)=0,"",IF(OR($F44="",$H44="",$I44="",$J44=""),"",$F44*SUM($H44:$J44)))</f>
        <v/>
      </c>
      <c r="O44" s="29">
        <f>IF(COUNTA($A44:$M44)=0,"",IF($K44="","",$K44*Parameter!$B$4))</f>
        <v/>
      </c>
      <c r="P44" s="29">
        <f>IF(COUNTA($A44:$M44)=0,"",IF(OR($G44="",$N44="",$O44=""),"",$G44+$N44+$O44))</f>
        <v/>
      </c>
      <c r="Q44" s="36">
        <f>IF($D44="","",IFERROR(VLOOKUP($D44,Parameter!$D$4:$F$8,2,FALSE),""))</f>
        <v/>
      </c>
      <c r="R44" s="29">
        <f>IF(OR($P44="",$Q44=""),"",IFERROR($P44/(1-$Q44),""))</f>
        <v/>
      </c>
      <c r="S44" s="29">
        <f>IF(OR($R44="",$F44=""),"",IFERROR($R44/$F44,""))</f>
        <v/>
      </c>
      <c r="T44" s="29">
        <f>IF(OR($L44="",$R44=""),"",$L44-$R44)</f>
        <v/>
      </c>
      <c r="U44" s="36">
        <f>IF(OR($L44="",$P44=""),"",IFERROR(($L44-$P44)/$L44,""))</f>
        <v/>
      </c>
      <c r="V44" s="7">
        <f>IF($D44="","",IFERROR(VLOOKUP($D44,Parameter!$D$4:$F$8,3,FALSE),""))</f>
        <v/>
      </c>
      <c r="W44" s="36">
        <f>IF(OR($F44="",$V44=""),"",IFERROR($F44/$V44,""))</f>
        <v/>
      </c>
      <c r="X44" s="8">
        <f>IF(COUNTA($A44:$M44)=0,"",IF(OR($A44="",$B44="",$C44="",$D44="",$E44="",$F44="",$G44="",$H44="",$I44="",$J44="",$K44="",$M44=""),"Angaben fehlen",IF(OR($Q44="",$V44=""),"Kategorie prüfen",IF($F44&gt;$V44,"Kapazität überschritten",IF(AND(OR($M44="Angeboten",$M44="Bestätigt"),$L44=""),"Angebot fehlt",IF(AND($L44&lt;&gt;"",$R44&lt;&gt;"",$L44&lt;$R44),"Unter Mindestpreis",IF(AND(Parameter!$B$5&lt;&gt;"",$B44&gt;=TODAY(),$B44-TODAY()&lt;=Parameter!$B$5,$M44="Entwurf"),"Entwurf kurz vor Termin","OK")))))))</f>
        <v/>
      </c>
    </row>
    <row r="45">
      <c r="A45" s="16" t="n"/>
      <c r="B45" s="33" t="n"/>
      <c r="C45" s="16" t="n"/>
      <c r="D45" s="16" t="n"/>
      <c r="E45" s="16" t="n"/>
      <c r="F45" s="18" t="n"/>
      <c r="G45" s="34" t="n"/>
      <c r="H45" s="34" t="n"/>
      <c r="I45" s="34" t="n"/>
      <c r="J45" s="34" t="n"/>
      <c r="K45" s="35" t="n"/>
      <c r="L45" s="34" t="n"/>
      <c r="M45" s="16" t="n"/>
      <c r="N45" s="31">
        <f>IF(COUNTA($A45:$M45)=0,"",IF(OR($F45="",$H45="",$I45="",$J45=""),"",$F45*SUM($H45:$J45)))</f>
        <v/>
      </c>
      <c r="O45" s="31">
        <f>IF(COUNTA($A45:$M45)=0,"",IF($K45="","",$K45*Parameter!$B$4))</f>
        <v/>
      </c>
      <c r="P45" s="31">
        <f>IF(COUNTA($A45:$M45)=0,"",IF(OR($G45="",$N45="",$O45=""),"",$G45+$N45+$O45))</f>
        <v/>
      </c>
      <c r="Q45" s="37">
        <f>IF($D45="","",IFERROR(VLOOKUP($D45,Parameter!$D$4:$F$8,2,FALSE),""))</f>
        <v/>
      </c>
      <c r="R45" s="31">
        <f>IF(OR($P45="",$Q45=""),"",IFERROR($P45/(1-$Q45),""))</f>
        <v/>
      </c>
      <c r="S45" s="31">
        <f>IF(OR($R45="",$F45=""),"",IFERROR($R45/$F45,""))</f>
        <v/>
      </c>
      <c r="T45" s="31">
        <f>IF(OR($L45="",$R45=""),"",$L45-$R45)</f>
        <v/>
      </c>
      <c r="U45" s="37">
        <f>IF(OR($L45="",$P45=""),"",IFERROR(($L45-$P45)/$L45,""))</f>
        <v/>
      </c>
      <c r="V45" s="15">
        <f>IF($D45="","",IFERROR(VLOOKUP($D45,Parameter!$D$4:$F$8,3,FALSE),""))</f>
        <v/>
      </c>
      <c r="W45" s="37">
        <f>IF(OR($F45="",$V45=""),"",IFERROR($F45/$V45,""))</f>
        <v/>
      </c>
      <c r="X45" s="12">
        <f>IF(COUNTA($A45:$M45)=0,"",IF(OR($A45="",$B45="",$C45="",$D45="",$E45="",$F45="",$G45="",$H45="",$I45="",$J45="",$K45="",$M45=""),"Angaben fehlen",IF(OR($Q45="",$V45=""),"Kategorie prüfen",IF($F45&gt;$V45,"Kapazität überschritten",IF(AND(OR($M45="Angeboten",$M45="Bestätigt"),$L45=""),"Angebot fehlt",IF(AND($L45&lt;&gt;"",$R45&lt;&gt;"",$L45&lt;$R45),"Unter Mindestpreis",IF(AND(Parameter!$B$5&lt;&gt;"",$B45&gt;=TODAY(),$B45-TODAY()&lt;=Parameter!$B$5,$M45="Entwurf"),"Entwurf kurz vor Termin","OK")))))))</f>
        <v/>
      </c>
    </row>
    <row r="46">
      <c r="A46" s="16" t="n"/>
      <c r="B46" s="33" t="n"/>
      <c r="C46" s="16" t="n"/>
      <c r="D46" s="16" t="n"/>
      <c r="E46" s="16" t="n"/>
      <c r="F46" s="18" t="n"/>
      <c r="G46" s="34" t="n"/>
      <c r="H46" s="34" t="n"/>
      <c r="I46" s="34" t="n"/>
      <c r="J46" s="34" t="n"/>
      <c r="K46" s="35" t="n"/>
      <c r="L46" s="34" t="n"/>
      <c r="M46" s="16" t="n"/>
      <c r="N46" s="29">
        <f>IF(COUNTA($A46:$M46)=0,"",IF(OR($F46="",$H46="",$I46="",$J46=""),"",$F46*SUM($H46:$J46)))</f>
        <v/>
      </c>
      <c r="O46" s="29">
        <f>IF(COUNTA($A46:$M46)=0,"",IF($K46="","",$K46*Parameter!$B$4))</f>
        <v/>
      </c>
      <c r="P46" s="29">
        <f>IF(COUNTA($A46:$M46)=0,"",IF(OR($G46="",$N46="",$O46=""),"",$G46+$N46+$O46))</f>
        <v/>
      </c>
      <c r="Q46" s="36">
        <f>IF($D46="","",IFERROR(VLOOKUP($D46,Parameter!$D$4:$F$8,2,FALSE),""))</f>
        <v/>
      </c>
      <c r="R46" s="29">
        <f>IF(OR($P46="",$Q46=""),"",IFERROR($P46/(1-$Q46),""))</f>
        <v/>
      </c>
      <c r="S46" s="29">
        <f>IF(OR($R46="",$F46=""),"",IFERROR($R46/$F46,""))</f>
        <v/>
      </c>
      <c r="T46" s="29">
        <f>IF(OR($L46="",$R46=""),"",$L46-$R46)</f>
        <v/>
      </c>
      <c r="U46" s="36">
        <f>IF(OR($L46="",$P46=""),"",IFERROR(($L46-$P46)/$L46,""))</f>
        <v/>
      </c>
      <c r="V46" s="7">
        <f>IF($D46="","",IFERROR(VLOOKUP($D46,Parameter!$D$4:$F$8,3,FALSE),""))</f>
        <v/>
      </c>
      <c r="W46" s="36">
        <f>IF(OR($F46="",$V46=""),"",IFERROR($F46/$V46,""))</f>
        <v/>
      </c>
      <c r="X46" s="8">
        <f>IF(COUNTA($A46:$M46)=0,"",IF(OR($A46="",$B46="",$C46="",$D46="",$E46="",$F46="",$G46="",$H46="",$I46="",$J46="",$K46="",$M46=""),"Angaben fehlen",IF(OR($Q46="",$V46=""),"Kategorie prüfen",IF($F46&gt;$V46,"Kapazität überschritten",IF(AND(OR($M46="Angeboten",$M46="Bestätigt"),$L46=""),"Angebot fehlt",IF(AND($L46&lt;&gt;"",$R46&lt;&gt;"",$L46&lt;$R46),"Unter Mindestpreis",IF(AND(Parameter!$B$5&lt;&gt;"",$B46&gt;=TODAY(),$B46-TODAY()&lt;=Parameter!$B$5,$M46="Entwurf"),"Entwurf kurz vor Termin","OK")))))))</f>
        <v/>
      </c>
    </row>
    <row r="47">
      <c r="A47" s="16" t="n"/>
      <c r="B47" s="33" t="n"/>
      <c r="C47" s="16" t="n"/>
      <c r="D47" s="16" t="n"/>
      <c r="E47" s="16" t="n"/>
      <c r="F47" s="18" t="n"/>
      <c r="G47" s="34" t="n"/>
      <c r="H47" s="34" t="n"/>
      <c r="I47" s="34" t="n"/>
      <c r="J47" s="34" t="n"/>
      <c r="K47" s="35" t="n"/>
      <c r="L47" s="34" t="n"/>
      <c r="M47" s="16" t="n"/>
      <c r="N47" s="31">
        <f>IF(COUNTA($A47:$M47)=0,"",IF(OR($F47="",$H47="",$I47="",$J47=""),"",$F47*SUM($H47:$J47)))</f>
        <v/>
      </c>
      <c r="O47" s="31">
        <f>IF(COUNTA($A47:$M47)=0,"",IF($K47="","",$K47*Parameter!$B$4))</f>
        <v/>
      </c>
      <c r="P47" s="31">
        <f>IF(COUNTA($A47:$M47)=0,"",IF(OR($G47="",$N47="",$O47=""),"",$G47+$N47+$O47))</f>
        <v/>
      </c>
      <c r="Q47" s="37">
        <f>IF($D47="","",IFERROR(VLOOKUP($D47,Parameter!$D$4:$F$8,2,FALSE),""))</f>
        <v/>
      </c>
      <c r="R47" s="31">
        <f>IF(OR($P47="",$Q47=""),"",IFERROR($P47/(1-$Q47),""))</f>
        <v/>
      </c>
      <c r="S47" s="31">
        <f>IF(OR($R47="",$F47=""),"",IFERROR($R47/$F47,""))</f>
        <v/>
      </c>
      <c r="T47" s="31">
        <f>IF(OR($L47="",$R47=""),"",$L47-$R47)</f>
        <v/>
      </c>
      <c r="U47" s="37">
        <f>IF(OR($L47="",$P47=""),"",IFERROR(($L47-$P47)/$L47,""))</f>
        <v/>
      </c>
      <c r="V47" s="15">
        <f>IF($D47="","",IFERROR(VLOOKUP($D47,Parameter!$D$4:$F$8,3,FALSE),""))</f>
        <v/>
      </c>
      <c r="W47" s="37">
        <f>IF(OR($F47="",$V47=""),"",IFERROR($F47/$V47,""))</f>
        <v/>
      </c>
      <c r="X47" s="12">
        <f>IF(COUNTA($A47:$M47)=0,"",IF(OR($A47="",$B47="",$C47="",$D47="",$E47="",$F47="",$G47="",$H47="",$I47="",$J47="",$K47="",$M47=""),"Angaben fehlen",IF(OR($Q47="",$V47=""),"Kategorie prüfen",IF($F47&gt;$V47,"Kapazität überschritten",IF(AND(OR($M47="Angeboten",$M47="Bestätigt"),$L47=""),"Angebot fehlt",IF(AND($L47&lt;&gt;"",$R47&lt;&gt;"",$L47&lt;$R47),"Unter Mindestpreis",IF(AND(Parameter!$B$5&lt;&gt;"",$B47&gt;=TODAY(),$B47-TODAY()&lt;=Parameter!$B$5,$M47="Entwurf"),"Entwurf kurz vor Termin","OK")))))))</f>
        <v/>
      </c>
    </row>
    <row r="48">
      <c r="A48" s="16" t="n"/>
      <c r="B48" s="33" t="n"/>
      <c r="C48" s="16" t="n"/>
      <c r="D48" s="16" t="n"/>
      <c r="E48" s="16" t="n"/>
      <c r="F48" s="18" t="n"/>
      <c r="G48" s="34" t="n"/>
      <c r="H48" s="34" t="n"/>
      <c r="I48" s="34" t="n"/>
      <c r="J48" s="34" t="n"/>
      <c r="K48" s="35" t="n"/>
      <c r="L48" s="34" t="n"/>
      <c r="M48" s="16" t="n"/>
      <c r="N48" s="29">
        <f>IF(COUNTA($A48:$M48)=0,"",IF(OR($F48="",$H48="",$I48="",$J48=""),"",$F48*SUM($H48:$J48)))</f>
        <v/>
      </c>
      <c r="O48" s="29">
        <f>IF(COUNTA($A48:$M48)=0,"",IF($K48="","",$K48*Parameter!$B$4))</f>
        <v/>
      </c>
      <c r="P48" s="29">
        <f>IF(COUNTA($A48:$M48)=0,"",IF(OR($G48="",$N48="",$O48=""),"",$G48+$N48+$O48))</f>
        <v/>
      </c>
      <c r="Q48" s="36">
        <f>IF($D48="","",IFERROR(VLOOKUP($D48,Parameter!$D$4:$F$8,2,FALSE),""))</f>
        <v/>
      </c>
      <c r="R48" s="29">
        <f>IF(OR($P48="",$Q48=""),"",IFERROR($P48/(1-$Q48),""))</f>
        <v/>
      </c>
      <c r="S48" s="29">
        <f>IF(OR($R48="",$F48=""),"",IFERROR($R48/$F48,""))</f>
        <v/>
      </c>
      <c r="T48" s="29">
        <f>IF(OR($L48="",$R48=""),"",$L48-$R48)</f>
        <v/>
      </c>
      <c r="U48" s="36">
        <f>IF(OR($L48="",$P48=""),"",IFERROR(($L48-$P48)/$L48,""))</f>
        <v/>
      </c>
      <c r="V48" s="7">
        <f>IF($D48="","",IFERROR(VLOOKUP($D48,Parameter!$D$4:$F$8,3,FALSE),""))</f>
        <v/>
      </c>
      <c r="W48" s="36">
        <f>IF(OR($F48="",$V48=""),"",IFERROR($F48/$V48,""))</f>
        <v/>
      </c>
      <c r="X48" s="8">
        <f>IF(COUNTA($A48:$M48)=0,"",IF(OR($A48="",$B48="",$C48="",$D48="",$E48="",$F48="",$G48="",$H48="",$I48="",$J48="",$K48="",$M48=""),"Angaben fehlen",IF(OR($Q48="",$V48=""),"Kategorie prüfen",IF($F48&gt;$V48,"Kapazität überschritten",IF(AND(OR($M48="Angeboten",$M48="Bestätigt"),$L48=""),"Angebot fehlt",IF(AND($L48&lt;&gt;"",$R48&lt;&gt;"",$L48&lt;$R48),"Unter Mindestpreis",IF(AND(Parameter!$B$5&lt;&gt;"",$B48&gt;=TODAY(),$B48-TODAY()&lt;=Parameter!$B$5,$M48="Entwurf"),"Entwurf kurz vor Termin","OK")))))))</f>
        <v/>
      </c>
    </row>
    <row r="49">
      <c r="A49" s="16" t="n"/>
      <c r="B49" s="33" t="n"/>
      <c r="C49" s="16" t="n"/>
      <c r="D49" s="16" t="n"/>
      <c r="E49" s="16" t="n"/>
      <c r="F49" s="18" t="n"/>
      <c r="G49" s="34" t="n"/>
      <c r="H49" s="34" t="n"/>
      <c r="I49" s="34" t="n"/>
      <c r="J49" s="34" t="n"/>
      <c r="K49" s="35" t="n"/>
      <c r="L49" s="34" t="n"/>
      <c r="M49" s="16" t="n"/>
      <c r="N49" s="31">
        <f>IF(COUNTA($A49:$M49)=0,"",IF(OR($F49="",$H49="",$I49="",$J49=""),"",$F49*SUM($H49:$J49)))</f>
        <v/>
      </c>
      <c r="O49" s="31">
        <f>IF(COUNTA($A49:$M49)=0,"",IF($K49="","",$K49*Parameter!$B$4))</f>
        <v/>
      </c>
      <c r="P49" s="31">
        <f>IF(COUNTA($A49:$M49)=0,"",IF(OR($G49="",$N49="",$O49=""),"",$G49+$N49+$O49))</f>
        <v/>
      </c>
      <c r="Q49" s="37">
        <f>IF($D49="","",IFERROR(VLOOKUP($D49,Parameter!$D$4:$F$8,2,FALSE),""))</f>
        <v/>
      </c>
      <c r="R49" s="31">
        <f>IF(OR($P49="",$Q49=""),"",IFERROR($P49/(1-$Q49),""))</f>
        <v/>
      </c>
      <c r="S49" s="31">
        <f>IF(OR($R49="",$F49=""),"",IFERROR($R49/$F49,""))</f>
        <v/>
      </c>
      <c r="T49" s="31">
        <f>IF(OR($L49="",$R49=""),"",$L49-$R49)</f>
        <v/>
      </c>
      <c r="U49" s="37">
        <f>IF(OR($L49="",$P49=""),"",IFERROR(($L49-$P49)/$L49,""))</f>
        <v/>
      </c>
      <c r="V49" s="15">
        <f>IF($D49="","",IFERROR(VLOOKUP($D49,Parameter!$D$4:$F$8,3,FALSE),""))</f>
        <v/>
      </c>
      <c r="W49" s="37">
        <f>IF(OR($F49="",$V49=""),"",IFERROR($F49/$V49,""))</f>
        <v/>
      </c>
      <c r="X49" s="12">
        <f>IF(COUNTA($A49:$M49)=0,"",IF(OR($A49="",$B49="",$C49="",$D49="",$E49="",$F49="",$G49="",$H49="",$I49="",$J49="",$K49="",$M49=""),"Angaben fehlen",IF(OR($Q49="",$V49=""),"Kategorie prüfen",IF($F49&gt;$V49,"Kapazität überschritten",IF(AND(OR($M49="Angeboten",$M49="Bestätigt"),$L49=""),"Angebot fehlt",IF(AND($L49&lt;&gt;"",$R49&lt;&gt;"",$L49&lt;$R49),"Unter Mindestpreis",IF(AND(Parameter!$B$5&lt;&gt;"",$B49&gt;=TODAY(),$B49-TODAY()&lt;=Parameter!$B$5,$M49="Entwurf"),"Entwurf kurz vor Termin","OK")))))))</f>
        <v/>
      </c>
    </row>
    <row r="50">
      <c r="A50" s="16" t="n"/>
      <c r="B50" s="33" t="n"/>
      <c r="C50" s="16" t="n"/>
      <c r="D50" s="16" t="n"/>
      <c r="E50" s="16" t="n"/>
      <c r="F50" s="18" t="n"/>
      <c r="G50" s="34" t="n"/>
      <c r="H50" s="34" t="n"/>
      <c r="I50" s="34" t="n"/>
      <c r="J50" s="34" t="n"/>
      <c r="K50" s="35" t="n"/>
      <c r="L50" s="34" t="n"/>
      <c r="M50" s="16" t="n"/>
      <c r="N50" s="29">
        <f>IF(COUNTA($A50:$M50)=0,"",IF(OR($F50="",$H50="",$I50="",$J50=""),"",$F50*SUM($H50:$J50)))</f>
        <v/>
      </c>
      <c r="O50" s="29">
        <f>IF(COUNTA($A50:$M50)=0,"",IF($K50="","",$K50*Parameter!$B$4))</f>
        <v/>
      </c>
      <c r="P50" s="29">
        <f>IF(COUNTA($A50:$M50)=0,"",IF(OR($G50="",$N50="",$O50=""),"",$G50+$N50+$O50))</f>
        <v/>
      </c>
      <c r="Q50" s="36">
        <f>IF($D50="","",IFERROR(VLOOKUP($D50,Parameter!$D$4:$F$8,2,FALSE),""))</f>
        <v/>
      </c>
      <c r="R50" s="29">
        <f>IF(OR($P50="",$Q50=""),"",IFERROR($P50/(1-$Q50),""))</f>
        <v/>
      </c>
      <c r="S50" s="29">
        <f>IF(OR($R50="",$F50=""),"",IFERROR($R50/$F50,""))</f>
        <v/>
      </c>
      <c r="T50" s="29">
        <f>IF(OR($L50="",$R50=""),"",$L50-$R50)</f>
        <v/>
      </c>
      <c r="U50" s="36">
        <f>IF(OR($L50="",$P50=""),"",IFERROR(($L50-$P50)/$L50,""))</f>
        <v/>
      </c>
      <c r="V50" s="7">
        <f>IF($D50="","",IFERROR(VLOOKUP($D50,Parameter!$D$4:$F$8,3,FALSE),""))</f>
        <v/>
      </c>
      <c r="W50" s="36">
        <f>IF(OR($F50="",$V50=""),"",IFERROR($F50/$V50,""))</f>
        <v/>
      </c>
      <c r="X50" s="8">
        <f>IF(COUNTA($A50:$M50)=0,"",IF(OR($A50="",$B50="",$C50="",$D50="",$E50="",$F50="",$G50="",$H50="",$I50="",$J50="",$K50="",$M50=""),"Angaben fehlen",IF(OR($Q50="",$V50=""),"Kategorie prüfen",IF($F50&gt;$V50,"Kapazität überschritten",IF(AND(OR($M50="Angeboten",$M50="Bestätigt"),$L50=""),"Angebot fehlt",IF(AND($L50&lt;&gt;"",$R50&lt;&gt;"",$L50&lt;$R50),"Unter Mindestpreis",IF(AND(Parameter!$B$5&lt;&gt;"",$B50&gt;=TODAY(),$B50-TODAY()&lt;=Parameter!$B$5,$M50="Entwurf"),"Entwurf kurz vor Termin","OK")))))))</f>
        <v/>
      </c>
    </row>
    <row r="51">
      <c r="A51" s="16" t="n"/>
      <c r="B51" s="33" t="n"/>
      <c r="C51" s="16" t="n"/>
      <c r="D51" s="16" t="n"/>
      <c r="E51" s="16" t="n"/>
      <c r="F51" s="18" t="n"/>
      <c r="G51" s="34" t="n"/>
      <c r="H51" s="34" t="n"/>
      <c r="I51" s="34" t="n"/>
      <c r="J51" s="34" t="n"/>
      <c r="K51" s="35" t="n"/>
      <c r="L51" s="34" t="n"/>
      <c r="M51" s="16" t="n"/>
      <c r="N51" s="31">
        <f>IF(COUNTA($A51:$M51)=0,"",IF(OR($F51="",$H51="",$I51="",$J51=""),"",$F51*SUM($H51:$J51)))</f>
        <v/>
      </c>
      <c r="O51" s="31">
        <f>IF(COUNTA($A51:$M51)=0,"",IF($K51="","",$K51*Parameter!$B$4))</f>
        <v/>
      </c>
      <c r="P51" s="31">
        <f>IF(COUNTA($A51:$M51)=0,"",IF(OR($G51="",$N51="",$O51=""),"",$G51+$N51+$O51))</f>
        <v/>
      </c>
      <c r="Q51" s="37">
        <f>IF($D51="","",IFERROR(VLOOKUP($D51,Parameter!$D$4:$F$8,2,FALSE),""))</f>
        <v/>
      </c>
      <c r="R51" s="31">
        <f>IF(OR($P51="",$Q51=""),"",IFERROR($P51/(1-$Q51),""))</f>
        <v/>
      </c>
      <c r="S51" s="31">
        <f>IF(OR($R51="",$F51=""),"",IFERROR($R51/$F51,""))</f>
        <v/>
      </c>
      <c r="T51" s="31">
        <f>IF(OR($L51="",$R51=""),"",$L51-$R51)</f>
        <v/>
      </c>
      <c r="U51" s="37">
        <f>IF(OR($L51="",$P51=""),"",IFERROR(($L51-$P51)/$L51,""))</f>
        <v/>
      </c>
      <c r="V51" s="15">
        <f>IF($D51="","",IFERROR(VLOOKUP($D51,Parameter!$D$4:$F$8,3,FALSE),""))</f>
        <v/>
      </c>
      <c r="W51" s="37">
        <f>IF(OR($F51="",$V51=""),"",IFERROR($F51/$V51,""))</f>
        <v/>
      </c>
      <c r="X51" s="12">
        <f>IF(COUNTA($A51:$M51)=0,"",IF(OR($A51="",$B51="",$C51="",$D51="",$E51="",$F51="",$G51="",$H51="",$I51="",$J51="",$K51="",$M51=""),"Angaben fehlen",IF(OR($Q51="",$V51=""),"Kategorie prüfen",IF($F51&gt;$V51,"Kapazität überschritten",IF(AND(OR($M51="Angeboten",$M51="Bestätigt"),$L51=""),"Angebot fehlt",IF(AND($L51&lt;&gt;"",$R51&lt;&gt;"",$L51&lt;$R51),"Unter Mindestpreis",IF(AND(Parameter!$B$5&lt;&gt;"",$B51&gt;=TODAY(),$B51-TODAY()&lt;=Parameter!$B$5,$M51="Entwurf"),"Entwurf kurz vor Termin","OK")))))))</f>
        <v/>
      </c>
    </row>
    <row r="52">
      <c r="A52" s="16" t="n"/>
      <c r="B52" s="33" t="n"/>
      <c r="C52" s="16" t="n"/>
      <c r="D52" s="16" t="n"/>
      <c r="E52" s="16" t="n"/>
      <c r="F52" s="18" t="n"/>
      <c r="G52" s="34" t="n"/>
      <c r="H52" s="34" t="n"/>
      <c r="I52" s="34" t="n"/>
      <c r="J52" s="34" t="n"/>
      <c r="K52" s="35" t="n"/>
      <c r="L52" s="34" t="n"/>
      <c r="M52" s="16" t="n"/>
      <c r="N52" s="29">
        <f>IF(COUNTA($A52:$M52)=0,"",IF(OR($F52="",$H52="",$I52="",$J52=""),"",$F52*SUM($H52:$J52)))</f>
        <v/>
      </c>
      <c r="O52" s="29">
        <f>IF(COUNTA($A52:$M52)=0,"",IF($K52="","",$K52*Parameter!$B$4))</f>
        <v/>
      </c>
      <c r="P52" s="29">
        <f>IF(COUNTA($A52:$M52)=0,"",IF(OR($G52="",$N52="",$O52=""),"",$G52+$N52+$O52))</f>
        <v/>
      </c>
      <c r="Q52" s="36">
        <f>IF($D52="","",IFERROR(VLOOKUP($D52,Parameter!$D$4:$F$8,2,FALSE),""))</f>
        <v/>
      </c>
      <c r="R52" s="29">
        <f>IF(OR($P52="",$Q52=""),"",IFERROR($P52/(1-$Q52),""))</f>
        <v/>
      </c>
      <c r="S52" s="29">
        <f>IF(OR($R52="",$F52=""),"",IFERROR($R52/$F52,""))</f>
        <v/>
      </c>
      <c r="T52" s="29">
        <f>IF(OR($L52="",$R52=""),"",$L52-$R52)</f>
        <v/>
      </c>
      <c r="U52" s="36">
        <f>IF(OR($L52="",$P52=""),"",IFERROR(($L52-$P52)/$L52,""))</f>
        <v/>
      </c>
      <c r="V52" s="7">
        <f>IF($D52="","",IFERROR(VLOOKUP($D52,Parameter!$D$4:$F$8,3,FALSE),""))</f>
        <v/>
      </c>
      <c r="W52" s="36">
        <f>IF(OR($F52="",$V52=""),"",IFERROR($F52/$V52,""))</f>
        <v/>
      </c>
      <c r="X52" s="8">
        <f>IF(COUNTA($A52:$M52)=0,"",IF(OR($A52="",$B52="",$C52="",$D52="",$E52="",$F52="",$G52="",$H52="",$I52="",$J52="",$K52="",$M52=""),"Angaben fehlen",IF(OR($Q52="",$V52=""),"Kategorie prüfen",IF($F52&gt;$V52,"Kapazität überschritten",IF(AND(OR($M52="Angeboten",$M52="Bestätigt"),$L52=""),"Angebot fehlt",IF(AND($L52&lt;&gt;"",$R52&lt;&gt;"",$L52&lt;$R52),"Unter Mindestpreis",IF(AND(Parameter!$B$5&lt;&gt;"",$B52&gt;=TODAY(),$B52-TODAY()&lt;=Parameter!$B$5,$M52="Entwurf"),"Entwurf kurz vor Termin","OK")))))))</f>
        <v/>
      </c>
    </row>
    <row r="53">
      <c r="A53" s="16" t="n"/>
      <c r="B53" s="33" t="n"/>
      <c r="C53" s="16" t="n"/>
      <c r="D53" s="16" t="n"/>
      <c r="E53" s="16" t="n"/>
      <c r="F53" s="18" t="n"/>
      <c r="G53" s="34" t="n"/>
      <c r="H53" s="34" t="n"/>
      <c r="I53" s="34" t="n"/>
      <c r="J53" s="34" t="n"/>
      <c r="K53" s="35" t="n"/>
      <c r="L53" s="34" t="n"/>
      <c r="M53" s="16" t="n"/>
      <c r="N53" s="31">
        <f>IF(COUNTA($A53:$M53)=0,"",IF(OR($F53="",$H53="",$I53="",$J53=""),"",$F53*SUM($H53:$J53)))</f>
        <v/>
      </c>
      <c r="O53" s="31">
        <f>IF(COUNTA($A53:$M53)=0,"",IF($K53="","",$K53*Parameter!$B$4))</f>
        <v/>
      </c>
      <c r="P53" s="31">
        <f>IF(COUNTA($A53:$M53)=0,"",IF(OR($G53="",$N53="",$O53=""),"",$G53+$N53+$O53))</f>
        <v/>
      </c>
      <c r="Q53" s="37">
        <f>IF($D53="","",IFERROR(VLOOKUP($D53,Parameter!$D$4:$F$8,2,FALSE),""))</f>
        <v/>
      </c>
      <c r="R53" s="31">
        <f>IF(OR($P53="",$Q53=""),"",IFERROR($P53/(1-$Q53),""))</f>
        <v/>
      </c>
      <c r="S53" s="31">
        <f>IF(OR($R53="",$F53=""),"",IFERROR($R53/$F53,""))</f>
        <v/>
      </c>
      <c r="T53" s="31">
        <f>IF(OR($L53="",$R53=""),"",$L53-$R53)</f>
        <v/>
      </c>
      <c r="U53" s="37">
        <f>IF(OR($L53="",$P53=""),"",IFERROR(($L53-$P53)/$L53,""))</f>
        <v/>
      </c>
      <c r="V53" s="15">
        <f>IF($D53="","",IFERROR(VLOOKUP($D53,Parameter!$D$4:$F$8,3,FALSE),""))</f>
        <v/>
      </c>
      <c r="W53" s="37">
        <f>IF(OR($F53="",$V53=""),"",IFERROR($F53/$V53,""))</f>
        <v/>
      </c>
      <c r="X53" s="12">
        <f>IF(COUNTA($A53:$M53)=0,"",IF(OR($A53="",$B53="",$C53="",$D53="",$E53="",$F53="",$G53="",$H53="",$I53="",$J53="",$K53="",$M53=""),"Angaben fehlen",IF(OR($Q53="",$V53=""),"Kategorie prüfen",IF($F53&gt;$V53,"Kapazität überschritten",IF(AND(OR($M53="Angeboten",$M53="Bestätigt"),$L53=""),"Angebot fehlt",IF(AND($L53&lt;&gt;"",$R53&lt;&gt;"",$L53&lt;$R53),"Unter Mindestpreis",IF(AND(Parameter!$B$5&lt;&gt;"",$B53&gt;=TODAY(),$B53-TODAY()&lt;=Parameter!$B$5,$M53="Entwurf"),"Entwurf kurz vor Termin","OK")))))))</f>
        <v/>
      </c>
    </row>
    <row r="54">
      <c r="A54" s="16" t="n"/>
      <c r="B54" s="33" t="n"/>
      <c r="C54" s="16" t="n"/>
      <c r="D54" s="16" t="n"/>
      <c r="E54" s="16" t="n"/>
      <c r="F54" s="18" t="n"/>
      <c r="G54" s="34" t="n"/>
      <c r="H54" s="34" t="n"/>
      <c r="I54" s="34" t="n"/>
      <c r="J54" s="34" t="n"/>
      <c r="K54" s="35" t="n"/>
      <c r="L54" s="34" t="n"/>
      <c r="M54" s="16" t="n"/>
      <c r="N54" s="29">
        <f>IF(COUNTA($A54:$M54)=0,"",IF(OR($F54="",$H54="",$I54="",$J54=""),"",$F54*SUM($H54:$J54)))</f>
        <v/>
      </c>
      <c r="O54" s="29">
        <f>IF(COUNTA($A54:$M54)=0,"",IF($K54="","",$K54*Parameter!$B$4))</f>
        <v/>
      </c>
      <c r="P54" s="29">
        <f>IF(COUNTA($A54:$M54)=0,"",IF(OR($G54="",$N54="",$O54=""),"",$G54+$N54+$O54))</f>
        <v/>
      </c>
      <c r="Q54" s="36">
        <f>IF($D54="","",IFERROR(VLOOKUP($D54,Parameter!$D$4:$F$8,2,FALSE),""))</f>
        <v/>
      </c>
      <c r="R54" s="29">
        <f>IF(OR($P54="",$Q54=""),"",IFERROR($P54/(1-$Q54),""))</f>
        <v/>
      </c>
      <c r="S54" s="29">
        <f>IF(OR($R54="",$F54=""),"",IFERROR($R54/$F54,""))</f>
        <v/>
      </c>
      <c r="T54" s="29">
        <f>IF(OR($L54="",$R54=""),"",$L54-$R54)</f>
        <v/>
      </c>
      <c r="U54" s="36">
        <f>IF(OR($L54="",$P54=""),"",IFERROR(($L54-$P54)/$L54,""))</f>
        <v/>
      </c>
      <c r="V54" s="7">
        <f>IF($D54="","",IFERROR(VLOOKUP($D54,Parameter!$D$4:$F$8,3,FALSE),""))</f>
        <v/>
      </c>
      <c r="W54" s="36">
        <f>IF(OR($F54="",$V54=""),"",IFERROR($F54/$V54,""))</f>
        <v/>
      </c>
      <c r="X54" s="8">
        <f>IF(COUNTA($A54:$M54)=0,"",IF(OR($A54="",$B54="",$C54="",$D54="",$E54="",$F54="",$G54="",$H54="",$I54="",$J54="",$K54="",$M54=""),"Angaben fehlen",IF(OR($Q54="",$V54=""),"Kategorie prüfen",IF($F54&gt;$V54,"Kapazität überschritten",IF(AND(OR($M54="Angeboten",$M54="Bestätigt"),$L54=""),"Angebot fehlt",IF(AND($L54&lt;&gt;"",$R54&lt;&gt;"",$L54&lt;$R54),"Unter Mindestpreis",IF(AND(Parameter!$B$5&lt;&gt;"",$B54&gt;=TODAY(),$B54-TODAY()&lt;=Parameter!$B$5,$M54="Entwurf"),"Entwurf kurz vor Termin","OK")))))))</f>
        <v/>
      </c>
    </row>
    <row r="55">
      <c r="A55" s="16" t="n"/>
      <c r="B55" s="33" t="n"/>
      <c r="C55" s="16" t="n"/>
      <c r="D55" s="16" t="n"/>
      <c r="E55" s="16" t="n"/>
      <c r="F55" s="18" t="n"/>
      <c r="G55" s="34" t="n"/>
      <c r="H55" s="34" t="n"/>
      <c r="I55" s="34" t="n"/>
      <c r="J55" s="34" t="n"/>
      <c r="K55" s="35" t="n"/>
      <c r="L55" s="34" t="n"/>
      <c r="M55" s="16" t="n"/>
      <c r="N55" s="31">
        <f>IF(COUNTA($A55:$M55)=0,"",IF(OR($F55="",$H55="",$I55="",$J55=""),"",$F55*SUM($H55:$J55)))</f>
        <v/>
      </c>
      <c r="O55" s="31">
        <f>IF(COUNTA($A55:$M55)=0,"",IF($K55="","",$K55*Parameter!$B$4))</f>
        <v/>
      </c>
      <c r="P55" s="31">
        <f>IF(COUNTA($A55:$M55)=0,"",IF(OR($G55="",$N55="",$O55=""),"",$G55+$N55+$O55))</f>
        <v/>
      </c>
      <c r="Q55" s="37">
        <f>IF($D55="","",IFERROR(VLOOKUP($D55,Parameter!$D$4:$F$8,2,FALSE),""))</f>
        <v/>
      </c>
      <c r="R55" s="31">
        <f>IF(OR($P55="",$Q55=""),"",IFERROR($P55/(1-$Q55),""))</f>
        <v/>
      </c>
      <c r="S55" s="31">
        <f>IF(OR($R55="",$F55=""),"",IFERROR($R55/$F55,""))</f>
        <v/>
      </c>
      <c r="T55" s="31">
        <f>IF(OR($L55="",$R55=""),"",$L55-$R55)</f>
        <v/>
      </c>
      <c r="U55" s="37">
        <f>IF(OR($L55="",$P55=""),"",IFERROR(($L55-$P55)/$L55,""))</f>
        <v/>
      </c>
      <c r="V55" s="15">
        <f>IF($D55="","",IFERROR(VLOOKUP($D55,Parameter!$D$4:$F$8,3,FALSE),""))</f>
        <v/>
      </c>
      <c r="W55" s="37">
        <f>IF(OR($F55="",$V55=""),"",IFERROR($F55/$V55,""))</f>
        <v/>
      </c>
      <c r="X55" s="12">
        <f>IF(COUNTA($A55:$M55)=0,"",IF(OR($A55="",$B55="",$C55="",$D55="",$E55="",$F55="",$G55="",$H55="",$I55="",$J55="",$K55="",$M55=""),"Angaben fehlen",IF(OR($Q55="",$V55=""),"Kategorie prüfen",IF($F55&gt;$V55,"Kapazität überschritten",IF(AND(OR($M55="Angeboten",$M55="Bestätigt"),$L55=""),"Angebot fehlt",IF(AND($L55&lt;&gt;"",$R55&lt;&gt;"",$L55&lt;$R55),"Unter Mindestpreis",IF(AND(Parameter!$B$5&lt;&gt;"",$B55&gt;=TODAY(),$B55-TODAY()&lt;=Parameter!$B$5,$M55="Entwurf"),"Entwurf kurz vor Termin","OK")))))))</f>
        <v/>
      </c>
    </row>
    <row r="56">
      <c r="A56" s="16" t="n"/>
      <c r="B56" s="33" t="n"/>
      <c r="C56" s="16" t="n"/>
      <c r="D56" s="16" t="n"/>
      <c r="E56" s="16" t="n"/>
      <c r="F56" s="18" t="n"/>
      <c r="G56" s="34" t="n"/>
      <c r="H56" s="34" t="n"/>
      <c r="I56" s="34" t="n"/>
      <c r="J56" s="34" t="n"/>
      <c r="K56" s="35" t="n"/>
      <c r="L56" s="34" t="n"/>
      <c r="M56" s="16" t="n"/>
      <c r="N56" s="29">
        <f>IF(COUNTA($A56:$M56)=0,"",IF(OR($F56="",$H56="",$I56="",$J56=""),"",$F56*SUM($H56:$J56)))</f>
        <v/>
      </c>
      <c r="O56" s="29">
        <f>IF(COUNTA($A56:$M56)=0,"",IF($K56="","",$K56*Parameter!$B$4))</f>
        <v/>
      </c>
      <c r="P56" s="29">
        <f>IF(COUNTA($A56:$M56)=0,"",IF(OR($G56="",$N56="",$O56=""),"",$G56+$N56+$O56))</f>
        <v/>
      </c>
      <c r="Q56" s="36">
        <f>IF($D56="","",IFERROR(VLOOKUP($D56,Parameter!$D$4:$F$8,2,FALSE),""))</f>
        <v/>
      </c>
      <c r="R56" s="29">
        <f>IF(OR($P56="",$Q56=""),"",IFERROR($P56/(1-$Q56),""))</f>
        <v/>
      </c>
      <c r="S56" s="29">
        <f>IF(OR($R56="",$F56=""),"",IFERROR($R56/$F56,""))</f>
        <v/>
      </c>
      <c r="T56" s="29">
        <f>IF(OR($L56="",$R56=""),"",$L56-$R56)</f>
        <v/>
      </c>
      <c r="U56" s="36">
        <f>IF(OR($L56="",$P56=""),"",IFERROR(($L56-$P56)/$L56,""))</f>
        <v/>
      </c>
      <c r="V56" s="7">
        <f>IF($D56="","",IFERROR(VLOOKUP($D56,Parameter!$D$4:$F$8,3,FALSE),""))</f>
        <v/>
      </c>
      <c r="W56" s="36">
        <f>IF(OR($F56="",$V56=""),"",IFERROR($F56/$V56,""))</f>
        <v/>
      </c>
      <c r="X56" s="8">
        <f>IF(COUNTA($A56:$M56)=0,"",IF(OR($A56="",$B56="",$C56="",$D56="",$E56="",$F56="",$G56="",$H56="",$I56="",$J56="",$K56="",$M56=""),"Angaben fehlen",IF(OR($Q56="",$V56=""),"Kategorie prüfen",IF($F56&gt;$V56,"Kapazität überschritten",IF(AND(OR($M56="Angeboten",$M56="Bestätigt"),$L56=""),"Angebot fehlt",IF(AND($L56&lt;&gt;"",$R56&lt;&gt;"",$L56&lt;$R56),"Unter Mindestpreis",IF(AND(Parameter!$B$5&lt;&gt;"",$B56&gt;=TODAY(),$B56-TODAY()&lt;=Parameter!$B$5,$M56="Entwurf"),"Entwurf kurz vor Termin","OK")))))))</f>
        <v/>
      </c>
    </row>
    <row r="57">
      <c r="A57" s="16" t="n"/>
      <c r="B57" s="33" t="n"/>
      <c r="C57" s="16" t="n"/>
      <c r="D57" s="16" t="n"/>
      <c r="E57" s="16" t="n"/>
      <c r="F57" s="18" t="n"/>
      <c r="G57" s="34" t="n"/>
      <c r="H57" s="34" t="n"/>
      <c r="I57" s="34" t="n"/>
      <c r="J57" s="34" t="n"/>
      <c r="K57" s="35" t="n"/>
      <c r="L57" s="34" t="n"/>
      <c r="M57" s="16" t="n"/>
      <c r="N57" s="31">
        <f>IF(COUNTA($A57:$M57)=0,"",IF(OR($F57="",$H57="",$I57="",$J57=""),"",$F57*SUM($H57:$J57)))</f>
        <v/>
      </c>
      <c r="O57" s="31">
        <f>IF(COUNTA($A57:$M57)=0,"",IF($K57="","",$K57*Parameter!$B$4))</f>
        <v/>
      </c>
      <c r="P57" s="31">
        <f>IF(COUNTA($A57:$M57)=0,"",IF(OR($G57="",$N57="",$O57=""),"",$G57+$N57+$O57))</f>
        <v/>
      </c>
      <c r="Q57" s="37">
        <f>IF($D57="","",IFERROR(VLOOKUP($D57,Parameter!$D$4:$F$8,2,FALSE),""))</f>
        <v/>
      </c>
      <c r="R57" s="31">
        <f>IF(OR($P57="",$Q57=""),"",IFERROR($P57/(1-$Q57),""))</f>
        <v/>
      </c>
      <c r="S57" s="31">
        <f>IF(OR($R57="",$F57=""),"",IFERROR($R57/$F57,""))</f>
        <v/>
      </c>
      <c r="T57" s="31">
        <f>IF(OR($L57="",$R57=""),"",$L57-$R57)</f>
        <v/>
      </c>
      <c r="U57" s="37">
        <f>IF(OR($L57="",$P57=""),"",IFERROR(($L57-$P57)/$L57,""))</f>
        <v/>
      </c>
      <c r="V57" s="15">
        <f>IF($D57="","",IFERROR(VLOOKUP($D57,Parameter!$D$4:$F$8,3,FALSE),""))</f>
        <v/>
      </c>
      <c r="W57" s="37">
        <f>IF(OR($F57="",$V57=""),"",IFERROR($F57/$V57,""))</f>
        <v/>
      </c>
      <c r="X57" s="12">
        <f>IF(COUNTA($A57:$M57)=0,"",IF(OR($A57="",$B57="",$C57="",$D57="",$E57="",$F57="",$G57="",$H57="",$I57="",$J57="",$K57="",$M57=""),"Angaben fehlen",IF(OR($Q57="",$V57=""),"Kategorie prüfen",IF($F57&gt;$V57,"Kapazität überschritten",IF(AND(OR($M57="Angeboten",$M57="Bestätigt"),$L57=""),"Angebot fehlt",IF(AND($L57&lt;&gt;"",$R57&lt;&gt;"",$L57&lt;$R57),"Unter Mindestpreis",IF(AND(Parameter!$B$5&lt;&gt;"",$B57&gt;=TODAY(),$B57-TODAY()&lt;=Parameter!$B$5,$M57="Entwurf"),"Entwurf kurz vor Termin","OK")))))))</f>
        <v/>
      </c>
    </row>
    <row r="58">
      <c r="A58" s="16" t="n"/>
      <c r="B58" s="33" t="n"/>
      <c r="C58" s="16" t="n"/>
      <c r="D58" s="16" t="n"/>
      <c r="E58" s="16" t="n"/>
      <c r="F58" s="18" t="n"/>
      <c r="G58" s="34" t="n"/>
      <c r="H58" s="34" t="n"/>
      <c r="I58" s="34" t="n"/>
      <c r="J58" s="34" t="n"/>
      <c r="K58" s="35" t="n"/>
      <c r="L58" s="34" t="n"/>
      <c r="M58" s="16" t="n"/>
      <c r="N58" s="29">
        <f>IF(COUNTA($A58:$M58)=0,"",IF(OR($F58="",$H58="",$I58="",$J58=""),"",$F58*SUM($H58:$J58)))</f>
        <v/>
      </c>
      <c r="O58" s="29">
        <f>IF(COUNTA($A58:$M58)=0,"",IF($K58="","",$K58*Parameter!$B$4))</f>
        <v/>
      </c>
      <c r="P58" s="29">
        <f>IF(COUNTA($A58:$M58)=0,"",IF(OR($G58="",$N58="",$O58=""),"",$G58+$N58+$O58))</f>
        <v/>
      </c>
      <c r="Q58" s="36">
        <f>IF($D58="","",IFERROR(VLOOKUP($D58,Parameter!$D$4:$F$8,2,FALSE),""))</f>
        <v/>
      </c>
      <c r="R58" s="29">
        <f>IF(OR($P58="",$Q58=""),"",IFERROR($P58/(1-$Q58),""))</f>
        <v/>
      </c>
      <c r="S58" s="29">
        <f>IF(OR($R58="",$F58=""),"",IFERROR($R58/$F58,""))</f>
        <v/>
      </c>
      <c r="T58" s="29">
        <f>IF(OR($L58="",$R58=""),"",$L58-$R58)</f>
        <v/>
      </c>
      <c r="U58" s="36">
        <f>IF(OR($L58="",$P58=""),"",IFERROR(($L58-$P58)/$L58,""))</f>
        <v/>
      </c>
      <c r="V58" s="7">
        <f>IF($D58="","",IFERROR(VLOOKUP($D58,Parameter!$D$4:$F$8,3,FALSE),""))</f>
        <v/>
      </c>
      <c r="W58" s="36">
        <f>IF(OR($F58="",$V58=""),"",IFERROR($F58/$V58,""))</f>
        <v/>
      </c>
      <c r="X58" s="8">
        <f>IF(COUNTA($A58:$M58)=0,"",IF(OR($A58="",$B58="",$C58="",$D58="",$E58="",$F58="",$G58="",$H58="",$I58="",$J58="",$K58="",$M58=""),"Angaben fehlen",IF(OR($Q58="",$V58=""),"Kategorie prüfen",IF($F58&gt;$V58,"Kapazität überschritten",IF(AND(OR($M58="Angeboten",$M58="Bestätigt"),$L58=""),"Angebot fehlt",IF(AND($L58&lt;&gt;"",$R58&lt;&gt;"",$L58&lt;$R58),"Unter Mindestpreis",IF(AND(Parameter!$B$5&lt;&gt;"",$B58&gt;=TODAY(),$B58-TODAY()&lt;=Parameter!$B$5,$M58="Entwurf"),"Entwurf kurz vor Termin","OK")))))))</f>
        <v/>
      </c>
    </row>
    <row r="59">
      <c r="A59" s="16" t="n"/>
      <c r="B59" s="33" t="n"/>
      <c r="C59" s="16" t="n"/>
      <c r="D59" s="16" t="n"/>
      <c r="E59" s="16" t="n"/>
      <c r="F59" s="18" t="n"/>
      <c r="G59" s="34" t="n"/>
      <c r="H59" s="34" t="n"/>
      <c r="I59" s="34" t="n"/>
      <c r="J59" s="34" t="n"/>
      <c r="K59" s="35" t="n"/>
      <c r="L59" s="34" t="n"/>
      <c r="M59" s="16" t="n"/>
      <c r="N59" s="31">
        <f>IF(COUNTA($A59:$M59)=0,"",IF(OR($F59="",$H59="",$I59="",$J59=""),"",$F59*SUM($H59:$J59)))</f>
        <v/>
      </c>
      <c r="O59" s="31">
        <f>IF(COUNTA($A59:$M59)=0,"",IF($K59="","",$K59*Parameter!$B$4))</f>
        <v/>
      </c>
      <c r="P59" s="31">
        <f>IF(COUNTA($A59:$M59)=0,"",IF(OR($G59="",$N59="",$O59=""),"",$G59+$N59+$O59))</f>
        <v/>
      </c>
      <c r="Q59" s="37">
        <f>IF($D59="","",IFERROR(VLOOKUP($D59,Parameter!$D$4:$F$8,2,FALSE),""))</f>
        <v/>
      </c>
      <c r="R59" s="31">
        <f>IF(OR($P59="",$Q59=""),"",IFERROR($P59/(1-$Q59),""))</f>
        <v/>
      </c>
      <c r="S59" s="31">
        <f>IF(OR($R59="",$F59=""),"",IFERROR($R59/$F59,""))</f>
        <v/>
      </c>
      <c r="T59" s="31">
        <f>IF(OR($L59="",$R59=""),"",$L59-$R59)</f>
        <v/>
      </c>
      <c r="U59" s="37">
        <f>IF(OR($L59="",$P59=""),"",IFERROR(($L59-$P59)/$L59,""))</f>
        <v/>
      </c>
      <c r="V59" s="15">
        <f>IF($D59="","",IFERROR(VLOOKUP($D59,Parameter!$D$4:$F$8,3,FALSE),""))</f>
        <v/>
      </c>
      <c r="W59" s="37">
        <f>IF(OR($F59="",$V59=""),"",IFERROR($F59/$V59,""))</f>
        <v/>
      </c>
      <c r="X59" s="12">
        <f>IF(COUNTA($A59:$M59)=0,"",IF(OR($A59="",$B59="",$C59="",$D59="",$E59="",$F59="",$G59="",$H59="",$I59="",$J59="",$K59="",$M59=""),"Angaben fehlen",IF(OR($Q59="",$V59=""),"Kategorie prüfen",IF($F59&gt;$V59,"Kapazität überschritten",IF(AND(OR($M59="Angeboten",$M59="Bestätigt"),$L59=""),"Angebot fehlt",IF(AND($L59&lt;&gt;"",$R59&lt;&gt;"",$L59&lt;$R59),"Unter Mindestpreis",IF(AND(Parameter!$B$5&lt;&gt;"",$B59&gt;=TODAY(),$B59-TODAY()&lt;=Parameter!$B$5,$M59="Entwurf"),"Entwurf kurz vor Termin","OK")))))))</f>
        <v/>
      </c>
    </row>
    <row r="60">
      <c r="A60" s="16" t="n"/>
      <c r="B60" s="33" t="n"/>
      <c r="C60" s="16" t="n"/>
      <c r="D60" s="16" t="n"/>
      <c r="E60" s="16" t="n"/>
      <c r="F60" s="18" t="n"/>
      <c r="G60" s="34" t="n"/>
      <c r="H60" s="34" t="n"/>
      <c r="I60" s="34" t="n"/>
      <c r="J60" s="34" t="n"/>
      <c r="K60" s="35" t="n"/>
      <c r="L60" s="34" t="n"/>
      <c r="M60" s="16" t="n"/>
      <c r="N60" s="29">
        <f>IF(COUNTA($A60:$M60)=0,"",IF(OR($F60="",$H60="",$I60="",$J60=""),"",$F60*SUM($H60:$J60)))</f>
        <v/>
      </c>
      <c r="O60" s="29">
        <f>IF(COUNTA($A60:$M60)=0,"",IF($K60="","",$K60*Parameter!$B$4))</f>
        <v/>
      </c>
      <c r="P60" s="29">
        <f>IF(COUNTA($A60:$M60)=0,"",IF(OR($G60="",$N60="",$O60=""),"",$G60+$N60+$O60))</f>
        <v/>
      </c>
      <c r="Q60" s="36">
        <f>IF($D60="","",IFERROR(VLOOKUP($D60,Parameter!$D$4:$F$8,2,FALSE),""))</f>
        <v/>
      </c>
      <c r="R60" s="29">
        <f>IF(OR($P60="",$Q60=""),"",IFERROR($P60/(1-$Q60),""))</f>
        <v/>
      </c>
      <c r="S60" s="29">
        <f>IF(OR($R60="",$F60=""),"",IFERROR($R60/$F60,""))</f>
        <v/>
      </c>
      <c r="T60" s="29">
        <f>IF(OR($L60="",$R60=""),"",$L60-$R60)</f>
        <v/>
      </c>
      <c r="U60" s="36">
        <f>IF(OR($L60="",$P60=""),"",IFERROR(($L60-$P60)/$L60,""))</f>
        <v/>
      </c>
      <c r="V60" s="7">
        <f>IF($D60="","",IFERROR(VLOOKUP($D60,Parameter!$D$4:$F$8,3,FALSE),""))</f>
        <v/>
      </c>
      <c r="W60" s="36">
        <f>IF(OR($F60="",$V60=""),"",IFERROR($F60/$V60,""))</f>
        <v/>
      </c>
      <c r="X60" s="8">
        <f>IF(COUNTA($A60:$M60)=0,"",IF(OR($A60="",$B60="",$C60="",$D60="",$E60="",$F60="",$G60="",$H60="",$I60="",$J60="",$K60="",$M60=""),"Angaben fehlen",IF(OR($Q60="",$V60=""),"Kategorie prüfen",IF($F60&gt;$V60,"Kapazität überschritten",IF(AND(OR($M60="Angeboten",$M60="Bestätigt"),$L60=""),"Angebot fehlt",IF(AND($L60&lt;&gt;"",$R60&lt;&gt;"",$L60&lt;$R60),"Unter Mindestpreis",IF(AND(Parameter!$B$5&lt;&gt;"",$B60&gt;=TODAY(),$B60-TODAY()&lt;=Parameter!$B$5,$M60="Entwurf"),"Entwurf kurz vor Termin","OK")))))))</f>
        <v/>
      </c>
    </row>
    <row r="61">
      <c r="A61" s="16" t="n"/>
      <c r="B61" s="33" t="n"/>
      <c r="C61" s="16" t="n"/>
      <c r="D61" s="16" t="n"/>
      <c r="E61" s="16" t="n"/>
      <c r="F61" s="18" t="n"/>
      <c r="G61" s="34" t="n"/>
      <c r="H61" s="34" t="n"/>
      <c r="I61" s="34" t="n"/>
      <c r="J61" s="34" t="n"/>
      <c r="K61" s="35" t="n"/>
      <c r="L61" s="34" t="n"/>
      <c r="M61" s="16" t="n"/>
      <c r="N61" s="31">
        <f>IF(COUNTA($A61:$M61)=0,"",IF(OR($F61="",$H61="",$I61="",$J61=""),"",$F61*SUM($H61:$J61)))</f>
        <v/>
      </c>
      <c r="O61" s="31">
        <f>IF(COUNTA($A61:$M61)=0,"",IF($K61="","",$K61*Parameter!$B$4))</f>
        <v/>
      </c>
      <c r="P61" s="31">
        <f>IF(COUNTA($A61:$M61)=0,"",IF(OR($G61="",$N61="",$O61=""),"",$G61+$N61+$O61))</f>
        <v/>
      </c>
      <c r="Q61" s="37">
        <f>IF($D61="","",IFERROR(VLOOKUP($D61,Parameter!$D$4:$F$8,2,FALSE),""))</f>
        <v/>
      </c>
      <c r="R61" s="31">
        <f>IF(OR($P61="",$Q61=""),"",IFERROR($P61/(1-$Q61),""))</f>
        <v/>
      </c>
      <c r="S61" s="31">
        <f>IF(OR($R61="",$F61=""),"",IFERROR($R61/$F61,""))</f>
        <v/>
      </c>
      <c r="T61" s="31">
        <f>IF(OR($L61="",$R61=""),"",$L61-$R61)</f>
        <v/>
      </c>
      <c r="U61" s="37">
        <f>IF(OR($L61="",$P61=""),"",IFERROR(($L61-$P61)/$L61,""))</f>
        <v/>
      </c>
      <c r="V61" s="15">
        <f>IF($D61="","",IFERROR(VLOOKUP($D61,Parameter!$D$4:$F$8,3,FALSE),""))</f>
        <v/>
      </c>
      <c r="W61" s="37">
        <f>IF(OR($F61="",$V61=""),"",IFERROR($F61/$V61,""))</f>
        <v/>
      </c>
      <c r="X61" s="12">
        <f>IF(COUNTA($A61:$M61)=0,"",IF(OR($A61="",$B61="",$C61="",$D61="",$E61="",$F61="",$G61="",$H61="",$I61="",$J61="",$K61="",$M61=""),"Angaben fehlen",IF(OR($Q61="",$V61=""),"Kategorie prüfen",IF($F61&gt;$V61,"Kapazität überschritten",IF(AND(OR($M61="Angeboten",$M61="Bestätigt"),$L61=""),"Angebot fehlt",IF(AND($L61&lt;&gt;"",$R61&lt;&gt;"",$L61&lt;$R61),"Unter Mindestpreis",IF(AND(Parameter!$B$5&lt;&gt;"",$B61&gt;=TODAY(),$B61-TODAY()&lt;=Parameter!$B$5,$M61="Entwurf"),"Entwurf kurz vor Termin","OK")))))))</f>
        <v/>
      </c>
    </row>
    <row r="62">
      <c r="A62" s="16" t="n"/>
      <c r="B62" s="33" t="n"/>
      <c r="C62" s="16" t="n"/>
      <c r="D62" s="16" t="n"/>
      <c r="E62" s="16" t="n"/>
      <c r="F62" s="18" t="n"/>
      <c r="G62" s="34" t="n"/>
      <c r="H62" s="34" t="n"/>
      <c r="I62" s="34" t="n"/>
      <c r="J62" s="34" t="n"/>
      <c r="K62" s="35" t="n"/>
      <c r="L62" s="34" t="n"/>
      <c r="M62" s="16" t="n"/>
      <c r="N62" s="29">
        <f>IF(COUNTA($A62:$M62)=0,"",IF(OR($F62="",$H62="",$I62="",$J62=""),"",$F62*SUM($H62:$J62)))</f>
        <v/>
      </c>
      <c r="O62" s="29">
        <f>IF(COUNTA($A62:$M62)=0,"",IF($K62="","",$K62*Parameter!$B$4))</f>
        <v/>
      </c>
      <c r="P62" s="29">
        <f>IF(COUNTA($A62:$M62)=0,"",IF(OR($G62="",$N62="",$O62=""),"",$G62+$N62+$O62))</f>
        <v/>
      </c>
      <c r="Q62" s="36">
        <f>IF($D62="","",IFERROR(VLOOKUP($D62,Parameter!$D$4:$F$8,2,FALSE),""))</f>
        <v/>
      </c>
      <c r="R62" s="29">
        <f>IF(OR($P62="",$Q62=""),"",IFERROR($P62/(1-$Q62),""))</f>
        <v/>
      </c>
      <c r="S62" s="29">
        <f>IF(OR($R62="",$F62=""),"",IFERROR($R62/$F62,""))</f>
        <v/>
      </c>
      <c r="T62" s="29">
        <f>IF(OR($L62="",$R62=""),"",$L62-$R62)</f>
        <v/>
      </c>
      <c r="U62" s="36">
        <f>IF(OR($L62="",$P62=""),"",IFERROR(($L62-$P62)/$L62,""))</f>
        <v/>
      </c>
      <c r="V62" s="7">
        <f>IF($D62="","",IFERROR(VLOOKUP($D62,Parameter!$D$4:$F$8,3,FALSE),""))</f>
        <v/>
      </c>
      <c r="W62" s="36">
        <f>IF(OR($F62="",$V62=""),"",IFERROR($F62/$V62,""))</f>
        <v/>
      </c>
      <c r="X62" s="8">
        <f>IF(COUNTA($A62:$M62)=0,"",IF(OR($A62="",$B62="",$C62="",$D62="",$E62="",$F62="",$G62="",$H62="",$I62="",$J62="",$K62="",$M62=""),"Angaben fehlen",IF(OR($Q62="",$V62=""),"Kategorie prüfen",IF($F62&gt;$V62,"Kapazität überschritten",IF(AND(OR($M62="Angeboten",$M62="Bestätigt"),$L62=""),"Angebot fehlt",IF(AND($L62&lt;&gt;"",$R62&lt;&gt;"",$L62&lt;$R62),"Unter Mindestpreis",IF(AND(Parameter!$B$5&lt;&gt;"",$B62&gt;=TODAY(),$B62-TODAY()&lt;=Parameter!$B$5,$M62="Entwurf"),"Entwurf kurz vor Termin","OK")))))))</f>
        <v/>
      </c>
    </row>
    <row r="63">
      <c r="A63" s="16" t="n"/>
      <c r="B63" s="33" t="n"/>
      <c r="C63" s="16" t="n"/>
      <c r="D63" s="16" t="n"/>
      <c r="E63" s="16" t="n"/>
      <c r="F63" s="18" t="n"/>
      <c r="G63" s="34" t="n"/>
      <c r="H63" s="34" t="n"/>
      <c r="I63" s="34" t="n"/>
      <c r="J63" s="34" t="n"/>
      <c r="K63" s="35" t="n"/>
      <c r="L63" s="34" t="n"/>
      <c r="M63" s="16" t="n"/>
      <c r="N63" s="31">
        <f>IF(COUNTA($A63:$M63)=0,"",IF(OR($F63="",$H63="",$I63="",$J63=""),"",$F63*SUM($H63:$J63)))</f>
        <v/>
      </c>
      <c r="O63" s="31">
        <f>IF(COUNTA($A63:$M63)=0,"",IF($K63="","",$K63*Parameter!$B$4))</f>
        <v/>
      </c>
      <c r="P63" s="31">
        <f>IF(COUNTA($A63:$M63)=0,"",IF(OR($G63="",$N63="",$O63=""),"",$G63+$N63+$O63))</f>
        <v/>
      </c>
      <c r="Q63" s="37">
        <f>IF($D63="","",IFERROR(VLOOKUP($D63,Parameter!$D$4:$F$8,2,FALSE),""))</f>
        <v/>
      </c>
      <c r="R63" s="31">
        <f>IF(OR($P63="",$Q63=""),"",IFERROR($P63/(1-$Q63),""))</f>
        <v/>
      </c>
      <c r="S63" s="31">
        <f>IF(OR($R63="",$F63=""),"",IFERROR($R63/$F63,""))</f>
        <v/>
      </c>
      <c r="T63" s="31">
        <f>IF(OR($L63="",$R63=""),"",$L63-$R63)</f>
        <v/>
      </c>
      <c r="U63" s="37">
        <f>IF(OR($L63="",$P63=""),"",IFERROR(($L63-$P63)/$L63,""))</f>
        <v/>
      </c>
      <c r="V63" s="15">
        <f>IF($D63="","",IFERROR(VLOOKUP($D63,Parameter!$D$4:$F$8,3,FALSE),""))</f>
        <v/>
      </c>
      <c r="W63" s="37">
        <f>IF(OR($F63="",$V63=""),"",IFERROR($F63/$V63,""))</f>
        <v/>
      </c>
      <c r="X63" s="12">
        <f>IF(COUNTA($A63:$M63)=0,"",IF(OR($A63="",$B63="",$C63="",$D63="",$E63="",$F63="",$G63="",$H63="",$I63="",$J63="",$K63="",$M63=""),"Angaben fehlen",IF(OR($Q63="",$V63=""),"Kategorie prüfen",IF($F63&gt;$V63,"Kapazität überschritten",IF(AND(OR($M63="Angeboten",$M63="Bestätigt"),$L63=""),"Angebot fehlt",IF(AND($L63&lt;&gt;"",$R63&lt;&gt;"",$L63&lt;$R63),"Unter Mindestpreis",IF(AND(Parameter!$B$5&lt;&gt;"",$B63&gt;=TODAY(),$B63-TODAY()&lt;=Parameter!$B$5,$M63="Entwurf"),"Entwurf kurz vor Termin","OK")))))))</f>
        <v/>
      </c>
    </row>
    <row r="64">
      <c r="A64" s="16" t="n"/>
      <c r="B64" s="33" t="n"/>
      <c r="C64" s="16" t="n"/>
      <c r="D64" s="16" t="n"/>
      <c r="E64" s="16" t="n"/>
      <c r="F64" s="18" t="n"/>
      <c r="G64" s="34" t="n"/>
      <c r="H64" s="34" t="n"/>
      <c r="I64" s="34" t="n"/>
      <c r="J64" s="34" t="n"/>
      <c r="K64" s="35" t="n"/>
      <c r="L64" s="34" t="n"/>
      <c r="M64" s="16" t="n"/>
      <c r="N64" s="29">
        <f>IF(COUNTA($A64:$M64)=0,"",IF(OR($F64="",$H64="",$I64="",$J64=""),"",$F64*SUM($H64:$J64)))</f>
        <v/>
      </c>
      <c r="O64" s="29">
        <f>IF(COUNTA($A64:$M64)=0,"",IF($K64="","",$K64*Parameter!$B$4))</f>
        <v/>
      </c>
      <c r="P64" s="29">
        <f>IF(COUNTA($A64:$M64)=0,"",IF(OR($G64="",$N64="",$O64=""),"",$G64+$N64+$O64))</f>
        <v/>
      </c>
      <c r="Q64" s="36">
        <f>IF($D64="","",IFERROR(VLOOKUP($D64,Parameter!$D$4:$F$8,2,FALSE),""))</f>
        <v/>
      </c>
      <c r="R64" s="29">
        <f>IF(OR($P64="",$Q64=""),"",IFERROR($P64/(1-$Q64),""))</f>
        <v/>
      </c>
      <c r="S64" s="29">
        <f>IF(OR($R64="",$F64=""),"",IFERROR($R64/$F64,""))</f>
        <v/>
      </c>
      <c r="T64" s="29">
        <f>IF(OR($L64="",$R64=""),"",$L64-$R64)</f>
        <v/>
      </c>
      <c r="U64" s="36">
        <f>IF(OR($L64="",$P64=""),"",IFERROR(($L64-$P64)/$L64,""))</f>
        <v/>
      </c>
      <c r="V64" s="7">
        <f>IF($D64="","",IFERROR(VLOOKUP($D64,Parameter!$D$4:$F$8,3,FALSE),""))</f>
        <v/>
      </c>
      <c r="W64" s="36">
        <f>IF(OR($F64="",$V64=""),"",IFERROR($F64/$V64,""))</f>
        <v/>
      </c>
      <c r="X64" s="8">
        <f>IF(COUNTA($A64:$M64)=0,"",IF(OR($A64="",$B64="",$C64="",$D64="",$E64="",$F64="",$G64="",$H64="",$I64="",$J64="",$K64="",$M64=""),"Angaben fehlen",IF(OR($Q64="",$V64=""),"Kategorie prüfen",IF($F64&gt;$V64,"Kapazität überschritten",IF(AND(OR($M64="Angeboten",$M64="Bestätigt"),$L64=""),"Angebot fehlt",IF(AND($L64&lt;&gt;"",$R64&lt;&gt;"",$L64&lt;$R64),"Unter Mindestpreis",IF(AND(Parameter!$B$5&lt;&gt;"",$B64&gt;=TODAY(),$B64-TODAY()&lt;=Parameter!$B$5,$M64="Entwurf"),"Entwurf kurz vor Termin","OK")))))))</f>
        <v/>
      </c>
    </row>
    <row r="65">
      <c r="A65" s="16" t="n"/>
      <c r="B65" s="33" t="n"/>
      <c r="C65" s="16" t="n"/>
      <c r="D65" s="16" t="n"/>
      <c r="E65" s="16" t="n"/>
      <c r="F65" s="18" t="n"/>
      <c r="G65" s="34" t="n"/>
      <c r="H65" s="34" t="n"/>
      <c r="I65" s="34" t="n"/>
      <c r="J65" s="34" t="n"/>
      <c r="K65" s="35" t="n"/>
      <c r="L65" s="34" t="n"/>
      <c r="M65" s="16" t="n"/>
      <c r="N65" s="31">
        <f>IF(COUNTA($A65:$M65)=0,"",IF(OR($F65="",$H65="",$I65="",$J65=""),"",$F65*SUM($H65:$J65)))</f>
        <v/>
      </c>
      <c r="O65" s="31">
        <f>IF(COUNTA($A65:$M65)=0,"",IF($K65="","",$K65*Parameter!$B$4))</f>
        <v/>
      </c>
      <c r="P65" s="31">
        <f>IF(COUNTA($A65:$M65)=0,"",IF(OR($G65="",$N65="",$O65=""),"",$G65+$N65+$O65))</f>
        <v/>
      </c>
      <c r="Q65" s="37">
        <f>IF($D65="","",IFERROR(VLOOKUP($D65,Parameter!$D$4:$F$8,2,FALSE),""))</f>
        <v/>
      </c>
      <c r="R65" s="31">
        <f>IF(OR($P65="",$Q65=""),"",IFERROR($P65/(1-$Q65),""))</f>
        <v/>
      </c>
      <c r="S65" s="31">
        <f>IF(OR($R65="",$F65=""),"",IFERROR($R65/$F65,""))</f>
        <v/>
      </c>
      <c r="T65" s="31">
        <f>IF(OR($L65="",$R65=""),"",$L65-$R65)</f>
        <v/>
      </c>
      <c r="U65" s="37">
        <f>IF(OR($L65="",$P65=""),"",IFERROR(($L65-$P65)/$L65,""))</f>
        <v/>
      </c>
      <c r="V65" s="15">
        <f>IF($D65="","",IFERROR(VLOOKUP($D65,Parameter!$D$4:$F$8,3,FALSE),""))</f>
        <v/>
      </c>
      <c r="W65" s="37">
        <f>IF(OR($F65="",$V65=""),"",IFERROR($F65/$V65,""))</f>
        <v/>
      </c>
      <c r="X65" s="12">
        <f>IF(COUNTA($A65:$M65)=0,"",IF(OR($A65="",$B65="",$C65="",$D65="",$E65="",$F65="",$G65="",$H65="",$I65="",$J65="",$K65="",$M65=""),"Angaben fehlen",IF(OR($Q65="",$V65=""),"Kategorie prüfen",IF($F65&gt;$V65,"Kapazität überschritten",IF(AND(OR($M65="Angeboten",$M65="Bestätigt"),$L65=""),"Angebot fehlt",IF(AND($L65&lt;&gt;"",$R65&lt;&gt;"",$L65&lt;$R65),"Unter Mindestpreis",IF(AND(Parameter!$B$5&lt;&gt;"",$B65&gt;=TODAY(),$B65-TODAY()&lt;=Parameter!$B$5,$M65="Entwurf"),"Entwurf kurz vor Termin","OK")))))))</f>
        <v/>
      </c>
    </row>
    <row r="66">
      <c r="A66" s="16" t="n"/>
      <c r="B66" s="33" t="n"/>
      <c r="C66" s="16" t="n"/>
      <c r="D66" s="16" t="n"/>
      <c r="E66" s="16" t="n"/>
      <c r="F66" s="18" t="n"/>
      <c r="G66" s="34" t="n"/>
      <c r="H66" s="34" t="n"/>
      <c r="I66" s="34" t="n"/>
      <c r="J66" s="34" t="n"/>
      <c r="K66" s="35" t="n"/>
      <c r="L66" s="34" t="n"/>
      <c r="M66" s="16" t="n"/>
      <c r="N66" s="29">
        <f>IF(COUNTA($A66:$M66)=0,"",IF(OR($F66="",$H66="",$I66="",$J66=""),"",$F66*SUM($H66:$J66)))</f>
        <v/>
      </c>
      <c r="O66" s="29">
        <f>IF(COUNTA($A66:$M66)=0,"",IF($K66="","",$K66*Parameter!$B$4))</f>
        <v/>
      </c>
      <c r="P66" s="29">
        <f>IF(COUNTA($A66:$M66)=0,"",IF(OR($G66="",$N66="",$O66=""),"",$G66+$N66+$O66))</f>
        <v/>
      </c>
      <c r="Q66" s="36">
        <f>IF($D66="","",IFERROR(VLOOKUP($D66,Parameter!$D$4:$F$8,2,FALSE),""))</f>
        <v/>
      </c>
      <c r="R66" s="29">
        <f>IF(OR($P66="",$Q66=""),"",IFERROR($P66/(1-$Q66),""))</f>
        <v/>
      </c>
      <c r="S66" s="29">
        <f>IF(OR($R66="",$F66=""),"",IFERROR($R66/$F66,""))</f>
        <v/>
      </c>
      <c r="T66" s="29">
        <f>IF(OR($L66="",$R66=""),"",$L66-$R66)</f>
        <v/>
      </c>
      <c r="U66" s="36">
        <f>IF(OR($L66="",$P66=""),"",IFERROR(($L66-$P66)/$L66,""))</f>
        <v/>
      </c>
      <c r="V66" s="7">
        <f>IF($D66="","",IFERROR(VLOOKUP($D66,Parameter!$D$4:$F$8,3,FALSE),""))</f>
        <v/>
      </c>
      <c r="W66" s="36">
        <f>IF(OR($F66="",$V66=""),"",IFERROR($F66/$V66,""))</f>
        <v/>
      </c>
      <c r="X66" s="8">
        <f>IF(COUNTA($A66:$M66)=0,"",IF(OR($A66="",$B66="",$C66="",$D66="",$E66="",$F66="",$G66="",$H66="",$I66="",$J66="",$K66="",$M66=""),"Angaben fehlen",IF(OR($Q66="",$V66=""),"Kategorie prüfen",IF($F66&gt;$V66,"Kapazität überschritten",IF(AND(OR($M66="Angeboten",$M66="Bestätigt"),$L66=""),"Angebot fehlt",IF(AND($L66&lt;&gt;"",$R66&lt;&gt;"",$L66&lt;$R66),"Unter Mindestpreis",IF(AND(Parameter!$B$5&lt;&gt;"",$B66&gt;=TODAY(),$B66-TODAY()&lt;=Parameter!$B$5,$M66="Entwurf"),"Entwurf kurz vor Termin","OK")))))))</f>
        <v/>
      </c>
    </row>
    <row r="67">
      <c r="A67" s="16" t="n"/>
      <c r="B67" s="33" t="n"/>
      <c r="C67" s="16" t="n"/>
      <c r="D67" s="16" t="n"/>
      <c r="E67" s="16" t="n"/>
      <c r="F67" s="18" t="n"/>
      <c r="G67" s="34" t="n"/>
      <c r="H67" s="34" t="n"/>
      <c r="I67" s="34" t="n"/>
      <c r="J67" s="34" t="n"/>
      <c r="K67" s="35" t="n"/>
      <c r="L67" s="34" t="n"/>
      <c r="M67" s="16" t="n"/>
      <c r="N67" s="31">
        <f>IF(COUNTA($A67:$M67)=0,"",IF(OR($F67="",$H67="",$I67="",$J67=""),"",$F67*SUM($H67:$J67)))</f>
        <v/>
      </c>
      <c r="O67" s="31">
        <f>IF(COUNTA($A67:$M67)=0,"",IF($K67="","",$K67*Parameter!$B$4))</f>
        <v/>
      </c>
      <c r="P67" s="31">
        <f>IF(COUNTA($A67:$M67)=0,"",IF(OR($G67="",$N67="",$O67=""),"",$G67+$N67+$O67))</f>
        <v/>
      </c>
      <c r="Q67" s="37">
        <f>IF($D67="","",IFERROR(VLOOKUP($D67,Parameter!$D$4:$F$8,2,FALSE),""))</f>
        <v/>
      </c>
      <c r="R67" s="31">
        <f>IF(OR($P67="",$Q67=""),"",IFERROR($P67/(1-$Q67),""))</f>
        <v/>
      </c>
      <c r="S67" s="31">
        <f>IF(OR($R67="",$F67=""),"",IFERROR($R67/$F67,""))</f>
        <v/>
      </c>
      <c r="T67" s="31">
        <f>IF(OR($L67="",$R67=""),"",$L67-$R67)</f>
        <v/>
      </c>
      <c r="U67" s="37">
        <f>IF(OR($L67="",$P67=""),"",IFERROR(($L67-$P67)/$L67,""))</f>
        <v/>
      </c>
      <c r="V67" s="15">
        <f>IF($D67="","",IFERROR(VLOOKUP($D67,Parameter!$D$4:$F$8,3,FALSE),""))</f>
        <v/>
      </c>
      <c r="W67" s="37">
        <f>IF(OR($F67="",$V67=""),"",IFERROR($F67/$V67,""))</f>
        <v/>
      </c>
      <c r="X67" s="12">
        <f>IF(COUNTA($A67:$M67)=0,"",IF(OR($A67="",$B67="",$C67="",$D67="",$E67="",$F67="",$G67="",$H67="",$I67="",$J67="",$K67="",$M67=""),"Angaben fehlen",IF(OR($Q67="",$V67=""),"Kategorie prüfen",IF($F67&gt;$V67,"Kapazität überschritten",IF(AND(OR($M67="Angeboten",$M67="Bestätigt"),$L67=""),"Angebot fehlt",IF(AND($L67&lt;&gt;"",$R67&lt;&gt;"",$L67&lt;$R67),"Unter Mindestpreis",IF(AND(Parameter!$B$5&lt;&gt;"",$B67&gt;=TODAY(),$B67-TODAY()&lt;=Parameter!$B$5,$M67="Entwurf"),"Entwurf kurz vor Termin","OK")))))))</f>
        <v/>
      </c>
    </row>
    <row r="68">
      <c r="A68" s="16" t="n"/>
      <c r="B68" s="33" t="n"/>
      <c r="C68" s="16" t="n"/>
      <c r="D68" s="16" t="n"/>
      <c r="E68" s="16" t="n"/>
      <c r="F68" s="18" t="n"/>
      <c r="G68" s="34" t="n"/>
      <c r="H68" s="34" t="n"/>
      <c r="I68" s="34" t="n"/>
      <c r="J68" s="34" t="n"/>
      <c r="K68" s="35" t="n"/>
      <c r="L68" s="34" t="n"/>
      <c r="M68" s="16" t="n"/>
      <c r="N68" s="29">
        <f>IF(COUNTA($A68:$M68)=0,"",IF(OR($F68="",$H68="",$I68="",$J68=""),"",$F68*SUM($H68:$J68)))</f>
        <v/>
      </c>
      <c r="O68" s="29">
        <f>IF(COUNTA($A68:$M68)=0,"",IF($K68="","",$K68*Parameter!$B$4))</f>
        <v/>
      </c>
      <c r="P68" s="29">
        <f>IF(COUNTA($A68:$M68)=0,"",IF(OR($G68="",$N68="",$O68=""),"",$G68+$N68+$O68))</f>
        <v/>
      </c>
      <c r="Q68" s="36">
        <f>IF($D68="","",IFERROR(VLOOKUP($D68,Parameter!$D$4:$F$8,2,FALSE),""))</f>
        <v/>
      </c>
      <c r="R68" s="29">
        <f>IF(OR($P68="",$Q68=""),"",IFERROR($P68/(1-$Q68),""))</f>
        <v/>
      </c>
      <c r="S68" s="29">
        <f>IF(OR($R68="",$F68=""),"",IFERROR($R68/$F68,""))</f>
        <v/>
      </c>
      <c r="T68" s="29">
        <f>IF(OR($L68="",$R68=""),"",$L68-$R68)</f>
        <v/>
      </c>
      <c r="U68" s="36">
        <f>IF(OR($L68="",$P68=""),"",IFERROR(($L68-$P68)/$L68,""))</f>
        <v/>
      </c>
      <c r="V68" s="7">
        <f>IF($D68="","",IFERROR(VLOOKUP($D68,Parameter!$D$4:$F$8,3,FALSE),""))</f>
        <v/>
      </c>
      <c r="W68" s="36">
        <f>IF(OR($F68="",$V68=""),"",IFERROR($F68/$V68,""))</f>
        <v/>
      </c>
      <c r="X68" s="8">
        <f>IF(COUNTA($A68:$M68)=0,"",IF(OR($A68="",$B68="",$C68="",$D68="",$E68="",$F68="",$G68="",$H68="",$I68="",$J68="",$K68="",$M68=""),"Angaben fehlen",IF(OR($Q68="",$V68=""),"Kategorie prüfen",IF($F68&gt;$V68,"Kapazität überschritten",IF(AND(OR($M68="Angeboten",$M68="Bestätigt"),$L68=""),"Angebot fehlt",IF(AND($L68&lt;&gt;"",$R68&lt;&gt;"",$L68&lt;$R68),"Unter Mindestpreis",IF(AND(Parameter!$B$5&lt;&gt;"",$B68&gt;=TODAY(),$B68-TODAY()&lt;=Parameter!$B$5,$M68="Entwurf"),"Entwurf kurz vor Termin","OK")))))))</f>
        <v/>
      </c>
    </row>
    <row r="69">
      <c r="A69" s="16" t="n"/>
      <c r="B69" s="33" t="n"/>
      <c r="C69" s="16" t="n"/>
      <c r="D69" s="16" t="n"/>
      <c r="E69" s="16" t="n"/>
      <c r="F69" s="18" t="n"/>
      <c r="G69" s="34" t="n"/>
      <c r="H69" s="34" t="n"/>
      <c r="I69" s="34" t="n"/>
      <c r="J69" s="34" t="n"/>
      <c r="K69" s="35" t="n"/>
      <c r="L69" s="34" t="n"/>
      <c r="M69" s="16" t="n"/>
      <c r="N69" s="31">
        <f>IF(COUNTA($A69:$M69)=0,"",IF(OR($F69="",$H69="",$I69="",$J69=""),"",$F69*SUM($H69:$J69)))</f>
        <v/>
      </c>
      <c r="O69" s="31">
        <f>IF(COUNTA($A69:$M69)=0,"",IF($K69="","",$K69*Parameter!$B$4))</f>
        <v/>
      </c>
      <c r="P69" s="31">
        <f>IF(COUNTA($A69:$M69)=0,"",IF(OR($G69="",$N69="",$O69=""),"",$G69+$N69+$O69))</f>
        <v/>
      </c>
      <c r="Q69" s="37">
        <f>IF($D69="","",IFERROR(VLOOKUP($D69,Parameter!$D$4:$F$8,2,FALSE),""))</f>
        <v/>
      </c>
      <c r="R69" s="31">
        <f>IF(OR($P69="",$Q69=""),"",IFERROR($P69/(1-$Q69),""))</f>
        <v/>
      </c>
      <c r="S69" s="31">
        <f>IF(OR($R69="",$F69=""),"",IFERROR($R69/$F69,""))</f>
        <v/>
      </c>
      <c r="T69" s="31">
        <f>IF(OR($L69="",$R69=""),"",$L69-$R69)</f>
        <v/>
      </c>
      <c r="U69" s="37">
        <f>IF(OR($L69="",$P69=""),"",IFERROR(($L69-$P69)/$L69,""))</f>
        <v/>
      </c>
      <c r="V69" s="15">
        <f>IF($D69="","",IFERROR(VLOOKUP($D69,Parameter!$D$4:$F$8,3,FALSE),""))</f>
        <v/>
      </c>
      <c r="W69" s="37">
        <f>IF(OR($F69="",$V69=""),"",IFERROR($F69/$V69,""))</f>
        <v/>
      </c>
      <c r="X69" s="12">
        <f>IF(COUNTA($A69:$M69)=0,"",IF(OR($A69="",$B69="",$C69="",$D69="",$E69="",$F69="",$G69="",$H69="",$I69="",$J69="",$K69="",$M69=""),"Angaben fehlen",IF(OR($Q69="",$V69=""),"Kategorie prüfen",IF($F69&gt;$V69,"Kapazität überschritten",IF(AND(OR($M69="Angeboten",$M69="Bestätigt"),$L69=""),"Angebot fehlt",IF(AND($L69&lt;&gt;"",$R69&lt;&gt;"",$L69&lt;$R69),"Unter Mindestpreis",IF(AND(Parameter!$B$5&lt;&gt;"",$B69&gt;=TODAY(),$B69-TODAY()&lt;=Parameter!$B$5,$M69="Entwurf"),"Entwurf kurz vor Termin","OK")))))))</f>
        <v/>
      </c>
    </row>
    <row r="70">
      <c r="A70" s="16" t="n"/>
      <c r="B70" s="33" t="n"/>
      <c r="C70" s="16" t="n"/>
      <c r="D70" s="16" t="n"/>
      <c r="E70" s="16" t="n"/>
      <c r="F70" s="18" t="n"/>
      <c r="G70" s="34" t="n"/>
      <c r="H70" s="34" t="n"/>
      <c r="I70" s="34" t="n"/>
      <c r="J70" s="34" t="n"/>
      <c r="K70" s="35" t="n"/>
      <c r="L70" s="34" t="n"/>
      <c r="M70" s="16" t="n"/>
      <c r="N70" s="29">
        <f>IF(COUNTA($A70:$M70)=0,"",IF(OR($F70="",$H70="",$I70="",$J70=""),"",$F70*SUM($H70:$J70)))</f>
        <v/>
      </c>
      <c r="O70" s="29">
        <f>IF(COUNTA($A70:$M70)=0,"",IF($K70="","",$K70*Parameter!$B$4))</f>
        <v/>
      </c>
      <c r="P70" s="29">
        <f>IF(COUNTA($A70:$M70)=0,"",IF(OR($G70="",$N70="",$O70=""),"",$G70+$N70+$O70))</f>
        <v/>
      </c>
      <c r="Q70" s="36">
        <f>IF($D70="","",IFERROR(VLOOKUP($D70,Parameter!$D$4:$F$8,2,FALSE),""))</f>
        <v/>
      </c>
      <c r="R70" s="29">
        <f>IF(OR($P70="",$Q70=""),"",IFERROR($P70/(1-$Q70),""))</f>
        <v/>
      </c>
      <c r="S70" s="29">
        <f>IF(OR($R70="",$F70=""),"",IFERROR($R70/$F70,""))</f>
        <v/>
      </c>
      <c r="T70" s="29">
        <f>IF(OR($L70="",$R70=""),"",$L70-$R70)</f>
        <v/>
      </c>
      <c r="U70" s="36">
        <f>IF(OR($L70="",$P70=""),"",IFERROR(($L70-$P70)/$L70,""))</f>
        <v/>
      </c>
      <c r="V70" s="7">
        <f>IF($D70="","",IFERROR(VLOOKUP($D70,Parameter!$D$4:$F$8,3,FALSE),""))</f>
        <v/>
      </c>
      <c r="W70" s="36">
        <f>IF(OR($F70="",$V70=""),"",IFERROR($F70/$V70,""))</f>
        <v/>
      </c>
      <c r="X70" s="8">
        <f>IF(COUNTA($A70:$M70)=0,"",IF(OR($A70="",$B70="",$C70="",$D70="",$E70="",$F70="",$G70="",$H70="",$I70="",$J70="",$K70="",$M70=""),"Angaben fehlen",IF(OR($Q70="",$V70=""),"Kategorie prüfen",IF($F70&gt;$V70,"Kapazität überschritten",IF(AND(OR($M70="Angeboten",$M70="Bestätigt"),$L70=""),"Angebot fehlt",IF(AND($L70&lt;&gt;"",$R70&lt;&gt;"",$L70&lt;$R70),"Unter Mindestpreis",IF(AND(Parameter!$B$5&lt;&gt;"",$B70&gt;=TODAY(),$B70-TODAY()&lt;=Parameter!$B$5,$M70="Entwurf"),"Entwurf kurz vor Termin","OK")))))))</f>
        <v/>
      </c>
    </row>
    <row r="71">
      <c r="A71" s="16" t="n"/>
      <c r="B71" s="33" t="n"/>
      <c r="C71" s="16" t="n"/>
      <c r="D71" s="16" t="n"/>
      <c r="E71" s="16" t="n"/>
      <c r="F71" s="18" t="n"/>
      <c r="G71" s="34" t="n"/>
      <c r="H71" s="34" t="n"/>
      <c r="I71" s="34" t="n"/>
      <c r="J71" s="34" t="n"/>
      <c r="K71" s="35" t="n"/>
      <c r="L71" s="34" t="n"/>
      <c r="M71" s="16" t="n"/>
      <c r="N71" s="31">
        <f>IF(COUNTA($A71:$M71)=0,"",IF(OR($F71="",$H71="",$I71="",$J71=""),"",$F71*SUM($H71:$J71)))</f>
        <v/>
      </c>
      <c r="O71" s="31">
        <f>IF(COUNTA($A71:$M71)=0,"",IF($K71="","",$K71*Parameter!$B$4))</f>
        <v/>
      </c>
      <c r="P71" s="31">
        <f>IF(COUNTA($A71:$M71)=0,"",IF(OR($G71="",$N71="",$O71=""),"",$G71+$N71+$O71))</f>
        <v/>
      </c>
      <c r="Q71" s="37">
        <f>IF($D71="","",IFERROR(VLOOKUP($D71,Parameter!$D$4:$F$8,2,FALSE),""))</f>
        <v/>
      </c>
      <c r="R71" s="31">
        <f>IF(OR($P71="",$Q71=""),"",IFERROR($P71/(1-$Q71),""))</f>
        <v/>
      </c>
      <c r="S71" s="31">
        <f>IF(OR($R71="",$F71=""),"",IFERROR($R71/$F71,""))</f>
        <v/>
      </c>
      <c r="T71" s="31">
        <f>IF(OR($L71="",$R71=""),"",$L71-$R71)</f>
        <v/>
      </c>
      <c r="U71" s="37">
        <f>IF(OR($L71="",$P71=""),"",IFERROR(($L71-$P71)/$L71,""))</f>
        <v/>
      </c>
      <c r="V71" s="15">
        <f>IF($D71="","",IFERROR(VLOOKUP($D71,Parameter!$D$4:$F$8,3,FALSE),""))</f>
        <v/>
      </c>
      <c r="W71" s="37">
        <f>IF(OR($F71="",$V71=""),"",IFERROR($F71/$V71,""))</f>
        <v/>
      </c>
      <c r="X71" s="12">
        <f>IF(COUNTA($A71:$M71)=0,"",IF(OR($A71="",$B71="",$C71="",$D71="",$E71="",$F71="",$G71="",$H71="",$I71="",$J71="",$K71="",$M71=""),"Angaben fehlen",IF(OR($Q71="",$V71=""),"Kategorie prüfen",IF($F71&gt;$V71,"Kapazität überschritten",IF(AND(OR($M71="Angeboten",$M71="Bestätigt"),$L71=""),"Angebot fehlt",IF(AND($L71&lt;&gt;"",$R71&lt;&gt;"",$L71&lt;$R71),"Unter Mindestpreis",IF(AND(Parameter!$B$5&lt;&gt;"",$B71&gt;=TODAY(),$B71-TODAY()&lt;=Parameter!$B$5,$M71="Entwurf"),"Entwurf kurz vor Termin","OK")))))))</f>
        <v/>
      </c>
    </row>
    <row r="72">
      <c r="A72" s="16" t="n"/>
      <c r="B72" s="33" t="n"/>
      <c r="C72" s="16" t="n"/>
      <c r="D72" s="16" t="n"/>
      <c r="E72" s="16" t="n"/>
      <c r="F72" s="18" t="n"/>
      <c r="G72" s="34" t="n"/>
      <c r="H72" s="34" t="n"/>
      <c r="I72" s="34" t="n"/>
      <c r="J72" s="34" t="n"/>
      <c r="K72" s="35" t="n"/>
      <c r="L72" s="34" t="n"/>
      <c r="M72" s="16" t="n"/>
      <c r="N72" s="29">
        <f>IF(COUNTA($A72:$M72)=0,"",IF(OR($F72="",$H72="",$I72="",$J72=""),"",$F72*SUM($H72:$J72)))</f>
        <v/>
      </c>
      <c r="O72" s="29">
        <f>IF(COUNTA($A72:$M72)=0,"",IF($K72="","",$K72*Parameter!$B$4))</f>
        <v/>
      </c>
      <c r="P72" s="29">
        <f>IF(COUNTA($A72:$M72)=0,"",IF(OR($G72="",$N72="",$O72=""),"",$G72+$N72+$O72))</f>
        <v/>
      </c>
      <c r="Q72" s="36">
        <f>IF($D72="","",IFERROR(VLOOKUP($D72,Parameter!$D$4:$F$8,2,FALSE),""))</f>
        <v/>
      </c>
      <c r="R72" s="29">
        <f>IF(OR($P72="",$Q72=""),"",IFERROR($P72/(1-$Q72),""))</f>
        <v/>
      </c>
      <c r="S72" s="29">
        <f>IF(OR($R72="",$F72=""),"",IFERROR($R72/$F72,""))</f>
        <v/>
      </c>
      <c r="T72" s="29">
        <f>IF(OR($L72="",$R72=""),"",$L72-$R72)</f>
        <v/>
      </c>
      <c r="U72" s="36">
        <f>IF(OR($L72="",$P72=""),"",IFERROR(($L72-$P72)/$L72,""))</f>
        <v/>
      </c>
      <c r="V72" s="7">
        <f>IF($D72="","",IFERROR(VLOOKUP($D72,Parameter!$D$4:$F$8,3,FALSE),""))</f>
        <v/>
      </c>
      <c r="W72" s="36">
        <f>IF(OR($F72="",$V72=""),"",IFERROR($F72/$V72,""))</f>
        <v/>
      </c>
      <c r="X72" s="8">
        <f>IF(COUNTA($A72:$M72)=0,"",IF(OR($A72="",$B72="",$C72="",$D72="",$E72="",$F72="",$G72="",$H72="",$I72="",$J72="",$K72="",$M72=""),"Angaben fehlen",IF(OR($Q72="",$V72=""),"Kategorie prüfen",IF($F72&gt;$V72,"Kapazität überschritten",IF(AND(OR($M72="Angeboten",$M72="Bestätigt"),$L72=""),"Angebot fehlt",IF(AND($L72&lt;&gt;"",$R72&lt;&gt;"",$L72&lt;$R72),"Unter Mindestpreis",IF(AND(Parameter!$B$5&lt;&gt;"",$B72&gt;=TODAY(),$B72-TODAY()&lt;=Parameter!$B$5,$M72="Entwurf"),"Entwurf kurz vor Termin","OK")))))))</f>
        <v/>
      </c>
    </row>
    <row r="73">
      <c r="A73" s="16" t="n"/>
      <c r="B73" s="33" t="n"/>
      <c r="C73" s="16" t="n"/>
      <c r="D73" s="16" t="n"/>
      <c r="E73" s="16" t="n"/>
      <c r="F73" s="18" t="n"/>
      <c r="G73" s="34" t="n"/>
      <c r="H73" s="34" t="n"/>
      <c r="I73" s="34" t="n"/>
      <c r="J73" s="34" t="n"/>
      <c r="K73" s="35" t="n"/>
      <c r="L73" s="34" t="n"/>
      <c r="M73" s="16" t="n"/>
      <c r="N73" s="31">
        <f>IF(COUNTA($A73:$M73)=0,"",IF(OR($F73="",$H73="",$I73="",$J73=""),"",$F73*SUM($H73:$J73)))</f>
        <v/>
      </c>
      <c r="O73" s="31">
        <f>IF(COUNTA($A73:$M73)=0,"",IF($K73="","",$K73*Parameter!$B$4))</f>
        <v/>
      </c>
      <c r="P73" s="31">
        <f>IF(COUNTA($A73:$M73)=0,"",IF(OR($G73="",$N73="",$O73=""),"",$G73+$N73+$O73))</f>
        <v/>
      </c>
      <c r="Q73" s="37">
        <f>IF($D73="","",IFERROR(VLOOKUP($D73,Parameter!$D$4:$F$8,2,FALSE),""))</f>
        <v/>
      </c>
      <c r="R73" s="31">
        <f>IF(OR($P73="",$Q73=""),"",IFERROR($P73/(1-$Q73),""))</f>
        <v/>
      </c>
      <c r="S73" s="31">
        <f>IF(OR($R73="",$F73=""),"",IFERROR($R73/$F73,""))</f>
        <v/>
      </c>
      <c r="T73" s="31">
        <f>IF(OR($L73="",$R73=""),"",$L73-$R73)</f>
        <v/>
      </c>
      <c r="U73" s="37">
        <f>IF(OR($L73="",$P73=""),"",IFERROR(($L73-$P73)/$L73,""))</f>
        <v/>
      </c>
      <c r="V73" s="15">
        <f>IF($D73="","",IFERROR(VLOOKUP($D73,Parameter!$D$4:$F$8,3,FALSE),""))</f>
        <v/>
      </c>
      <c r="W73" s="37">
        <f>IF(OR($F73="",$V73=""),"",IFERROR($F73/$V73,""))</f>
        <v/>
      </c>
      <c r="X73" s="12">
        <f>IF(COUNTA($A73:$M73)=0,"",IF(OR($A73="",$B73="",$C73="",$D73="",$E73="",$F73="",$G73="",$H73="",$I73="",$J73="",$K73="",$M73=""),"Angaben fehlen",IF(OR($Q73="",$V73=""),"Kategorie prüfen",IF($F73&gt;$V73,"Kapazität überschritten",IF(AND(OR($M73="Angeboten",$M73="Bestätigt"),$L73=""),"Angebot fehlt",IF(AND($L73&lt;&gt;"",$R73&lt;&gt;"",$L73&lt;$R73),"Unter Mindestpreis",IF(AND(Parameter!$B$5&lt;&gt;"",$B73&gt;=TODAY(),$B73-TODAY()&lt;=Parameter!$B$5,$M73="Entwurf"),"Entwurf kurz vor Termin","OK")))))))</f>
        <v/>
      </c>
    </row>
    <row r="74">
      <c r="A74" s="16" t="n"/>
      <c r="B74" s="33" t="n"/>
      <c r="C74" s="16" t="n"/>
      <c r="D74" s="16" t="n"/>
      <c r="E74" s="16" t="n"/>
      <c r="F74" s="18" t="n"/>
      <c r="G74" s="34" t="n"/>
      <c r="H74" s="34" t="n"/>
      <c r="I74" s="34" t="n"/>
      <c r="J74" s="34" t="n"/>
      <c r="K74" s="35" t="n"/>
      <c r="L74" s="34" t="n"/>
      <c r="M74" s="16" t="n"/>
      <c r="N74" s="29">
        <f>IF(COUNTA($A74:$M74)=0,"",IF(OR($F74="",$H74="",$I74="",$J74=""),"",$F74*SUM($H74:$J74)))</f>
        <v/>
      </c>
      <c r="O74" s="29">
        <f>IF(COUNTA($A74:$M74)=0,"",IF($K74="","",$K74*Parameter!$B$4))</f>
        <v/>
      </c>
      <c r="P74" s="29">
        <f>IF(COUNTA($A74:$M74)=0,"",IF(OR($G74="",$N74="",$O74=""),"",$G74+$N74+$O74))</f>
        <v/>
      </c>
      <c r="Q74" s="36">
        <f>IF($D74="","",IFERROR(VLOOKUP($D74,Parameter!$D$4:$F$8,2,FALSE),""))</f>
        <v/>
      </c>
      <c r="R74" s="29">
        <f>IF(OR($P74="",$Q74=""),"",IFERROR($P74/(1-$Q74),""))</f>
        <v/>
      </c>
      <c r="S74" s="29">
        <f>IF(OR($R74="",$F74=""),"",IFERROR($R74/$F74,""))</f>
        <v/>
      </c>
      <c r="T74" s="29">
        <f>IF(OR($L74="",$R74=""),"",$L74-$R74)</f>
        <v/>
      </c>
      <c r="U74" s="36">
        <f>IF(OR($L74="",$P74=""),"",IFERROR(($L74-$P74)/$L74,""))</f>
        <v/>
      </c>
      <c r="V74" s="7">
        <f>IF($D74="","",IFERROR(VLOOKUP($D74,Parameter!$D$4:$F$8,3,FALSE),""))</f>
        <v/>
      </c>
      <c r="W74" s="36">
        <f>IF(OR($F74="",$V74=""),"",IFERROR($F74/$V74,""))</f>
        <v/>
      </c>
      <c r="X74" s="8">
        <f>IF(COUNTA($A74:$M74)=0,"",IF(OR($A74="",$B74="",$C74="",$D74="",$E74="",$F74="",$G74="",$H74="",$I74="",$J74="",$K74="",$M74=""),"Angaben fehlen",IF(OR($Q74="",$V74=""),"Kategorie prüfen",IF($F74&gt;$V74,"Kapazität überschritten",IF(AND(OR($M74="Angeboten",$M74="Bestätigt"),$L74=""),"Angebot fehlt",IF(AND($L74&lt;&gt;"",$R74&lt;&gt;"",$L74&lt;$R74),"Unter Mindestpreis",IF(AND(Parameter!$B$5&lt;&gt;"",$B74&gt;=TODAY(),$B74-TODAY()&lt;=Parameter!$B$5,$M74="Entwurf"),"Entwurf kurz vor Termin","OK")))))))</f>
        <v/>
      </c>
    </row>
    <row r="75">
      <c r="A75" s="16" t="n"/>
      <c r="B75" s="33" t="n"/>
      <c r="C75" s="16" t="n"/>
      <c r="D75" s="16" t="n"/>
      <c r="E75" s="16" t="n"/>
      <c r="F75" s="18" t="n"/>
      <c r="G75" s="34" t="n"/>
      <c r="H75" s="34" t="n"/>
      <c r="I75" s="34" t="n"/>
      <c r="J75" s="34" t="n"/>
      <c r="K75" s="35" t="n"/>
      <c r="L75" s="34" t="n"/>
      <c r="M75" s="16" t="n"/>
      <c r="N75" s="31">
        <f>IF(COUNTA($A75:$M75)=0,"",IF(OR($F75="",$H75="",$I75="",$J75=""),"",$F75*SUM($H75:$J75)))</f>
        <v/>
      </c>
      <c r="O75" s="31">
        <f>IF(COUNTA($A75:$M75)=0,"",IF($K75="","",$K75*Parameter!$B$4))</f>
        <v/>
      </c>
      <c r="P75" s="31">
        <f>IF(COUNTA($A75:$M75)=0,"",IF(OR($G75="",$N75="",$O75=""),"",$G75+$N75+$O75))</f>
        <v/>
      </c>
      <c r="Q75" s="37">
        <f>IF($D75="","",IFERROR(VLOOKUP($D75,Parameter!$D$4:$F$8,2,FALSE),""))</f>
        <v/>
      </c>
      <c r="R75" s="31">
        <f>IF(OR($P75="",$Q75=""),"",IFERROR($P75/(1-$Q75),""))</f>
        <v/>
      </c>
      <c r="S75" s="31">
        <f>IF(OR($R75="",$F75=""),"",IFERROR($R75/$F75,""))</f>
        <v/>
      </c>
      <c r="T75" s="31">
        <f>IF(OR($L75="",$R75=""),"",$L75-$R75)</f>
        <v/>
      </c>
      <c r="U75" s="37">
        <f>IF(OR($L75="",$P75=""),"",IFERROR(($L75-$P75)/$L75,""))</f>
        <v/>
      </c>
      <c r="V75" s="15">
        <f>IF($D75="","",IFERROR(VLOOKUP($D75,Parameter!$D$4:$F$8,3,FALSE),""))</f>
        <v/>
      </c>
      <c r="W75" s="37">
        <f>IF(OR($F75="",$V75=""),"",IFERROR($F75/$V75,""))</f>
        <v/>
      </c>
      <c r="X75" s="12">
        <f>IF(COUNTA($A75:$M75)=0,"",IF(OR($A75="",$B75="",$C75="",$D75="",$E75="",$F75="",$G75="",$H75="",$I75="",$J75="",$K75="",$M75=""),"Angaben fehlen",IF(OR($Q75="",$V75=""),"Kategorie prüfen",IF($F75&gt;$V75,"Kapazität überschritten",IF(AND(OR($M75="Angeboten",$M75="Bestätigt"),$L75=""),"Angebot fehlt",IF(AND($L75&lt;&gt;"",$R75&lt;&gt;"",$L75&lt;$R75),"Unter Mindestpreis",IF(AND(Parameter!$B$5&lt;&gt;"",$B75&gt;=TODAY(),$B75-TODAY()&lt;=Parameter!$B$5,$M75="Entwurf"),"Entwurf kurz vor Termin","OK")))))))</f>
        <v/>
      </c>
    </row>
    <row r="76">
      <c r="A76" s="16" t="n"/>
      <c r="B76" s="33" t="n"/>
      <c r="C76" s="16" t="n"/>
      <c r="D76" s="16" t="n"/>
      <c r="E76" s="16" t="n"/>
      <c r="F76" s="18" t="n"/>
      <c r="G76" s="34" t="n"/>
      <c r="H76" s="34" t="n"/>
      <c r="I76" s="34" t="n"/>
      <c r="J76" s="34" t="n"/>
      <c r="K76" s="35" t="n"/>
      <c r="L76" s="34" t="n"/>
      <c r="M76" s="16" t="n"/>
      <c r="N76" s="29">
        <f>IF(COUNTA($A76:$M76)=0,"",IF(OR($F76="",$H76="",$I76="",$J76=""),"",$F76*SUM($H76:$J76)))</f>
        <v/>
      </c>
      <c r="O76" s="29">
        <f>IF(COUNTA($A76:$M76)=0,"",IF($K76="","",$K76*Parameter!$B$4))</f>
        <v/>
      </c>
      <c r="P76" s="29">
        <f>IF(COUNTA($A76:$M76)=0,"",IF(OR($G76="",$N76="",$O76=""),"",$G76+$N76+$O76))</f>
        <v/>
      </c>
      <c r="Q76" s="36">
        <f>IF($D76="","",IFERROR(VLOOKUP($D76,Parameter!$D$4:$F$8,2,FALSE),""))</f>
        <v/>
      </c>
      <c r="R76" s="29">
        <f>IF(OR($P76="",$Q76=""),"",IFERROR($P76/(1-$Q76),""))</f>
        <v/>
      </c>
      <c r="S76" s="29">
        <f>IF(OR($R76="",$F76=""),"",IFERROR($R76/$F76,""))</f>
        <v/>
      </c>
      <c r="T76" s="29">
        <f>IF(OR($L76="",$R76=""),"",$L76-$R76)</f>
        <v/>
      </c>
      <c r="U76" s="36">
        <f>IF(OR($L76="",$P76=""),"",IFERROR(($L76-$P76)/$L76,""))</f>
        <v/>
      </c>
      <c r="V76" s="7">
        <f>IF($D76="","",IFERROR(VLOOKUP($D76,Parameter!$D$4:$F$8,3,FALSE),""))</f>
        <v/>
      </c>
      <c r="W76" s="36">
        <f>IF(OR($F76="",$V76=""),"",IFERROR($F76/$V76,""))</f>
        <v/>
      </c>
      <c r="X76" s="8">
        <f>IF(COUNTA($A76:$M76)=0,"",IF(OR($A76="",$B76="",$C76="",$D76="",$E76="",$F76="",$G76="",$H76="",$I76="",$J76="",$K76="",$M76=""),"Angaben fehlen",IF(OR($Q76="",$V76=""),"Kategorie prüfen",IF($F76&gt;$V76,"Kapazität überschritten",IF(AND(OR($M76="Angeboten",$M76="Bestätigt"),$L76=""),"Angebot fehlt",IF(AND($L76&lt;&gt;"",$R76&lt;&gt;"",$L76&lt;$R76),"Unter Mindestpreis",IF(AND(Parameter!$B$5&lt;&gt;"",$B76&gt;=TODAY(),$B76-TODAY()&lt;=Parameter!$B$5,$M76="Entwurf"),"Entwurf kurz vor Termin","OK")))))))</f>
        <v/>
      </c>
    </row>
    <row r="77">
      <c r="A77" s="16" t="n"/>
      <c r="B77" s="33" t="n"/>
      <c r="C77" s="16" t="n"/>
      <c r="D77" s="16" t="n"/>
      <c r="E77" s="16" t="n"/>
      <c r="F77" s="18" t="n"/>
      <c r="G77" s="34" t="n"/>
      <c r="H77" s="34" t="n"/>
      <c r="I77" s="34" t="n"/>
      <c r="J77" s="34" t="n"/>
      <c r="K77" s="35" t="n"/>
      <c r="L77" s="34" t="n"/>
      <c r="M77" s="16" t="n"/>
      <c r="N77" s="31">
        <f>IF(COUNTA($A77:$M77)=0,"",IF(OR($F77="",$H77="",$I77="",$J77=""),"",$F77*SUM($H77:$J77)))</f>
        <v/>
      </c>
      <c r="O77" s="31">
        <f>IF(COUNTA($A77:$M77)=0,"",IF($K77="","",$K77*Parameter!$B$4))</f>
        <v/>
      </c>
      <c r="P77" s="31">
        <f>IF(COUNTA($A77:$M77)=0,"",IF(OR($G77="",$N77="",$O77=""),"",$G77+$N77+$O77))</f>
        <v/>
      </c>
      <c r="Q77" s="37">
        <f>IF($D77="","",IFERROR(VLOOKUP($D77,Parameter!$D$4:$F$8,2,FALSE),""))</f>
        <v/>
      </c>
      <c r="R77" s="31">
        <f>IF(OR($P77="",$Q77=""),"",IFERROR($P77/(1-$Q77),""))</f>
        <v/>
      </c>
      <c r="S77" s="31">
        <f>IF(OR($R77="",$F77=""),"",IFERROR($R77/$F77,""))</f>
        <v/>
      </c>
      <c r="T77" s="31">
        <f>IF(OR($L77="",$R77=""),"",$L77-$R77)</f>
        <v/>
      </c>
      <c r="U77" s="37">
        <f>IF(OR($L77="",$P77=""),"",IFERROR(($L77-$P77)/$L77,""))</f>
        <v/>
      </c>
      <c r="V77" s="15">
        <f>IF($D77="","",IFERROR(VLOOKUP($D77,Parameter!$D$4:$F$8,3,FALSE),""))</f>
        <v/>
      </c>
      <c r="W77" s="37">
        <f>IF(OR($F77="",$V77=""),"",IFERROR($F77/$V77,""))</f>
        <v/>
      </c>
      <c r="X77" s="12">
        <f>IF(COUNTA($A77:$M77)=0,"",IF(OR($A77="",$B77="",$C77="",$D77="",$E77="",$F77="",$G77="",$H77="",$I77="",$J77="",$K77="",$M77=""),"Angaben fehlen",IF(OR($Q77="",$V77=""),"Kategorie prüfen",IF($F77&gt;$V77,"Kapazität überschritten",IF(AND(OR($M77="Angeboten",$M77="Bestätigt"),$L77=""),"Angebot fehlt",IF(AND($L77&lt;&gt;"",$R77&lt;&gt;"",$L77&lt;$R77),"Unter Mindestpreis",IF(AND(Parameter!$B$5&lt;&gt;"",$B77&gt;=TODAY(),$B77-TODAY()&lt;=Parameter!$B$5,$M77="Entwurf"),"Entwurf kurz vor Termin","OK")))))))</f>
        <v/>
      </c>
    </row>
    <row r="78">
      <c r="A78" s="16" t="n"/>
      <c r="B78" s="33" t="n"/>
      <c r="C78" s="16" t="n"/>
      <c r="D78" s="16" t="n"/>
      <c r="E78" s="16" t="n"/>
      <c r="F78" s="18" t="n"/>
      <c r="G78" s="34" t="n"/>
      <c r="H78" s="34" t="n"/>
      <c r="I78" s="34" t="n"/>
      <c r="J78" s="34" t="n"/>
      <c r="K78" s="35" t="n"/>
      <c r="L78" s="34" t="n"/>
      <c r="M78" s="16" t="n"/>
      <c r="N78" s="29">
        <f>IF(COUNTA($A78:$M78)=0,"",IF(OR($F78="",$H78="",$I78="",$J78=""),"",$F78*SUM($H78:$J78)))</f>
        <v/>
      </c>
      <c r="O78" s="29">
        <f>IF(COUNTA($A78:$M78)=0,"",IF($K78="","",$K78*Parameter!$B$4))</f>
        <v/>
      </c>
      <c r="P78" s="29">
        <f>IF(COUNTA($A78:$M78)=0,"",IF(OR($G78="",$N78="",$O78=""),"",$G78+$N78+$O78))</f>
        <v/>
      </c>
      <c r="Q78" s="36">
        <f>IF($D78="","",IFERROR(VLOOKUP($D78,Parameter!$D$4:$F$8,2,FALSE),""))</f>
        <v/>
      </c>
      <c r="R78" s="29">
        <f>IF(OR($P78="",$Q78=""),"",IFERROR($P78/(1-$Q78),""))</f>
        <v/>
      </c>
      <c r="S78" s="29">
        <f>IF(OR($R78="",$F78=""),"",IFERROR($R78/$F78,""))</f>
        <v/>
      </c>
      <c r="T78" s="29">
        <f>IF(OR($L78="",$R78=""),"",$L78-$R78)</f>
        <v/>
      </c>
      <c r="U78" s="36">
        <f>IF(OR($L78="",$P78=""),"",IFERROR(($L78-$P78)/$L78,""))</f>
        <v/>
      </c>
      <c r="V78" s="7">
        <f>IF($D78="","",IFERROR(VLOOKUP($D78,Parameter!$D$4:$F$8,3,FALSE),""))</f>
        <v/>
      </c>
      <c r="W78" s="36">
        <f>IF(OR($F78="",$V78=""),"",IFERROR($F78/$V78,""))</f>
        <v/>
      </c>
      <c r="X78" s="8">
        <f>IF(COUNTA($A78:$M78)=0,"",IF(OR($A78="",$B78="",$C78="",$D78="",$E78="",$F78="",$G78="",$H78="",$I78="",$J78="",$K78="",$M78=""),"Angaben fehlen",IF(OR($Q78="",$V78=""),"Kategorie prüfen",IF($F78&gt;$V78,"Kapazität überschritten",IF(AND(OR($M78="Angeboten",$M78="Bestätigt"),$L78=""),"Angebot fehlt",IF(AND($L78&lt;&gt;"",$R78&lt;&gt;"",$L78&lt;$R78),"Unter Mindestpreis",IF(AND(Parameter!$B$5&lt;&gt;"",$B78&gt;=TODAY(),$B78-TODAY()&lt;=Parameter!$B$5,$M78="Entwurf"),"Entwurf kurz vor Termin","OK")))))))</f>
        <v/>
      </c>
    </row>
    <row r="79">
      <c r="A79" s="16" t="n"/>
      <c r="B79" s="33" t="n"/>
      <c r="C79" s="16" t="n"/>
      <c r="D79" s="16" t="n"/>
      <c r="E79" s="16" t="n"/>
      <c r="F79" s="18" t="n"/>
      <c r="G79" s="34" t="n"/>
      <c r="H79" s="34" t="n"/>
      <c r="I79" s="34" t="n"/>
      <c r="J79" s="34" t="n"/>
      <c r="K79" s="35" t="n"/>
      <c r="L79" s="34" t="n"/>
      <c r="M79" s="16" t="n"/>
      <c r="N79" s="31">
        <f>IF(COUNTA($A79:$M79)=0,"",IF(OR($F79="",$H79="",$I79="",$J79=""),"",$F79*SUM($H79:$J79)))</f>
        <v/>
      </c>
      <c r="O79" s="31">
        <f>IF(COUNTA($A79:$M79)=0,"",IF($K79="","",$K79*Parameter!$B$4))</f>
        <v/>
      </c>
      <c r="P79" s="31">
        <f>IF(COUNTA($A79:$M79)=0,"",IF(OR($G79="",$N79="",$O79=""),"",$G79+$N79+$O79))</f>
        <v/>
      </c>
      <c r="Q79" s="37">
        <f>IF($D79="","",IFERROR(VLOOKUP($D79,Parameter!$D$4:$F$8,2,FALSE),""))</f>
        <v/>
      </c>
      <c r="R79" s="31">
        <f>IF(OR($P79="",$Q79=""),"",IFERROR($P79/(1-$Q79),""))</f>
        <v/>
      </c>
      <c r="S79" s="31">
        <f>IF(OR($R79="",$F79=""),"",IFERROR($R79/$F79,""))</f>
        <v/>
      </c>
      <c r="T79" s="31">
        <f>IF(OR($L79="",$R79=""),"",$L79-$R79)</f>
        <v/>
      </c>
      <c r="U79" s="37">
        <f>IF(OR($L79="",$P79=""),"",IFERROR(($L79-$P79)/$L79,""))</f>
        <v/>
      </c>
      <c r="V79" s="15">
        <f>IF($D79="","",IFERROR(VLOOKUP($D79,Parameter!$D$4:$F$8,3,FALSE),""))</f>
        <v/>
      </c>
      <c r="W79" s="37">
        <f>IF(OR($F79="",$V79=""),"",IFERROR($F79/$V79,""))</f>
        <v/>
      </c>
      <c r="X79" s="12">
        <f>IF(COUNTA($A79:$M79)=0,"",IF(OR($A79="",$B79="",$C79="",$D79="",$E79="",$F79="",$G79="",$H79="",$I79="",$J79="",$K79="",$M79=""),"Angaben fehlen",IF(OR($Q79="",$V79=""),"Kategorie prüfen",IF($F79&gt;$V79,"Kapazität überschritten",IF(AND(OR($M79="Angeboten",$M79="Bestätigt"),$L79=""),"Angebot fehlt",IF(AND($L79&lt;&gt;"",$R79&lt;&gt;"",$L79&lt;$R79),"Unter Mindestpreis",IF(AND(Parameter!$B$5&lt;&gt;"",$B79&gt;=TODAY(),$B79-TODAY()&lt;=Parameter!$B$5,$M79="Entwurf"),"Entwurf kurz vor Termin","OK")))))))</f>
        <v/>
      </c>
    </row>
    <row r="80">
      <c r="A80" s="16" t="n"/>
      <c r="B80" s="33" t="n"/>
      <c r="C80" s="16" t="n"/>
      <c r="D80" s="16" t="n"/>
      <c r="E80" s="16" t="n"/>
      <c r="F80" s="18" t="n"/>
      <c r="G80" s="34" t="n"/>
      <c r="H80" s="34" t="n"/>
      <c r="I80" s="34" t="n"/>
      <c r="J80" s="34" t="n"/>
      <c r="K80" s="35" t="n"/>
      <c r="L80" s="34" t="n"/>
      <c r="M80" s="16" t="n"/>
      <c r="N80" s="29">
        <f>IF(COUNTA($A80:$M80)=0,"",IF(OR($F80="",$H80="",$I80="",$J80=""),"",$F80*SUM($H80:$J80)))</f>
        <v/>
      </c>
      <c r="O80" s="29">
        <f>IF(COUNTA($A80:$M80)=0,"",IF($K80="","",$K80*Parameter!$B$4))</f>
        <v/>
      </c>
      <c r="P80" s="29">
        <f>IF(COUNTA($A80:$M80)=0,"",IF(OR($G80="",$N80="",$O80=""),"",$G80+$N80+$O80))</f>
        <v/>
      </c>
      <c r="Q80" s="36">
        <f>IF($D80="","",IFERROR(VLOOKUP($D80,Parameter!$D$4:$F$8,2,FALSE),""))</f>
        <v/>
      </c>
      <c r="R80" s="29">
        <f>IF(OR($P80="",$Q80=""),"",IFERROR($P80/(1-$Q80),""))</f>
        <v/>
      </c>
      <c r="S80" s="29">
        <f>IF(OR($R80="",$F80=""),"",IFERROR($R80/$F80,""))</f>
        <v/>
      </c>
      <c r="T80" s="29">
        <f>IF(OR($L80="",$R80=""),"",$L80-$R80)</f>
        <v/>
      </c>
      <c r="U80" s="36">
        <f>IF(OR($L80="",$P80=""),"",IFERROR(($L80-$P80)/$L80,""))</f>
        <v/>
      </c>
      <c r="V80" s="7">
        <f>IF($D80="","",IFERROR(VLOOKUP($D80,Parameter!$D$4:$F$8,3,FALSE),""))</f>
        <v/>
      </c>
      <c r="W80" s="36">
        <f>IF(OR($F80="",$V80=""),"",IFERROR($F80/$V80,""))</f>
        <v/>
      </c>
      <c r="X80" s="8">
        <f>IF(COUNTA($A80:$M80)=0,"",IF(OR($A80="",$B80="",$C80="",$D80="",$E80="",$F80="",$G80="",$H80="",$I80="",$J80="",$K80="",$M80=""),"Angaben fehlen",IF(OR($Q80="",$V80=""),"Kategorie prüfen",IF($F80&gt;$V80,"Kapazität überschritten",IF(AND(OR($M80="Angeboten",$M80="Bestätigt"),$L80=""),"Angebot fehlt",IF(AND($L80&lt;&gt;"",$R80&lt;&gt;"",$L80&lt;$R80),"Unter Mindestpreis",IF(AND(Parameter!$B$5&lt;&gt;"",$B80&gt;=TODAY(),$B80-TODAY()&lt;=Parameter!$B$5,$M80="Entwurf"),"Entwurf kurz vor Termin","OK")))))))</f>
        <v/>
      </c>
    </row>
    <row r="81">
      <c r="A81" s="16" t="n"/>
      <c r="B81" s="33" t="n"/>
      <c r="C81" s="16" t="n"/>
      <c r="D81" s="16" t="n"/>
      <c r="E81" s="16" t="n"/>
      <c r="F81" s="18" t="n"/>
      <c r="G81" s="34" t="n"/>
      <c r="H81" s="34" t="n"/>
      <c r="I81" s="34" t="n"/>
      <c r="J81" s="34" t="n"/>
      <c r="K81" s="35" t="n"/>
      <c r="L81" s="34" t="n"/>
      <c r="M81" s="16" t="n"/>
      <c r="N81" s="31">
        <f>IF(COUNTA($A81:$M81)=0,"",IF(OR($F81="",$H81="",$I81="",$J81=""),"",$F81*SUM($H81:$J81)))</f>
        <v/>
      </c>
      <c r="O81" s="31">
        <f>IF(COUNTA($A81:$M81)=0,"",IF($K81="","",$K81*Parameter!$B$4))</f>
        <v/>
      </c>
      <c r="P81" s="31">
        <f>IF(COUNTA($A81:$M81)=0,"",IF(OR($G81="",$N81="",$O81=""),"",$G81+$N81+$O81))</f>
        <v/>
      </c>
      <c r="Q81" s="37">
        <f>IF($D81="","",IFERROR(VLOOKUP($D81,Parameter!$D$4:$F$8,2,FALSE),""))</f>
        <v/>
      </c>
      <c r="R81" s="31">
        <f>IF(OR($P81="",$Q81=""),"",IFERROR($P81/(1-$Q81),""))</f>
        <v/>
      </c>
      <c r="S81" s="31">
        <f>IF(OR($R81="",$F81=""),"",IFERROR($R81/$F81,""))</f>
        <v/>
      </c>
      <c r="T81" s="31">
        <f>IF(OR($L81="",$R81=""),"",$L81-$R81)</f>
        <v/>
      </c>
      <c r="U81" s="37">
        <f>IF(OR($L81="",$P81=""),"",IFERROR(($L81-$P81)/$L81,""))</f>
        <v/>
      </c>
      <c r="V81" s="15">
        <f>IF($D81="","",IFERROR(VLOOKUP($D81,Parameter!$D$4:$F$8,3,FALSE),""))</f>
        <v/>
      </c>
      <c r="W81" s="37">
        <f>IF(OR($F81="",$V81=""),"",IFERROR($F81/$V81,""))</f>
        <v/>
      </c>
      <c r="X81" s="12">
        <f>IF(COUNTA($A81:$M81)=0,"",IF(OR($A81="",$B81="",$C81="",$D81="",$E81="",$F81="",$G81="",$H81="",$I81="",$J81="",$K81="",$M81=""),"Angaben fehlen",IF(OR($Q81="",$V81=""),"Kategorie prüfen",IF($F81&gt;$V81,"Kapazität überschritten",IF(AND(OR($M81="Angeboten",$M81="Bestätigt"),$L81=""),"Angebot fehlt",IF(AND($L81&lt;&gt;"",$R81&lt;&gt;"",$L81&lt;$R81),"Unter Mindestpreis",IF(AND(Parameter!$B$5&lt;&gt;"",$B81&gt;=TODAY(),$B81-TODAY()&lt;=Parameter!$B$5,$M81="Entwurf"),"Entwurf kurz vor Termin","OK")))))))</f>
        <v/>
      </c>
    </row>
    <row r="82">
      <c r="A82" s="16" t="n"/>
      <c r="B82" s="33" t="n"/>
      <c r="C82" s="16" t="n"/>
      <c r="D82" s="16" t="n"/>
      <c r="E82" s="16" t="n"/>
      <c r="F82" s="18" t="n"/>
      <c r="G82" s="34" t="n"/>
      <c r="H82" s="34" t="n"/>
      <c r="I82" s="34" t="n"/>
      <c r="J82" s="34" t="n"/>
      <c r="K82" s="35" t="n"/>
      <c r="L82" s="34" t="n"/>
      <c r="M82" s="16" t="n"/>
      <c r="N82" s="29">
        <f>IF(COUNTA($A82:$M82)=0,"",IF(OR($F82="",$H82="",$I82="",$J82=""),"",$F82*SUM($H82:$J82)))</f>
        <v/>
      </c>
      <c r="O82" s="29">
        <f>IF(COUNTA($A82:$M82)=0,"",IF($K82="","",$K82*Parameter!$B$4))</f>
        <v/>
      </c>
      <c r="P82" s="29">
        <f>IF(COUNTA($A82:$M82)=0,"",IF(OR($G82="",$N82="",$O82=""),"",$G82+$N82+$O82))</f>
        <v/>
      </c>
      <c r="Q82" s="36">
        <f>IF($D82="","",IFERROR(VLOOKUP($D82,Parameter!$D$4:$F$8,2,FALSE),""))</f>
        <v/>
      </c>
      <c r="R82" s="29">
        <f>IF(OR($P82="",$Q82=""),"",IFERROR($P82/(1-$Q82),""))</f>
        <v/>
      </c>
      <c r="S82" s="29">
        <f>IF(OR($R82="",$F82=""),"",IFERROR($R82/$F82,""))</f>
        <v/>
      </c>
      <c r="T82" s="29">
        <f>IF(OR($L82="",$R82=""),"",$L82-$R82)</f>
        <v/>
      </c>
      <c r="U82" s="36">
        <f>IF(OR($L82="",$P82=""),"",IFERROR(($L82-$P82)/$L82,""))</f>
        <v/>
      </c>
      <c r="V82" s="7">
        <f>IF($D82="","",IFERROR(VLOOKUP($D82,Parameter!$D$4:$F$8,3,FALSE),""))</f>
        <v/>
      </c>
      <c r="W82" s="36">
        <f>IF(OR($F82="",$V82=""),"",IFERROR($F82/$V82,""))</f>
        <v/>
      </c>
      <c r="X82" s="8">
        <f>IF(COUNTA($A82:$M82)=0,"",IF(OR($A82="",$B82="",$C82="",$D82="",$E82="",$F82="",$G82="",$H82="",$I82="",$J82="",$K82="",$M82=""),"Angaben fehlen",IF(OR($Q82="",$V82=""),"Kategorie prüfen",IF($F82&gt;$V82,"Kapazität überschritten",IF(AND(OR($M82="Angeboten",$M82="Bestätigt"),$L82=""),"Angebot fehlt",IF(AND($L82&lt;&gt;"",$R82&lt;&gt;"",$L82&lt;$R82),"Unter Mindestpreis",IF(AND(Parameter!$B$5&lt;&gt;"",$B82&gt;=TODAY(),$B82-TODAY()&lt;=Parameter!$B$5,$M82="Entwurf"),"Entwurf kurz vor Termin","OK")))))))</f>
        <v/>
      </c>
    </row>
    <row r="83">
      <c r="A83" s="16" t="n"/>
      <c r="B83" s="33" t="n"/>
      <c r="C83" s="16" t="n"/>
      <c r="D83" s="16" t="n"/>
      <c r="E83" s="16" t="n"/>
      <c r="F83" s="18" t="n"/>
      <c r="G83" s="34" t="n"/>
      <c r="H83" s="34" t="n"/>
      <c r="I83" s="34" t="n"/>
      <c r="J83" s="34" t="n"/>
      <c r="K83" s="35" t="n"/>
      <c r="L83" s="34" t="n"/>
      <c r="M83" s="16" t="n"/>
      <c r="N83" s="31">
        <f>IF(COUNTA($A83:$M83)=0,"",IF(OR($F83="",$H83="",$I83="",$J83=""),"",$F83*SUM($H83:$J83)))</f>
        <v/>
      </c>
      <c r="O83" s="31">
        <f>IF(COUNTA($A83:$M83)=0,"",IF($K83="","",$K83*Parameter!$B$4))</f>
        <v/>
      </c>
      <c r="P83" s="31">
        <f>IF(COUNTA($A83:$M83)=0,"",IF(OR($G83="",$N83="",$O83=""),"",$G83+$N83+$O83))</f>
        <v/>
      </c>
      <c r="Q83" s="37">
        <f>IF($D83="","",IFERROR(VLOOKUP($D83,Parameter!$D$4:$F$8,2,FALSE),""))</f>
        <v/>
      </c>
      <c r="R83" s="31">
        <f>IF(OR($P83="",$Q83=""),"",IFERROR($P83/(1-$Q83),""))</f>
        <v/>
      </c>
      <c r="S83" s="31">
        <f>IF(OR($R83="",$F83=""),"",IFERROR($R83/$F83,""))</f>
        <v/>
      </c>
      <c r="T83" s="31">
        <f>IF(OR($L83="",$R83=""),"",$L83-$R83)</f>
        <v/>
      </c>
      <c r="U83" s="37">
        <f>IF(OR($L83="",$P83=""),"",IFERROR(($L83-$P83)/$L83,""))</f>
        <v/>
      </c>
      <c r="V83" s="15">
        <f>IF($D83="","",IFERROR(VLOOKUP($D83,Parameter!$D$4:$F$8,3,FALSE),""))</f>
        <v/>
      </c>
      <c r="W83" s="37">
        <f>IF(OR($F83="",$V83=""),"",IFERROR($F83/$V83,""))</f>
        <v/>
      </c>
      <c r="X83" s="12">
        <f>IF(COUNTA($A83:$M83)=0,"",IF(OR($A83="",$B83="",$C83="",$D83="",$E83="",$F83="",$G83="",$H83="",$I83="",$J83="",$K83="",$M83=""),"Angaben fehlen",IF(OR($Q83="",$V83=""),"Kategorie prüfen",IF($F83&gt;$V83,"Kapazität überschritten",IF(AND(OR($M83="Angeboten",$M83="Bestätigt"),$L83=""),"Angebot fehlt",IF(AND($L83&lt;&gt;"",$R83&lt;&gt;"",$L83&lt;$R83),"Unter Mindestpreis",IF(AND(Parameter!$B$5&lt;&gt;"",$B83&gt;=TODAY(),$B83-TODAY()&lt;=Parameter!$B$5,$M83="Entwurf"),"Entwurf kurz vor Termin","OK")))))))</f>
        <v/>
      </c>
    </row>
    <row r="84">
      <c r="A84" s="16" t="n"/>
      <c r="B84" s="33" t="n"/>
      <c r="C84" s="16" t="n"/>
      <c r="D84" s="16" t="n"/>
      <c r="E84" s="16" t="n"/>
      <c r="F84" s="18" t="n"/>
      <c r="G84" s="34" t="n"/>
      <c r="H84" s="34" t="n"/>
      <c r="I84" s="34" t="n"/>
      <c r="J84" s="34" t="n"/>
      <c r="K84" s="35" t="n"/>
      <c r="L84" s="34" t="n"/>
      <c r="M84" s="16" t="n"/>
      <c r="N84" s="29">
        <f>IF(COUNTA($A84:$M84)=0,"",IF(OR($F84="",$H84="",$I84="",$J84=""),"",$F84*SUM($H84:$J84)))</f>
        <v/>
      </c>
      <c r="O84" s="29">
        <f>IF(COUNTA($A84:$M84)=0,"",IF($K84="","",$K84*Parameter!$B$4))</f>
        <v/>
      </c>
      <c r="P84" s="29">
        <f>IF(COUNTA($A84:$M84)=0,"",IF(OR($G84="",$N84="",$O84=""),"",$G84+$N84+$O84))</f>
        <v/>
      </c>
      <c r="Q84" s="36">
        <f>IF($D84="","",IFERROR(VLOOKUP($D84,Parameter!$D$4:$F$8,2,FALSE),""))</f>
        <v/>
      </c>
      <c r="R84" s="29">
        <f>IF(OR($P84="",$Q84=""),"",IFERROR($P84/(1-$Q84),""))</f>
        <v/>
      </c>
      <c r="S84" s="29">
        <f>IF(OR($R84="",$F84=""),"",IFERROR($R84/$F84,""))</f>
        <v/>
      </c>
      <c r="T84" s="29">
        <f>IF(OR($L84="",$R84=""),"",$L84-$R84)</f>
        <v/>
      </c>
      <c r="U84" s="36">
        <f>IF(OR($L84="",$P84=""),"",IFERROR(($L84-$P84)/$L84,""))</f>
        <v/>
      </c>
      <c r="V84" s="7">
        <f>IF($D84="","",IFERROR(VLOOKUP($D84,Parameter!$D$4:$F$8,3,FALSE),""))</f>
        <v/>
      </c>
      <c r="W84" s="36">
        <f>IF(OR($F84="",$V84=""),"",IFERROR($F84/$V84,""))</f>
        <v/>
      </c>
      <c r="X84" s="8">
        <f>IF(COUNTA($A84:$M84)=0,"",IF(OR($A84="",$B84="",$C84="",$D84="",$E84="",$F84="",$G84="",$H84="",$I84="",$J84="",$K84="",$M84=""),"Angaben fehlen",IF(OR($Q84="",$V84=""),"Kategorie prüfen",IF($F84&gt;$V84,"Kapazität überschritten",IF(AND(OR($M84="Angeboten",$M84="Bestätigt"),$L84=""),"Angebot fehlt",IF(AND($L84&lt;&gt;"",$R84&lt;&gt;"",$L84&lt;$R84),"Unter Mindestpreis",IF(AND(Parameter!$B$5&lt;&gt;"",$B84&gt;=TODAY(),$B84-TODAY()&lt;=Parameter!$B$5,$M84="Entwurf"),"Entwurf kurz vor Termin","OK")))))))</f>
        <v/>
      </c>
    </row>
    <row r="85">
      <c r="A85" s="16" t="n"/>
      <c r="B85" s="33" t="n"/>
      <c r="C85" s="16" t="n"/>
      <c r="D85" s="16" t="n"/>
      <c r="E85" s="16" t="n"/>
      <c r="F85" s="18" t="n"/>
      <c r="G85" s="34" t="n"/>
      <c r="H85" s="34" t="n"/>
      <c r="I85" s="34" t="n"/>
      <c r="J85" s="34" t="n"/>
      <c r="K85" s="35" t="n"/>
      <c r="L85" s="34" t="n"/>
      <c r="M85" s="16" t="n"/>
      <c r="N85" s="31">
        <f>IF(COUNTA($A85:$M85)=0,"",IF(OR($F85="",$H85="",$I85="",$J85=""),"",$F85*SUM($H85:$J85)))</f>
        <v/>
      </c>
      <c r="O85" s="31">
        <f>IF(COUNTA($A85:$M85)=0,"",IF($K85="","",$K85*Parameter!$B$4))</f>
        <v/>
      </c>
      <c r="P85" s="31">
        <f>IF(COUNTA($A85:$M85)=0,"",IF(OR($G85="",$N85="",$O85=""),"",$G85+$N85+$O85))</f>
        <v/>
      </c>
      <c r="Q85" s="37">
        <f>IF($D85="","",IFERROR(VLOOKUP($D85,Parameter!$D$4:$F$8,2,FALSE),""))</f>
        <v/>
      </c>
      <c r="R85" s="31">
        <f>IF(OR($P85="",$Q85=""),"",IFERROR($P85/(1-$Q85),""))</f>
        <v/>
      </c>
      <c r="S85" s="31">
        <f>IF(OR($R85="",$F85=""),"",IFERROR($R85/$F85,""))</f>
        <v/>
      </c>
      <c r="T85" s="31">
        <f>IF(OR($L85="",$R85=""),"",$L85-$R85)</f>
        <v/>
      </c>
      <c r="U85" s="37">
        <f>IF(OR($L85="",$P85=""),"",IFERROR(($L85-$P85)/$L85,""))</f>
        <v/>
      </c>
      <c r="V85" s="15">
        <f>IF($D85="","",IFERROR(VLOOKUP($D85,Parameter!$D$4:$F$8,3,FALSE),""))</f>
        <v/>
      </c>
      <c r="W85" s="37">
        <f>IF(OR($F85="",$V85=""),"",IFERROR($F85/$V85,""))</f>
        <v/>
      </c>
      <c r="X85" s="12">
        <f>IF(COUNTA($A85:$M85)=0,"",IF(OR($A85="",$B85="",$C85="",$D85="",$E85="",$F85="",$G85="",$H85="",$I85="",$J85="",$K85="",$M85=""),"Angaben fehlen",IF(OR($Q85="",$V85=""),"Kategorie prüfen",IF($F85&gt;$V85,"Kapazität überschritten",IF(AND(OR($M85="Angeboten",$M85="Bestätigt"),$L85=""),"Angebot fehlt",IF(AND($L85&lt;&gt;"",$R85&lt;&gt;"",$L85&lt;$R85),"Unter Mindestpreis",IF(AND(Parameter!$B$5&lt;&gt;"",$B85&gt;=TODAY(),$B85-TODAY()&lt;=Parameter!$B$5,$M85="Entwurf"),"Entwurf kurz vor Termin","OK")))))))</f>
        <v/>
      </c>
    </row>
    <row r="86">
      <c r="A86" s="16" t="n"/>
      <c r="B86" s="33" t="n"/>
      <c r="C86" s="16" t="n"/>
      <c r="D86" s="16" t="n"/>
      <c r="E86" s="16" t="n"/>
      <c r="F86" s="18" t="n"/>
      <c r="G86" s="34" t="n"/>
      <c r="H86" s="34" t="n"/>
      <c r="I86" s="34" t="n"/>
      <c r="J86" s="34" t="n"/>
      <c r="K86" s="35" t="n"/>
      <c r="L86" s="34" t="n"/>
      <c r="M86" s="16" t="n"/>
      <c r="N86" s="29">
        <f>IF(COUNTA($A86:$M86)=0,"",IF(OR($F86="",$H86="",$I86="",$J86=""),"",$F86*SUM($H86:$J86)))</f>
        <v/>
      </c>
      <c r="O86" s="29">
        <f>IF(COUNTA($A86:$M86)=0,"",IF($K86="","",$K86*Parameter!$B$4))</f>
        <v/>
      </c>
      <c r="P86" s="29">
        <f>IF(COUNTA($A86:$M86)=0,"",IF(OR($G86="",$N86="",$O86=""),"",$G86+$N86+$O86))</f>
        <v/>
      </c>
      <c r="Q86" s="36">
        <f>IF($D86="","",IFERROR(VLOOKUP($D86,Parameter!$D$4:$F$8,2,FALSE),""))</f>
        <v/>
      </c>
      <c r="R86" s="29">
        <f>IF(OR($P86="",$Q86=""),"",IFERROR($P86/(1-$Q86),""))</f>
        <v/>
      </c>
      <c r="S86" s="29">
        <f>IF(OR($R86="",$F86=""),"",IFERROR($R86/$F86,""))</f>
        <v/>
      </c>
      <c r="T86" s="29">
        <f>IF(OR($L86="",$R86=""),"",$L86-$R86)</f>
        <v/>
      </c>
      <c r="U86" s="36">
        <f>IF(OR($L86="",$P86=""),"",IFERROR(($L86-$P86)/$L86,""))</f>
        <v/>
      </c>
      <c r="V86" s="7">
        <f>IF($D86="","",IFERROR(VLOOKUP($D86,Parameter!$D$4:$F$8,3,FALSE),""))</f>
        <v/>
      </c>
      <c r="W86" s="36">
        <f>IF(OR($F86="",$V86=""),"",IFERROR($F86/$V86,""))</f>
        <v/>
      </c>
      <c r="X86" s="8">
        <f>IF(COUNTA($A86:$M86)=0,"",IF(OR($A86="",$B86="",$C86="",$D86="",$E86="",$F86="",$G86="",$H86="",$I86="",$J86="",$K86="",$M86=""),"Angaben fehlen",IF(OR($Q86="",$V86=""),"Kategorie prüfen",IF($F86&gt;$V86,"Kapazität überschritten",IF(AND(OR($M86="Angeboten",$M86="Bestätigt"),$L86=""),"Angebot fehlt",IF(AND($L86&lt;&gt;"",$R86&lt;&gt;"",$L86&lt;$R86),"Unter Mindestpreis",IF(AND(Parameter!$B$5&lt;&gt;"",$B86&gt;=TODAY(),$B86-TODAY()&lt;=Parameter!$B$5,$M86="Entwurf"),"Entwurf kurz vor Termin","OK")))))))</f>
        <v/>
      </c>
    </row>
    <row r="87">
      <c r="A87" s="16" t="n"/>
      <c r="B87" s="33" t="n"/>
      <c r="C87" s="16" t="n"/>
      <c r="D87" s="16" t="n"/>
      <c r="E87" s="16" t="n"/>
      <c r="F87" s="18" t="n"/>
      <c r="G87" s="34" t="n"/>
      <c r="H87" s="34" t="n"/>
      <c r="I87" s="34" t="n"/>
      <c r="J87" s="34" t="n"/>
      <c r="K87" s="35" t="n"/>
      <c r="L87" s="34" t="n"/>
      <c r="M87" s="16" t="n"/>
      <c r="N87" s="31">
        <f>IF(COUNTA($A87:$M87)=0,"",IF(OR($F87="",$H87="",$I87="",$J87=""),"",$F87*SUM($H87:$J87)))</f>
        <v/>
      </c>
      <c r="O87" s="31">
        <f>IF(COUNTA($A87:$M87)=0,"",IF($K87="","",$K87*Parameter!$B$4))</f>
        <v/>
      </c>
      <c r="P87" s="31">
        <f>IF(COUNTA($A87:$M87)=0,"",IF(OR($G87="",$N87="",$O87=""),"",$G87+$N87+$O87))</f>
        <v/>
      </c>
      <c r="Q87" s="37">
        <f>IF($D87="","",IFERROR(VLOOKUP($D87,Parameter!$D$4:$F$8,2,FALSE),""))</f>
        <v/>
      </c>
      <c r="R87" s="31">
        <f>IF(OR($P87="",$Q87=""),"",IFERROR($P87/(1-$Q87),""))</f>
        <v/>
      </c>
      <c r="S87" s="31">
        <f>IF(OR($R87="",$F87=""),"",IFERROR($R87/$F87,""))</f>
        <v/>
      </c>
      <c r="T87" s="31">
        <f>IF(OR($L87="",$R87=""),"",$L87-$R87)</f>
        <v/>
      </c>
      <c r="U87" s="37">
        <f>IF(OR($L87="",$P87=""),"",IFERROR(($L87-$P87)/$L87,""))</f>
        <v/>
      </c>
      <c r="V87" s="15">
        <f>IF($D87="","",IFERROR(VLOOKUP($D87,Parameter!$D$4:$F$8,3,FALSE),""))</f>
        <v/>
      </c>
      <c r="W87" s="37">
        <f>IF(OR($F87="",$V87=""),"",IFERROR($F87/$V87,""))</f>
        <v/>
      </c>
      <c r="X87" s="12">
        <f>IF(COUNTA($A87:$M87)=0,"",IF(OR($A87="",$B87="",$C87="",$D87="",$E87="",$F87="",$G87="",$H87="",$I87="",$J87="",$K87="",$M87=""),"Angaben fehlen",IF(OR($Q87="",$V87=""),"Kategorie prüfen",IF($F87&gt;$V87,"Kapazität überschritten",IF(AND(OR($M87="Angeboten",$M87="Bestätigt"),$L87=""),"Angebot fehlt",IF(AND($L87&lt;&gt;"",$R87&lt;&gt;"",$L87&lt;$R87),"Unter Mindestpreis",IF(AND(Parameter!$B$5&lt;&gt;"",$B87&gt;=TODAY(),$B87-TODAY()&lt;=Parameter!$B$5,$M87="Entwurf"),"Entwurf kurz vor Termin","OK")))))))</f>
        <v/>
      </c>
    </row>
    <row r="88">
      <c r="A88" s="16" t="n"/>
      <c r="B88" s="33" t="n"/>
      <c r="C88" s="16" t="n"/>
      <c r="D88" s="16" t="n"/>
      <c r="E88" s="16" t="n"/>
      <c r="F88" s="18" t="n"/>
      <c r="G88" s="34" t="n"/>
      <c r="H88" s="34" t="n"/>
      <c r="I88" s="34" t="n"/>
      <c r="J88" s="34" t="n"/>
      <c r="K88" s="35" t="n"/>
      <c r="L88" s="34" t="n"/>
      <c r="M88" s="16" t="n"/>
      <c r="N88" s="29">
        <f>IF(COUNTA($A88:$M88)=0,"",IF(OR($F88="",$H88="",$I88="",$J88=""),"",$F88*SUM($H88:$J88)))</f>
        <v/>
      </c>
      <c r="O88" s="29">
        <f>IF(COUNTA($A88:$M88)=0,"",IF($K88="","",$K88*Parameter!$B$4))</f>
        <v/>
      </c>
      <c r="P88" s="29">
        <f>IF(COUNTA($A88:$M88)=0,"",IF(OR($G88="",$N88="",$O88=""),"",$G88+$N88+$O88))</f>
        <v/>
      </c>
      <c r="Q88" s="36">
        <f>IF($D88="","",IFERROR(VLOOKUP($D88,Parameter!$D$4:$F$8,2,FALSE),""))</f>
        <v/>
      </c>
      <c r="R88" s="29">
        <f>IF(OR($P88="",$Q88=""),"",IFERROR($P88/(1-$Q88),""))</f>
        <v/>
      </c>
      <c r="S88" s="29">
        <f>IF(OR($R88="",$F88=""),"",IFERROR($R88/$F88,""))</f>
        <v/>
      </c>
      <c r="T88" s="29">
        <f>IF(OR($L88="",$R88=""),"",$L88-$R88)</f>
        <v/>
      </c>
      <c r="U88" s="36">
        <f>IF(OR($L88="",$P88=""),"",IFERROR(($L88-$P88)/$L88,""))</f>
        <v/>
      </c>
      <c r="V88" s="7">
        <f>IF($D88="","",IFERROR(VLOOKUP($D88,Parameter!$D$4:$F$8,3,FALSE),""))</f>
        <v/>
      </c>
      <c r="W88" s="36">
        <f>IF(OR($F88="",$V88=""),"",IFERROR($F88/$V88,""))</f>
        <v/>
      </c>
      <c r="X88" s="8">
        <f>IF(COUNTA($A88:$M88)=0,"",IF(OR($A88="",$B88="",$C88="",$D88="",$E88="",$F88="",$G88="",$H88="",$I88="",$J88="",$K88="",$M88=""),"Angaben fehlen",IF(OR($Q88="",$V88=""),"Kategorie prüfen",IF($F88&gt;$V88,"Kapazität überschritten",IF(AND(OR($M88="Angeboten",$M88="Bestätigt"),$L88=""),"Angebot fehlt",IF(AND($L88&lt;&gt;"",$R88&lt;&gt;"",$L88&lt;$R88),"Unter Mindestpreis",IF(AND(Parameter!$B$5&lt;&gt;"",$B88&gt;=TODAY(),$B88-TODAY()&lt;=Parameter!$B$5,$M88="Entwurf"),"Entwurf kurz vor Termin","OK")))))))</f>
        <v/>
      </c>
    </row>
    <row r="89">
      <c r="A89" s="16" t="n"/>
      <c r="B89" s="33" t="n"/>
      <c r="C89" s="16" t="n"/>
      <c r="D89" s="16" t="n"/>
      <c r="E89" s="16" t="n"/>
      <c r="F89" s="18" t="n"/>
      <c r="G89" s="34" t="n"/>
      <c r="H89" s="34" t="n"/>
      <c r="I89" s="34" t="n"/>
      <c r="J89" s="34" t="n"/>
      <c r="K89" s="35" t="n"/>
      <c r="L89" s="34" t="n"/>
      <c r="M89" s="16" t="n"/>
      <c r="N89" s="31">
        <f>IF(COUNTA($A89:$M89)=0,"",IF(OR($F89="",$H89="",$I89="",$J89=""),"",$F89*SUM($H89:$J89)))</f>
        <v/>
      </c>
      <c r="O89" s="31">
        <f>IF(COUNTA($A89:$M89)=0,"",IF($K89="","",$K89*Parameter!$B$4))</f>
        <v/>
      </c>
      <c r="P89" s="31">
        <f>IF(COUNTA($A89:$M89)=0,"",IF(OR($G89="",$N89="",$O89=""),"",$G89+$N89+$O89))</f>
        <v/>
      </c>
      <c r="Q89" s="37">
        <f>IF($D89="","",IFERROR(VLOOKUP($D89,Parameter!$D$4:$F$8,2,FALSE),""))</f>
        <v/>
      </c>
      <c r="R89" s="31">
        <f>IF(OR($P89="",$Q89=""),"",IFERROR($P89/(1-$Q89),""))</f>
        <v/>
      </c>
      <c r="S89" s="31">
        <f>IF(OR($R89="",$F89=""),"",IFERROR($R89/$F89,""))</f>
        <v/>
      </c>
      <c r="T89" s="31">
        <f>IF(OR($L89="",$R89=""),"",$L89-$R89)</f>
        <v/>
      </c>
      <c r="U89" s="37">
        <f>IF(OR($L89="",$P89=""),"",IFERROR(($L89-$P89)/$L89,""))</f>
        <v/>
      </c>
      <c r="V89" s="15">
        <f>IF($D89="","",IFERROR(VLOOKUP($D89,Parameter!$D$4:$F$8,3,FALSE),""))</f>
        <v/>
      </c>
      <c r="W89" s="37">
        <f>IF(OR($F89="",$V89=""),"",IFERROR($F89/$V89,""))</f>
        <v/>
      </c>
      <c r="X89" s="12">
        <f>IF(COUNTA($A89:$M89)=0,"",IF(OR($A89="",$B89="",$C89="",$D89="",$E89="",$F89="",$G89="",$H89="",$I89="",$J89="",$K89="",$M89=""),"Angaben fehlen",IF(OR($Q89="",$V89=""),"Kategorie prüfen",IF($F89&gt;$V89,"Kapazität überschritten",IF(AND(OR($M89="Angeboten",$M89="Bestätigt"),$L89=""),"Angebot fehlt",IF(AND($L89&lt;&gt;"",$R89&lt;&gt;"",$L89&lt;$R89),"Unter Mindestpreis",IF(AND(Parameter!$B$5&lt;&gt;"",$B89&gt;=TODAY(),$B89-TODAY()&lt;=Parameter!$B$5,$M89="Entwurf"),"Entwurf kurz vor Termin","OK")))))))</f>
        <v/>
      </c>
    </row>
    <row r="90">
      <c r="A90" s="16" t="n"/>
      <c r="B90" s="33" t="n"/>
      <c r="C90" s="16" t="n"/>
      <c r="D90" s="16" t="n"/>
      <c r="E90" s="16" t="n"/>
      <c r="F90" s="18" t="n"/>
      <c r="G90" s="34" t="n"/>
      <c r="H90" s="34" t="n"/>
      <c r="I90" s="34" t="n"/>
      <c r="J90" s="34" t="n"/>
      <c r="K90" s="35" t="n"/>
      <c r="L90" s="34" t="n"/>
      <c r="M90" s="16" t="n"/>
      <c r="N90" s="29">
        <f>IF(COUNTA($A90:$M90)=0,"",IF(OR($F90="",$H90="",$I90="",$J90=""),"",$F90*SUM($H90:$J90)))</f>
        <v/>
      </c>
      <c r="O90" s="29">
        <f>IF(COUNTA($A90:$M90)=0,"",IF($K90="","",$K90*Parameter!$B$4))</f>
        <v/>
      </c>
      <c r="P90" s="29">
        <f>IF(COUNTA($A90:$M90)=0,"",IF(OR($G90="",$N90="",$O90=""),"",$G90+$N90+$O90))</f>
        <v/>
      </c>
      <c r="Q90" s="36">
        <f>IF($D90="","",IFERROR(VLOOKUP($D90,Parameter!$D$4:$F$8,2,FALSE),""))</f>
        <v/>
      </c>
      <c r="R90" s="29">
        <f>IF(OR($P90="",$Q90=""),"",IFERROR($P90/(1-$Q90),""))</f>
        <v/>
      </c>
      <c r="S90" s="29">
        <f>IF(OR($R90="",$F90=""),"",IFERROR($R90/$F90,""))</f>
        <v/>
      </c>
      <c r="T90" s="29">
        <f>IF(OR($L90="",$R90=""),"",$L90-$R90)</f>
        <v/>
      </c>
      <c r="U90" s="36">
        <f>IF(OR($L90="",$P90=""),"",IFERROR(($L90-$P90)/$L90,""))</f>
        <v/>
      </c>
      <c r="V90" s="7">
        <f>IF($D90="","",IFERROR(VLOOKUP($D90,Parameter!$D$4:$F$8,3,FALSE),""))</f>
        <v/>
      </c>
      <c r="W90" s="36">
        <f>IF(OR($F90="",$V90=""),"",IFERROR($F90/$V90,""))</f>
        <v/>
      </c>
      <c r="X90" s="8">
        <f>IF(COUNTA($A90:$M90)=0,"",IF(OR($A90="",$B90="",$C90="",$D90="",$E90="",$F90="",$G90="",$H90="",$I90="",$J90="",$K90="",$M90=""),"Angaben fehlen",IF(OR($Q90="",$V90=""),"Kategorie prüfen",IF($F90&gt;$V90,"Kapazität überschritten",IF(AND(OR($M90="Angeboten",$M90="Bestätigt"),$L90=""),"Angebot fehlt",IF(AND($L90&lt;&gt;"",$R90&lt;&gt;"",$L90&lt;$R90),"Unter Mindestpreis",IF(AND(Parameter!$B$5&lt;&gt;"",$B90&gt;=TODAY(),$B90-TODAY()&lt;=Parameter!$B$5,$M90="Entwurf"),"Entwurf kurz vor Termin","OK")))))))</f>
        <v/>
      </c>
    </row>
    <row r="91">
      <c r="A91" s="16" t="n"/>
      <c r="B91" s="33" t="n"/>
      <c r="C91" s="16" t="n"/>
      <c r="D91" s="16" t="n"/>
      <c r="E91" s="16" t="n"/>
      <c r="F91" s="18" t="n"/>
      <c r="G91" s="34" t="n"/>
      <c r="H91" s="34" t="n"/>
      <c r="I91" s="34" t="n"/>
      <c r="J91" s="34" t="n"/>
      <c r="K91" s="35" t="n"/>
      <c r="L91" s="34" t="n"/>
      <c r="M91" s="16" t="n"/>
      <c r="N91" s="31">
        <f>IF(COUNTA($A91:$M91)=0,"",IF(OR($F91="",$H91="",$I91="",$J91=""),"",$F91*SUM($H91:$J91)))</f>
        <v/>
      </c>
      <c r="O91" s="31">
        <f>IF(COUNTA($A91:$M91)=0,"",IF($K91="","",$K91*Parameter!$B$4))</f>
        <v/>
      </c>
      <c r="P91" s="31">
        <f>IF(COUNTA($A91:$M91)=0,"",IF(OR($G91="",$N91="",$O91=""),"",$G91+$N91+$O91))</f>
        <v/>
      </c>
      <c r="Q91" s="37">
        <f>IF($D91="","",IFERROR(VLOOKUP($D91,Parameter!$D$4:$F$8,2,FALSE),""))</f>
        <v/>
      </c>
      <c r="R91" s="31">
        <f>IF(OR($P91="",$Q91=""),"",IFERROR($P91/(1-$Q91),""))</f>
        <v/>
      </c>
      <c r="S91" s="31">
        <f>IF(OR($R91="",$F91=""),"",IFERROR($R91/$F91,""))</f>
        <v/>
      </c>
      <c r="T91" s="31">
        <f>IF(OR($L91="",$R91=""),"",$L91-$R91)</f>
        <v/>
      </c>
      <c r="U91" s="37">
        <f>IF(OR($L91="",$P91=""),"",IFERROR(($L91-$P91)/$L91,""))</f>
        <v/>
      </c>
      <c r="V91" s="15">
        <f>IF($D91="","",IFERROR(VLOOKUP($D91,Parameter!$D$4:$F$8,3,FALSE),""))</f>
        <v/>
      </c>
      <c r="W91" s="37">
        <f>IF(OR($F91="",$V91=""),"",IFERROR($F91/$V91,""))</f>
        <v/>
      </c>
      <c r="X91" s="12">
        <f>IF(COUNTA($A91:$M91)=0,"",IF(OR($A91="",$B91="",$C91="",$D91="",$E91="",$F91="",$G91="",$H91="",$I91="",$J91="",$K91="",$M91=""),"Angaben fehlen",IF(OR($Q91="",$V91=""),"Kategorie prüfen",IF($F91&gt;$V91,"Kapazität überschritten",IF(AND(OR($M91="Angeboten",$M91="Bestätigt"),$L91=""),"Angebot fehlt",IF(AND($L91&lt;&gt;"",$R91&lt;&gt;"",$L91&lt;$R91),"Unter Mindestpreis",IF(AND(Parameter!$B$5&lt;&gt;"",$B91&gt;=TODAY(),$B91-TODAY()&lt;=Parameter!$B$5,$M91="Entwurf"),"Entwurf kurz vor Termin","OK")))))))</f>
        <v/>
      </c>
    </row>
    <row r="92">
      <c r="A92" s="16" t="n"/>
      <c r="B92" s="33" t="n"/>
      <c r="C92" s="16" t="n"/>
      <c r="D92" s="16" t="n"/>
      <c r="E92" s="16" t="n"/>
      <c r="F92" s="18" t="n"/>
      <c r="G92" s="34" t="n"/>
      <c r="H92" s="34" t="n"/>
      <c r="I92" s="34" t="n"/>
      <c r="J92" s="34" t="n"/>
      <c r="K92" s="35" t="n"/>
      <c r="L92" s="34" t="n"/>
      <c r="M92" s="16" t="n"/>
      <c r="N92" s="29">
        <f>IF(COUNTA($A92:$M92)=0,"",IF(OR($F92="",$H92="",$I92="",$J92=""),"",$F92*SUM($H92:$J92)))</f>
        <v/>
      </c>
      <c r="O92" s="29">
        <f>IF(COUNTA($A92:$M92)=0,"",IF($K92="","",$K92*Parameter!$B$4))</f>
        <v/>
      </c>
      <c r="P92" s="29">
        <f>IF(COUNTA($A92:$M92)=0,"",IF(OR($G92="",$N92="",$O92=""),"",$G92+$N92+$O92))</f>
        <v/>
      </c>
      <c r="Q92" s="36">
        <f>IF($D92="","",IFERROR(VLOOKUP($D92,Parameter!$D$4:$F$8,2,FALSE),""))</f>
        <v/>
      </c>
      <c r="R92" s="29">
        <f>IF(OR($P92="",$Q92=""),"",IFERROR($P92/(1-$Q92),""))</f>
        <v/>
      </c>
      <c r="S92" s="29">
        <f>IF(OR($R92="",$F92=""),"",IFERROR($R92/$F92,""))</f>
        <v/>
      </c>
      <c r="T92" s="29">
        <f>IF(OR($L92="",$R92=""),"",$L92-$R92)</f>
        <v/>
      </c>
      <c r="U92" s="36">
        <f>IF(OR($L92="",$P92=""),"",IFERROR(($L92-$P92)/$L92,""))</f>
        <v/>
      </c>
      <c r="V92" s="7">
        <f>IF($D92="","",IFERROR(VLOOKUP($D92,Parameter!$D$4:$F$8,3,FALSE),""))</f>
        <v/>
      </c>
      <c r="W92" s="36">
        <f>IF(OR($F92="",$V92=""),"",IFERROR($F92/$V92,""))</f>
        <v/>
      </c>
      <c r="X92" s="8">
        <f>IF(COUNTA($A92:$M92)=0,"",IF(OR($A92="",$B92="",$C92="",$D92="",$E92="",$F92="",$G92="",$H92="",$I92="",$J92="",$K92="",$M92=""),"Angaben fehlen",IF(OR($Q92="",$V92=""),"Kategorie prüfen",IF($F92&gt;$V92,"Kapazität überschritten",IF(AND(OR($M92="Angeboten",$M92="Bestätigt"),$L92=""),"Angebot fehlt",IF(AND($L92&lt;&gt;"",$R92&lt;&gt;"",$L92&lt;$R92),"Unter Mindestpreis",IF(AND(Parameter!$B$5&lt;&gt;"",$B92&gt;=TODAY(),$B92-TODAY()&lt;=Parameter!$B$5,$M92="Entwurf"),"Entwurf kurz vor Termin","OK")))))))</f>
        <v/>
      </c>
    </row>
    <row r="93">
      <c r="A93" s="16" t="n"/>
      <c r="B93" s="33" t="n"/>
      <c r="C93" s="16" t="n"/>
      <c r="D93" s="16" t="n"/>
      <c r="E93" s="16" t="n"/>
      <c r="F93" s="18" t="n"/>
      <c r="G93" s="34" t="n"/>
      <c r="H93" s="34" t="n"/>
      <c r="I93" s="34" t="n"/>
      <c r="J93" s="34" t="n"/>
      <c r="K93" s="35" t="n"/>
      <c r="L93" s="34" t="n"/>
      <c r="M93" s="16" t="n"/>
      <c r="N93" s="31">
        <f>IF(COUNTA($A93:$M93)=0,"",IF(OR($F93="",$H93="",$I93="",$J93=""),"",$F93*SUM($H93:$J93)))</f>
        <v/>
      </c>
      <c r="O93" s="31">
        <f>IF(COUNTA($A93:$M93)=0,"",IF($K93="","",$K93*Parameter!$B$4))</f>
        <v/>
      </c>
      <c r="P93" s="31">
        <f>IF(COUNTA($A93:$M93)=0,"",IF(OR($G93="",$N93="",$O93=""),"",$G93+$N93+$O93))</f>
        <v/>
      </c>
      <c r="Q93" s="37">
        <f>IF($D93="","",IFERROR(VLOOKUP($D93,Parameter!$D$4:$F$8,2,FALSE),""))</f>
        <v/>
      </c>
      <c r="R93" s="31">
        <f>IF(OR($P93="",$Q93=""),"",IFERROR($P93/(1-$Q93),""))</f>
        <v/>
      </c>
      <c r="S93" s="31">
        <f>IF(OR($R93="",$F93=""),"",IFERROR($R93/$F93,""))</f>
        <v/>
      </c>
      <c r="T93" s="31">
        <f>IF(OR($L93="",$R93=""),"",$L93-$R93)</f>
        <v/>
      </c>
      <c r="U93" s="37">
        <f>IF(OR($L93="",$P93=""),"",IFERROR(($L93-$P93)/$L93,""))</f>
        <v/>
      </c>
      <c r="V93" s="15">
        <f>IF($D93="","",IFERROR(VLOOKUP($D93,Parameter!$D$4:$F$8,3,FALSE),""))</f>
        <v/>
      </c>
      <c r="W93" s="37">
        <f>IF(OR($F93="",$V93=""),"",IFERROR($F93/$V93,""))</f>
        <v/>
      </c>
      <c r="X93" s="12">
        <f>IF(COUNTA($A93:$M93)=0,"",IF(OR($A93="",$B93="",$C93="",$D93="",$E93="",$F93="",$G93="",$H93="",$I93="",$J93="",$K93="",$M93=""),"Angaben fehlen",IF(OR($Q93="",$V93=""),"Kategorie prüfen",IF($F93&gt;$V93,"Kapazität überschritten",IF(AND(OR($M93="Angeboten",$M93="Bestätigt"),$L93=""),"Angebot fehlt",IF(AND($L93&lt;&gt;"",$R93&lt;&gt;"",$L93&lt;$R93),"Unter Mindestpreis",IF(AND(Parameter!$B$5&lt;&gt;"",$B93&gt;=TODAY(),$B93-TODAY()&lt;=Parameter!$B$5,$M93="Entwurf"),"Entwurf kurz vor Termin","OK")))))))</f>
        <v/>
      </c>
    </row>
    <row r="94">
      <c r="A94" s="16" t="n"/>
      <c r="B94" s="33" t="n"/>
      <c r="C94" s="16" t="n"/>
      <c r="D94" s="16" t="n"/>
      <c r="E94" s="16" t="n"/>
      <c r="F94" s="18" t="n"/>
      <c r="G94" s="34" t="n"/>
      <c r="H94" s="34" t="n"/>
      <c r="I94" s="34" t="n"/>
      <c r="J94" s="34" t="n"/>
      <c r="K94" s="35" t="n"/>
      <c r="L94" s="34" t="n"/>
      <c r="M94" s="16" t="n"/>
      <c r="N94" s="29">
        <f>IF(COUNTA($A94:$M94)=0,"",IF(OR($F94="",$H94="",$I94="",$J94=""),"",$F94*SUM($H94:$J94)))</f>
        <v/>
      </c>
      <c r="O94" s="29">
        <f>IF(COUNTA($A94:$M94)=0,"",IF($K94="","",$K94*Parameter!$B$4))</f>
        <v/>
      </c>
      <c r="P94" s="29">
        <f>IF(COUNTA($A94:$M94)=0,"",IF(OR($G94="",$N94="",$O94=""),"",$G94+$N94+$O94))</f>
        <v/>
      </c>
      <c r="Q94" s="36">
        <f>IF($D94="","",IFERROR(VLOOKUP($D94,Parameter!$D$4:$F$8,2,FALSE),""))</f>
        <v/>
      </c>
      <c r="R94" s="29">
        <f>IF(OR($P94="",$Q94=""),"",IFERROR($P94/(1-$Q94),""))</f>
        <v/>
      </c>
      <c r="S94" s="29">
        <f>IF(OR($R94="",$F94=""),"",IFERROR($R94/$F94,""))</f>
        <v/>
      </c>
      <c r="T94" s="29">
        <f>IF(OR($L94="",$R94=""),"",$L94-$R94)</f>
        <v/>
      </c>
      <c r="U94" s="36">
        <f>IF(OR($L94="",$P94=""),"",IFERROR(($L94-$P94)/$L94,""))</f>
        <v/>
      </c>
      <c r="V94" s="7">
        <f>IF($D94="","",IFERROR(VLOOKUP($D94,Parameter!$D$4:$F$8,3,FALSE),""))</f>
        <v/>
      </c>
      <c r="W94" s="36">
        <f>IF(OR($F94="",$V94=""),"",IFERROR($F94/$V94,""))</f>
        <v/>
      </c>
      <c r="X94" s="8">
        <f>IF(COUNTA($A94:$M94)=0,"",IF(OR($A94="",$B94="",$C94="",$D94="",$E94="",$F94="",$G94="",$H94="",$I94="",$J94="",$K94="",$M94=""),"Angaben fehlen",IF(OR($Q94="",$V94=""),"Kategorie prüfen",IF($F94&gt;$V94,"Kapazität überschritten",IF(AND(OR($M94="Angeboten",$M94="Bestätigt"),$L94=""),"Angebot fehlt",IF(AND($L94&lt;&gt;"",$R94&lt;&gt;"",$L94&lt;$R94),"Unter Mindestpreis",IF(AND(Parameter!$B$5&lt;&gt;"",$B94&gt;=TODAY(),$B94-TODAY()&lt;=Parameter!$B$5,$M94="Entwurf"),"Entwurf kurz vor Termin","OK")))))))</f>
        <v/>
      </c>
    </row>
    <row r="95">
      <c r="A95" s="16" t="n"/>
      <c r="B95" s="33" t="n"/>
      <c r="C95" s="16" t="n"/>
      <c r="D95" s="16" t="n"/>
      <c r="E95" s="16" t="n"/>
      <c r="F95" s="18" t="n"/>
      <c r="G95" s="34" t="n"/>
      <c r="H95" s="34" t="n"/>
      <c r="I95" s="34" t="n"/>
      <c r="J95" s="34" t="n"/>
      <c r="K95" s="35" t="n"/>
      <c r="L95" s="34" t="n"/>
      <c r="M95" s="16" t="n"/>
      <c r="N95" s="31">
        <f>IF(COUNTA($A95:$M95)=0,"",IF(OR($F95="",$H95="",$I95="",$J95=""),"",$F95*SUM($H95:$J95)))</f>
        <v/>
      </c>
      <c r="O95" s="31">
        <f>IF(COUNTA($A95:$M95)=0,"",IF($K95="","",$K95*Parameter!$B$4))</f>
        <v/>
      </c>
      <c r="P95" s="31">
        <f>IF(COUNTA($A95:$M95)=0,"",IF(OR($G95="",$N95="",$O95=""),"",$G95+$N95+$O95))</f>
        <v/>
      </c>
      <c r="Q95" s="37">
        <f>IF($D95="","",IFERROR(VLOOKUP($D95,Parameter!$D$4:$F$8,2,FALSE),""))</f>
        <v/>
      </c>
      <c r="R95" s="31">
        <f>IF(OR($P95="",$Q95=""),"",IFERROR($P95/(1-$Q95),""))</f>
        <v/>
      </c>
      <c r="S95" s="31">
        <f>IF(OR($R95="",$F95=""),"",IFERROR($R95/$F95,""))</f>
        <v/>
      </c>
      <c r="T95" s="31">
        <f>IF(OR($L95="",$R95=""),"",$L95-$R95)</f>
        <v/>
      </c>
      <c r="U95" s="37">
        <f>IF(OR($L95="",$P95=""),"",IFERROR(($L95-$P95)/$L95,""))</f>
        <v/>
      </c>
      <c r="V95" s="15">
        <f>IF($D95="","",IFERROR(VLOOKUP($D95,Parameter!$D$4:$F$8,3,FALSE),""))</f>
        <v/>
      </c>
      <c r="W95" s="37">
        <f>IF(OR($F95="",$V95=""),"",IFERROR($F95/$V95,""))</f>
        <v/>
      </c>
      <c r="X95" s="12">
        <f>IF(COUNTA($A95:$M95)=0,"",IF(OR($A95="",$B95="",$C95="",$D95="",$E95="",$F95="",$G95="",$H95="",$I95="",$J95="",$K95="",$M95=""),"Angaben fehlen",IF(OR($Q95="",$V95=""),"Kategorie prüfen",IF($F95&gt;$V95,"Kapazität überschritten",IF(AND(OR($M95="Angeboten",$M95="Bestätigt"),$L95=""),"Angebot fehlt",IF(AND($L95&lt;&gt;"",$R95&lt;&gt;"",$L95&lt;$R95),"Unter Mindestpreis",IF(AND(Parameter!$B$5&lt;&gt;"",$B95&gt;=TODAY(),$B95-TODAY()&lt;=Parameter!$B$5,$M95="Entwurf"),"Entwurf kurz vor Termin","OK")))))))</f>
        <v/>
      </c>
    </row>
    <row r="96">
      <c r="A96" s="16" t="n"/>
      <c r="B96" s="33" t="n"/>
      <c r="C96" s="16" t="n"/>
      <c r="D96" s="16" t="n"/>
      <c r="E96" s="16" t="n"/>
      <c r="F96" s="18" t="n"/>
      <c r="G96" s="34" t="n"/>
      <c r="H96" s="34" t="n"/>
      <c r="I96" s="34" t="n"/>
      <c r="J96" s="34" t="n"/>
      <c r="K96" s="35" t="n"/>
      <c r="L96" s="34" t="n"/>
      <c r="M96" s="16" t="n"/>
      <c r="N96" s="29">
        <f>IF(COUNTA($A96:$M96)=0,"",IF(OR($F96="",$H96="",$I96="",$J96=""),"",$F96*SUM($H96:$J96)))</f>
        <v/>
      </c>
      <c r="O96" s="29">
        <f>IF(COUNTA($A96:$M96)=0,"",IF($K96="","",$K96*Parameter!$B$4))</f>
        <v/>
      </c>
      <c r="P96" s="29">
        <f>IF(COUNTA($A96:$M96)=0,"",IF(OR($G96="",$N96="",$O96=""),"",$G96+$N96+$O96))</f>
        <v/>
      </c>
      <c r="Q96" s="36">
        <f>IF($D96="","",IFERROR(VLOOKUP($D96,Parameter!$D$4:$F$8,2,FALSE),""))</f>
        <v/>
      </c>
      <c r="R96" s="29">
        <f>IF(OR($P96="",$Q96=""),"",IFERROR($P96/(1-$Q96),""))</f>
        <v/>
      </c>
      <c r="S96" s="29">
        <f>IF(OR($R96="",$F96=""),"",IFERROR($R96/$F96,""))</f>
        <v/>
      </c>
      <c r="T96" s="29">
        <f>IF(OR($L96="",$R96=""),"",$L96-$R96)</f>
        <v/>
      </c>
      <c r="U96" s="36">
        <f>IF(OR($L96="",$P96=""),"",IFERROR(($L96-$P96)/$L96,""))</f>
        <v/>
      </c>
      <c r="V96" s="7">
        <f>IF($D96="","",IFERROR(VLOOKUP($D96,Parameter!$D$4:$F$8,3,FALSE),""))</f>
        <v/>
      </c>
      <c r="W96" s="36">
        <f>IF(OR($F96="",$V96=""),"",IFERROR($F96/$V96,""))</f>
        <v/>
      </c>
      <c r="X96" s="8">
        <f>IF(COUNTA($A96:$M96)=0,"",IF(OR($A96="",$B96="",$C96="",$D96="",$E96="",$F96="",$G96="",$H96="",$I96="",$J96="",$K96="",$M96=""),"Angaben fehlen",IF(OR($Q96="",$V96=""),"Kategorie prüfen",IF($F96&gt;$V96,"Kapazität überschritten",IF(AND(OR($M96="Angeboten",$M96="Bestätigt"),$L96=""),"Angebot fehlt",IF(AND($L96&lt;&gt;"",$R96&lt;&gt;"",$L96&lt;$R96),"Unter Mindestpreis",IF(AND(Parameter!$B$5&lt;&gt;"",$B96&gt;=TODAY(),$B96-TODAY()&lt;=Parameter!$B$5,$M96="Entwurf"),"Entwurf kurz vor Termin","OK")))))))</f>
        <v/>
      </c>
    </row>
    <row r="97">
      <c r="A97" s="16" t="n"/>
      <c r="B97" s="33" t="n"/>
      <c r="C97" s="16" t="n"/>
      <c r="D97" s="16" t="n"/>
      <c r="E97" s="16" t="n"/>
      <c r="F97" s="18" t="n"/>
      <c r="G97" s="34" t="n"/>
      <c r="H97" s="34" t="n"/>
      <c r="I97" s="34" t="n"/>
      <c r="J97" s="34" t="n"/>
      <c r="K97" s="35" t="n"/>
      <c r="L97" s="34" t="n"/>
      <c r="M97" s="16" t="n"/>
      <c r="N97" s="31">
        <f>IF(COUNTA($A97:$M97)=0,"",IF(OR($F97="",$H97="",$I97="",$J97=""),"",$F97*SUM($H97:$J97)))</f>
        <v/>
      </c>
      <c r="O97" s="31">
        <f>IF(COUNTA($A97:$M97)=0,"",IF($K97="","",$K97*Parameter!$B$4))</f>
        <v/>
      </c>
      <c r="P97" s="31">
        <f>IF(COUNTA($A97:$M97)=0,"",IF(OR($G97="",$N97="",$O97=""),"",$G97+$N97+$O97))</f>
        <v/>
      </c>
      <c r="Q97" s="37">
        <f>IF($D97="","",IFERROR(VLOOKUP($D97,Parameter!$D$4:$F$8,2,FALSE),""))</f>
        <v/>
      </c>
      <c r="R97" s="31">
        <f>IF(OR($P97="",$Q97=""),"",IFERROR($P97/(1-$Q97),""))</f>
        <v/>
      </c>
      <c r="S97" s="31">
        <f>IF(OR($R97="",$F97=""),"",IFERROR($R97/$F97,""))</f>
        <v/>
      </c>
      <c r="T97" s="31">
        <f>IF(OR($L97="",$R97=""),"",$L97-$R97)</f>
        <v/>
      </c>
      <c r="U97" s="37">
        <f>IF(OR($L97="",$P97=""),"",IFERROR(($L97-$P97)/$L97,""))</f>
        <v/>
      </c>
      <c r="V97" s="15">
        <f>IF($D97="","",IFERROR(VLOOKUP($D97,Parameter!$D$4:$F$8,3,FALSE),""))</f>
        <v/>
      </c>
      <c r="W97" s="37">
        <f>IF(OR($F97="",$V97=""),"",IFERROR($F97/$V97,""))</f>
        <v/>
      </c>
      <c r="X97" s="12">
        <f>IF(COUNTA($A97:$M97)=0,"",IF(OR($A97="",$B97="",$C97="",$D97="",$E97="",$F97="",$G97="",$H97="",$I97="",$J97="",$K97="",$M97=""),"Angaben fehlen",IF(OR($Q97="",$V97=""),"Kategorie prüfen",IF($F97&gt;$V97,"Kapazität überschritten",IF(AND(OR($M97="Angeboten",$M97="Bestätigt"),$L97=""),"Angebot fehlt",IF(AND($L97&lt;&gt;"",$R97&lt;&gt;"",$L97&lt;$R97),"Unter Mindestpreis",IF(AND(Parameter!$B$5&lt;&gt;"",$B97&gt;=TODAY(),$B97-TODAY()&lt;=Parameter!$B$5,$M97="Entwurf"),"Entwurf kurz vor Termin","OK")))))))</f>
        <v/>
      </c>
    </row>
    <row r="98">
      <c r="A98" s="16" t="n"/>
      <c r="B98" s="33" t="n"/>
      <c r="C98" s="16" t="n"/>
      <c r="D98" s="16" t="n"/>
      <c r="E98" s="16" t="n"/>
      <c r="F98" s="18" t="n"/>
      <c r="G98" s="34" t="n"/>
      <c r="H98" s="34" t="n"/>
      <c r="I98" s="34" t="n"/>
      <c r="J98" s="34" t="n"/>
      <c r="K98" s="35" t="n"/>
      <c r="L98" s="34" t="n"/>
      <c r="M98" s="16" t="n"/>
      <c r="N98" s="29">
        <f>IF(COUNTA($A98:$M98)=0,"",IF(OR($F98="",$H98="",$I98="",$J98=""),"",$F98*SUM($H98:$J98)))</f>
        <v/>
      </c>
      <c r="O98" s="29">
        <f>IF(COUNTA($A98:$M98)=0,"",IF($K98="","",$K98*Parameter!$B$4))</f>
        <v/>
      </c>
      <c r="P98" s="29">
        <f>IF(COUNTA($A98:$M98)=0,"",IF(OR($G98="",$N98="",$O98=""),"",$G98+$N98+$O98))</f>
        <v/>
      </c>
      <c r="Q98" s="36">
        <f>IF($D98="","",IFERROR(VLOOKUP($D98,Parameter!$D$4:$F$8,2,FALSE),""))</f>
        <v/>
      </c>
      <c r="R98" s="29">
        <f>IF(OR($P98="",$Q98=""),"",IFERROR($P98/(1-$Q98),""))</f>
        <v/>
      </c>
      <c r="S98" s="29">
        <f>IF(OR($R98="",$F98=""),"",IFERROR($R98/$F98,""))</f>
        <v/>
      </c>
      <c r="T98" s="29">
        <f>IF(OR($L98="",$R98=""),"",$L98-$R98)</f>
        <v/>
      </c>
      <c r="U98" s="36">
        <f>IF(OR($L98="",$P98=""),"",IFERROR(($L98-$P98)/$L98,""))</f>
        <v/>
      </c>
      <c r="V98" s="7">
        <f>IF($D98="","",IFERROR(VLOOKUP($D98,Parameter!$D$4:$F$8,3,FALSE),""))</f>
        <v/>
      </c>
      <c r="W98" s="36">
        <f>IF(OR($F98="",$V98=""),"",IFERROR($F98/$V98,""))</f>
        <v/>
      </c>
      <c r="X98" s="8">
        <f>IF(COUNTA($A98:$M98)=0,"",IF(OR($A98="",$B98="",$C98="",$D98="",$E98="",$F98="",$G98="",$H98="",$I98="",$J98="",$K98="",$M98=""),"Angaben fehlen",IF(OR($Q98="",$V98=""),"Kategorie prüfen",IF($F98&gt;$V98,"Kapazität überschritten",IF(AND(OR($M98="Angeboten",$M98="Bestätigt"),$L98=""),"Angebot fehlt",IF(AND($L98&lt;&gt;"",$R98&lt;&gt;"",$L98&lt;$R98),"Unter Mindestpreis",IF(AND(Parameter!$B$5&lt;&gt;"",$B98&gt;=TODAY(),$B98-TODAY()&lt;=Parameter!$B$5,$M98="Entwurf"),"Entwurf kurz vor Termin","OK")))))))</f>
        <v/>
      </c>
    </row>
    <row r="99">
      <c r="A99" s="16" t="n"/>
      <c r="B99" s="33" t="n"/>
      <c r="C99" s="16" t="n"/>
      <c r="D99" s="16" t="n"/>
      <c r="E99" s="16" t="n"/>
      <c r="F99" s="18" t="n"/>
      <c r="G99" s="34" t="n"/>
      <c r="H99" s="34" t="n"/>
      <c r="I99" s="34" t="n"/>
      <c r="J99" s="34" t="n"/>
      <c r="K99" s="35" t="n"/>
      <c r="L99" s="34" t="n"/>
      <c r="M99" s="16" t="n"/>
      <c r="N99" s="31">
        <f>IF(COUNTA($A99:$M99)=0,"",IF(OR($F99="",$H99="",$I99="",$J99=""),"",$F99*SUM($H99:$J99)))</f>
        <v/>
      </c>
      <c r="O99" s="31">
        <f>IF(COUNTA($A99:$M99)=0,"",IF($K99="","",$K99*Parameter!$B$4))</f>
        <v/>
      </c>
      <c r="P99" s="31">
        <f>IF(COUNTA($A99:$M99)=0,"",IF(OR($G99="",$N99="",$O99=""),"",$G99+$N99+$O99))</f>
        <v/>
      </c>
      <c r="Q99" s="37">
        <f>IF($D99="","",IFERROR(VLOOKUP($D99,Parameter!$D$4:$F$8,2,FALSE),""))</f>
        <v/>
      </c>
      <c r="R99" s="31">
        <f>IF(OR($P99="",$Q99=""),"",IFERROR($P99/(1-$Q99),""))</f>
        <v/>
      </c>
      <c r="S99" s="31">
        <f>IF(OR($R99="",$F99=""),"",IFERROR($R99/$F99,""))</f>
        <v/>
      </c>
      <c r="T99" s="31">
        <f>IF(OR($L99="",$R99=""),"",$L99-$R99)</f>
        <v/>
      </c>
      <c r="U99" s="37">
        <f>IF(OR($L99="",$P99=""),"",IFERROR(($L99-$P99)/$L99,""))</f>
        <v/>
      </c>
      <c r="V99" s="15">
        <f>IF($D99="","",IFERROR(VLOOKUP($D99,Parameter!$D$4:$F$8,3,FALSE),""))</f>
        <v/>
      </c>
      <c r="W99" s="37">
        <f>IF(OR($F99="",$V99=""),"",IFERROR($F99/$V99,""))</f>
        <v/>
      </c>
      <c r="X99" s="12">
        <f>IF(COUNTA($A99:$M99)=0,"",IF(OR($A99="",$B99="",$C99="",$D99="",$E99="",$F99="",$G99="",$H99="",$I99="",$J99="",$K99="",$M99=""),"Angaben fehlen",IF(OR($Q99="",$V99=""),"Kategorie prüfen",IF($F99&gt;$V99,"Kapazität überschritten",IF(AND(OR($M99="Angeboten",$M99="Bestätigt"),$L99=""),"Angebot fehlt",IF(AND($L99&lt;&gt;"",$R99&lt;&gt;"",$L99&lt;$R99),"Unter Mindestpreis",IF(AND(Parameter!$B$5&lt;&gt;"",$B99&gt;=TODAY(),$B99-TODAY()&lt;=Parameter!$B$5,$M99="Entwurf"),"Entwurf kurz vor Termin","OK")))))))</f>
        <v/>
      </c>
    </row>
    <row r="100">
      <c r="A100" s="16" t="n"/>
      <c r="B100" s="33" t="n"/>
      <c r="C100" s="16" t="n"/>
      <c r="D100" s="16" t="n"/>
      <c r="E100" s="16" t="n"/>
      <c r="F100" s="18" t="n"/>
      <c r="G100" s="34" t="n"/>
      <c r="H100" s="34" t="n"/>
      <c r="I100" s="34" t="n"/>
      <c r="J100" s="34" t="n"/>
      <c r="K100" s="35" t="n"/>
      <c r="L100" s="34" t="n"/>
      <c r="M100" s="16" t="n"/>
      <c r="N100" s="29">
        <f>IF(COUNTA($A100:$M100)=0,"",IF(OR($F100="",$H100="",$I100="",$J100=""),"",$F100*SUM($H100:$J100)))</f>
        <v/>
      </c>
      <c r="O100" s="29">
        <f>IF(COUNTA($A100:$M100)=0,"",IF($K100="","",$K100*Parameter!$B$4))</f>
        <v/>
      </c>
      <c r="P100" s="29">
        <f>IF(COUNTA($A100:$M100)=0,"",IF(OR($G100="",$N100="",$O100=""),"",$G100+$N100+$O100))</f>
        <v/>
      </c>
      <c r="Q100" s="36">
        <f>IF($D100="","",IFERROR(VLOOKUP($D100,Parameter!$D$4:$F$8,2,FALSE),""))</f>
        <v/>
      </c>
      <c r="R100" s="29">
        <f>IF(OR($P100="",$Q100=""),"",IFERROR($P100/(1-$Q100),""))</f>
        <v/>
      </c>
      <c r="S100" s="29">
        <f>IF(OR($R100="",$F100=""),"",IFERROR($R100/$F100,""))</f>
        <v/>
      </c>
      <c r="T100" s="29">
        <f>IF(OR($L100="",$R100=""),"",$L100-$R100)</f>
        <v/>
      </c>
      <c r="U100" s="36">
        <f>IF(OR($L100="",$P100=""),"",IFERROR(($L100-$P100)/$L100,""))</f>
        <v/>
      </c>
      <c r="V100" s="7">
        <f>IF($D100="","",IFERROR(VLOOKUP($D100,Parameter!$D$4:$F$8,3,FALSE),""))</f>
        <v/>
      </c>
      <c r="W100" s="36">
        <f>IF(OR($F100="",$V100=""),"",IFERROR($F100/$V100,""))</f>
        <v/>
      </c>
      <c r="X100" s="8">
        <f>IF(COUNTA($A100:$M100)=0,"",IF(OR($A100="",$B100="",$C100="",$D100="",$E100="",$F100="",$G100="",$H100="",$I100="",$J100="",$K100="",$M100=""),"Angaben fehlen",IF(OR($Q100="",$V100=""),"Kategorie prüfen",IF($F100&gt;$V100,"Kapazität überschritten",IF(AND(OR($M100="Angeboten",$M100="Bestätigt"),$L100=""),"Angebot fehlt",IF(AND($L100&lt;&gt;"",$R100&lt;&gt;"",$L100&lt;$R100),"Unter Mindestpreis",IF(AND(Parameter!$B$5&lt;&gt;"",$B100&gt;=TODAY(),$B100-TODAY()&lt;=Parameter!$B$5,$M100="Entwurf"),"Entwurf kurz vor Termin","OK")))))))</f>
        <v/>
      </c>
    </row>
    <row r="101">
      <c r="A101" s="16" t="n"/>
      <c r="B101" s="33" t="n"/>
      <c r="C101" s="16" t="n"/>
      <c r="D101" s="16" t="n"/>
      <c r="E101" s="16" t="n"/>
      <c r="F101" s="18" t="n"/>
      <c r="G101" s="34" t="n"/>
      <c r="H101" s="34" t="n"/>
      <c r="I101" s="34" t="n"/>
      <c r="J101" s="34" t="n"/>
      <c r="K101" s="35" t="n"/>
      <c r="L101" s="34" t="n"/>
      <c r="M101" s="16" t="n"/>
      <c r="N101" s="31">
        <f>IF(COUNTA($A101:$M101)=0,"",IF(OR($F101="",$H101="",$I101="",$J101=""),"",$F101*SUM($H101:$J101)))</f>
        <v/>
      </c>
      <c r="O101" s="31">
        <f>IF(COUNTA($A101:$M101)=0,"",IF($K101="","",$K101*Parameter!$B$4))</f>
        <v/>
      </c>
      <c r="P101" s="31">
        <f>IF(COUNTA($A101:$M101)=0,"",IF(OR($G101="",$N101="",$O101=""),"",$G101+$N101+$O101))</f>
        <v/>
      </c>
      <c r="Q101" s="37">
        <f>IF($D101="","",IFERROR(VLOOKUP($D101,Parameter!$D$4:$F$8,2,FALSE),""))</f>
        <v/>
      </c>
      <c r="R101" s="31">
        <f>IF(OR($P101="",$Q101=""),"",IFERROR($P101/(1-$Q101),""))</f>
        <v/>
      </c>
      <c r="S101" s="31">
        <f>IF(OR($R101="",$F101=""),"",IFERROR($R101/$F101,""))</f>
        <v/>
      </c>
      <c r="T101" s="31">
        <f>IF(OR($L101="",$R101=""),"",$L101-$R101)</f>
        <v/>
      </c>
      <c r="U101" s="37">
        <f>IF(OR($L101="",$P101=""),"",IFERROR(($L101-$P101)/$L101,""))</f>
        <v/>
      </c>
      <c r="V101" s="15">
        <f>IF($D101="","",IFERROR(VLOOKUP($D101,Parameter!$D$4:$F$8,3,FALSE),""))</f>
        <v/>
      </c>
      <c r="W101" s="37">
        <f>IF(OR($F101="",$V101=""),"",IFERROR($F101/$V101,""))</f>
        <v/>
      </c>
      <c r="X101" s="12">
        <f>IF(COUNTA($A101:$M101)=0,"",IF(OR($A101="",$B101="",$C101="",$D101="",$E101="",$F101="",$G101="",$H101="",$I101="",$J101="",$K101="",$M101=""),"Angaben fehlen",IF(OR($Q101="",$V101=""),"Kategorie prüfen",IF($F101&gt;$V101,"Kapazität überschritten",IF(AND(OR($M101="Angeboten",$M101="Bestätigt"),$L101=""),"Angebot fehlt",IF(AND($L101&lt;&gt;"",$R101&lt;&gt;"",$L101&lt;$R101),"Unter Mindestpreis",IF(AND(Parameter!$B$5&lt;&gt;"",$B101&gt;=TODAY(),$B101-TODAY()&lt;=Parameter!$B$5,$M101="Entwurf"),"Entwurf kurz vor Termin","OK")))))))</f>
        <v/>
      </c>
    </row>
    <row r="102">
      <c r="A102" s="16" t="n"/>
      <c r="B102" s="33" t="n"/>
      <c r="C102" s="16" t="n"/>
      <c r="D102" s="16" t="n"/>
      <c r="E102" s="16" t="n"/>
      <c r="F102" s="18" t="n"/>
      <c r="G102" s="34" t="n"/>
      <c r="H102" s="34" t="n"/>
      <c r="I102" s="34" t="n"/>
      <c r="J102" s="34" t="n"/>
      <c r="K102" s="35" t="n"/>
      <c r="L102" s="34" t="n"/>
      <c r="M102" s="16" t="n"/>
      <c r="N102" s="29">
        <f>IF(COUNTA($A102:$M102)=0,"",IF(OR($F102="",$H102="",$I102="",$J102=""),"",$F102*SUM($H102:$J102)))</f>
        <v/>
      </c>
      <c r="O102" s="29">
        <f>IF(COUNTA($A102:$M102)=0,"",IF($K102="","",$K102*Parameter!$B$4))</f>
        <v/>
      </c>
      <c r="P102" s="29">
        <f>IF(COUNTA($A102:$M102)=0,"",IF(OR($G102="",$N102="",$O102=""),"",$G102+$N102+$O102))</f>
        <v/>
      </c>
      <c r="Q102" s="36">
        <f>IF($D102="","",IFERROR(VLOOKUP($D102,Parameter!$D$4:$F$8,2,FALSE),""))</f>
        <v/>
      </c>
      <c r="R102" s="29">
        <f>IF(OR($P102="",$Q102=""),"",IFERROR($P102/(1-$Q102),""))</f>
        <v/>
      </c>
      <c r="S102" s="29">
        <f>IF(OR($R102="",$F102=""),"",IFERROR($R102/$F102,""))</f>
        <v/>
      </c>
      <c r="T102" s="29">
        <f>IF(OR($L102="",$R102=""),"",$L102-$R102)</f>
        <v/>
      </c>
      <c r="U102" s="36">
        <f>IF(OR($L102="",$P102=""),"",IFERROR(($L102-$P102)/$L102,""))</f>
        <v/>
      </c>
      <c r="V102" s="7">
        <f>IF($D102="","",IFERROR(VLOOKUP($D102,Parameter!$D$4:$F$8,3,FALSE),""))</f>
        <v/>
      </c>
      <c r="W102" s="36">
        <f>IF(OR($F102="",$V102=""),"",IFERROR($F102/$V102,""))</f>
        <v/>
      </c>
      <c r="X102" s="8">
        <f>IF(COUNTA($A102:$M102)=0,"",IF(OR($A102="",$B102="",$C102="",$D102="",$E102="",$F102="",$G102="",$H102="",$I102="",$J102="",$K102="",$M102=""),"Angaben fehlen",IF(OR($Q102="",$V102=""),"Kategorie prüfen",IF($F102&gt;$V102,"Kapazität überschritten",IF(AND(OR($M102="Angeboten",$M102="Bestätigt"),$L102=""),"Angebot fehlt",IF(AND($L102&lt;&gt;"",$R102&lt;&gt;"",$L102&lt;$R102),"Unter Mindestpreis",IF(AND(Parameter!$B$5&lt;&gt;"",$B102&gt;=TODAY(),$B102-TODAY()&lt;=Parameter!$B$5,$M102="Entwurf"),"Entwurf kurz vor Termin","OK")))))))</f>
        <v/>
      </c>
    </row>
    <row r="103">
      <c r="A103" s="16" t="n"/>
      <c r="B103" s="33" t="n"/>
      <c r="C103" s="16" t="n"/>
      <c r="D103" s="16" t="n"/>
      <c r="E103" s="16" t="n"/>
      <c r="F103" s="18" t="n"/>
      <c r="G103" s="34" t="n"/>
      <c r="H103" s="34" t="n"/>
      <c r="I103" s="34" t="n"/>
      <c r="J103" s="34" t="n"/>
      <c r="K103" s="35" t="n"/>
      <c r="L103" s="34" t="n"/>
      <c r="M103" s="16" t="n"/>
      <c r="N103" s="31">
        <f>IF(COUNTA($A103:$M103)=0,"",IF(OR($F103="",$H103="",$I103="",$J103=""),"",$F103*SUM($H103:$J103)))</f>
        <v/>
      </c>
      <c r="O103" s="31">
        <f>IF(COUNTA($A103:$M103)=0,"",IF($K103="","",$K103*Parameter!$B$4))</f>
        <v/>
      </c>
      <c r="P103" s="31">
        <f>IF(COUNTA($A103:$M103)=0,"",IF(OR($G103="",$N103="",$O103=""),"",$G103+$N103+$O103))</f>
        <v/>
      </c>
      <c r="Q103" s="37">
        <f>IF($D103="","",IFERROR(VLOOKUP($D103,Parameter!$D$4:$F$8,2,FALSE),""))</f>
        <v/>
      </c>
      <c r="R103" s="31">
        <f>IF(OR($P103="",$Q103=""),"",IFERROR($P103/(1-$Q103),""))</f>
        <v/>
      </c>
      <c r="S103" s="31">
        <f>IF(OR($R103="",$F103=""),"",IFERROR($R103/$F103,""))</f>
        <v/>
      </c>
      <c r="T103" s="31">
        <f>IF(OR($L103="",$R103=""),"",$L103-$R103)</f>
        <v/>
      </c>
      <c r="U103" s="37">
        <f>IF(OR($L103="",$P103=""),"",IFERROR(($L103-$P103)/$L103,""))</f>
        <v/>
      </c>
      <c r="V103" s="15">
        <f>IF($D103="","",IFERROR(VLOOKUP($D103,Parameter!$D$4:$F$8,3,FALSE),""))</f>
        <v/>
      </c>
      <c r="W103" s="37">
        <f>IF(OR($F103="",$V103=""),"",IFERROR($F103/$V103,""))</f>
        <v/>
      </c>
      <c r="X103" s="12">
        <f>IF(COUNTA($A103:$M103)=0,"",IF(OR($A103="",$B103="",$C103="",$D103="",$E103="",$F103="",$G103="",$H103="",$I103="",$J103="",$K103="",$M103=""),"Angaben fehlen",IF(OR($Q103="",$V103=""),"Kategorie prüfen",IF($F103&gt;$V103,"Kapazität überschritten",IF(AND(OR($M103="Angeboten",$M103="Bestätigt"),$L103=""),"Angebot fehlt",IF(AND($L103&lt;&gt;"",$R103&lt;&gt;"",$L103&lt;$R103),"Unter Mindestpreis",IF(AND(Parameter!$B$5&lt;&gt;"",$B103&gt;=TODAY(),$B103-TODAY()&lt;=Parameter!$B$5,$M103="Entwurf"),"Entwurf kurz vor Termin","OK")))))))</f>
        <v/>
      </c>
    </row>
  </sheetData>
  <autoFilter ref="A3:X103"/>
  <mergeCells count="1">
    <mergeCell ref="A1:X1"/>
  </mergeCells>
  <conditionalFormatting sqref="A4:K103">
    <cfRule type="expression" priority="1" dxfId="0">
      <formula>AND(COUNTA($A4:$M4)&gt;0,A4="")</formula>
    </cfRule>
  </conditionalFormatting>
  <conditionalFormatting sqref="M4:M103">
    <cfRule type="expression" priority="2" dxfId="0">
      <formula>AND(COUNTA($A4:$M4)&gt;0,$M4="")</formula>
    </cfRule>
  </conditionalFormatting>
  <conditionalFormatting sqref="L4:L103">
    <cfRule type="expression" priority="3" dxfId="0">
      <formula>AND(OR($M4="Angeboten",$M4="Bestätigt"),$L4="")</formula>
    </cfRule>
  </conditionalFormatting>
  <conditionalFormatting sqref="T4:T103">
    <cfRule type="expression" priority="4" dxfId="0">
      <formula>AND($T4&lt;0,$T4&lt;&gt;"")</formula>
    </cfRule>
  </conditionalFormatting>
  <conditionalFormatting sqref="W4:W103">
    <cfRule type="expression" priority="5" dxfId="0">
      <formula>AND($W4&gt;1,$W4&lt;&gt;"")</formula>
    </cfRule>
  </conditionalFormatting>
  <conditionalFormatting sqref="X4:X103">
    <cfRule type="expression" priority="6" dxfId="0">
      <formula>AND($X4&lt;&gt;"",$X4&lt;&gt;"OK")</formula>
    </cfRule>
    <cfRule type="expression" priority="7" dxfId="1">
      <formula>$X4="OK"</formula>
    </cfRule>
  </conditionalFormatting>
  <dataValidations count="9">
    <dataValidation sqref="A4:A103" showErrorMessage="1" showInputMessage="1" allowBlank="1" errorTitle="Bankett-ID prüfen" error="Die Bankett-ID muss innerhalb des vorbereiteten Bereichs eindeutig sein." type="custom">
      <formula1>OR(A4="",COUNTIF($A$4:$A$103,A4)=1)</formula1>
    </dataValidation>
    <dataValidation sqref="B4:B103" showErrorMessage="1" showInputMessage="1" allowBlank="1" errorTitle="Datum prüfen" error="Das Datum muss innerhalb des im Blatt Parameter festgelegten Zeitraums liegen." type="custom">
      <formula1>OR(B4="",AND(ISNUMBER(B4),B4&gt;=Parameter!$B$7,B4&lt;=Parameter!$B$8))</formula1>
    </dataValidation>
    <dataValidation sqref="D4:D103" showErrorMessage="1" showInputMessage="1" allowBlank="1" errorTitle="Kategorie auswählen" error="Bitte eine Kategorie aus der Parameterliste auswählen." type="list">
      <formula1>'Parameter'!$D$4:$D$8</formula1>
    </dataValidation>
    <dataValidation sqref="E4:E103" showErrorMessage="1" showInputMessage="1" allowBlank="1" errorTitle="Zuständigkeit auswählen" error="Bitte ein fiktives Team aus der Parameterliste auswählen." type="list">
      <formula1>'Parameter'!$H$4:$H$7</formula1>
    </dataValidation>
    <dataValidation sqref="F4:F103" showErrorMessage="1" showInputMessage="1" allowBlank="1" errorTitle="Gästezahl prüfen" error="Bitte eine ganze Gästezahl innerhalb der festgelegten Eingabegrenze eingeben." type="whole" operator="between">
      <formula1>1</formula1>
      <formula2>Parameter!$B$6</formula2>
    </dataValidation>
    <dataValidation sqref="G4:J103" showErrorMessage="1" showInputMessage="1" allowBlank="1" errorTitle="Kostenwert prüfen" error="Kosten dürfen nicht negativ sein und müssen innerhalb der festgelegten Obergrenze liegen." type="decimal" operator="between">
      <formula1>0</formula1>
      <formula2>Parameter!$B$9</formula2>
    </dataValidation>
    <dataValidation sqref="K4:K103" showErrorMessage="1" showInputMessage="1" allowBlank="1" errorTitle="Personalstunden prüfen" error="Personalstunden müssen zwischen null und der festgelegten Obergrenze liegen." type="decimal" operator="between">
      <formula1>0</formula1>
      <formula2>Parameter!$B$10</formula2>
    </dataValidation>
    <dataValidation sqref="L4:L103" showErrorMessage="1" showInputMessage="1" allowBlank="1" errorTitle="Angebot prüfen" error="Das Nettoangebot muss innerhalb der festgelegten Betragsgrenze liegen." type="decimal" operator="between">
      <formula1>0</formula1>
      <formula2>Parameter!$B$11</formula2>
    </dataValidation>
    <dataValidation sqref="M4:M103" showErrorMessage="1" showInputMessage="1" allowBlank="1" errorTitle="Status auswählen" error="Bitte einen Status aus der Parameterliste auswählen." type="list">
      <formula1>'Parameter'!$K$4:$K$7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6" customWidth="1" min="3" max="3"/>
    <col width="18" customWidth="1" min="4" max="4"/>
    <col width="15" customWidth="1" min="5" max="5"/>
    <col width="18" customWidth="1" min="6" max="6"/>
    <col width="3" customWidth="1" min="7" max="7"/>
    <col width="24" customWidth="1" min="8" max="8"/>
    <col width="3" customWidth="1" min="9" max="9"/>
    <col width="3" customWidth="1" min="10" max="10"/>
    <col width="18" customWidth="1" min="11" max="11"/>
  </cols>
  <sheetData>
    <row r="1" ht="27" customHeight="1">
      <c r="A1" s="1" t="inlineStr">
        <is>
          <t>Parameter und Auswahllisten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22" customHeight="1">
      <c r="A2" s="4" t="inlineStr">
        <is>
          <t>Alle gelben Werte sind veränderbare Beispielannahmen; sie stellen keine garantierten Tarife oder Vorgaben dar.</t>
        </is>
      </c>
    </row>
    <row r="3">
      <c r="A3" s="5" t="inlineStr">
        <is>
          <t>Grundannahme</t>
        </is>
      </c>
      <c r="B3" s="5" t="inlineStr">
        <is>
          <t>Wert</t>
        </is>
      </c>
      <c r="C3" s="5" t="inlineStr">
        <is>
          <t>Einheit oder Zweck</t>
        </is>
      </c>
      <c r="D3" s="5" t="inlineStr">
        <is>
          <t>Kategorie</t>
        </is>
      </c>
      <c r="E3" s="5" t="inlineStr">
        <is>
          <t>Zielmarge</t>
        </is>
      </c>
      <c r="F3" s="5" t="inlineStr">
        <is>
          <t>Kapazität Gäste</t>
        </is>
      </c>
      <c r="H3" s="5" t="inlineStr">
        <is>
          <t>Zuständigkeit</t>
        </is>
      </c>
      <c r="K3" s="5" t="inlineStr">
        <is>
          <t>Status</t>
        </is>
      </c>
    </row>
    <row r="4">
      <c r="A4" s="8" t="inlineStr">
        <is>
          <t>Personalkostensatz</t>
        </is>
      </c>
      <c r="B4" s="34" t="n">
        <v>34</v>
      </c>
      <c r="C4" s="8" t="inlineStr">
        <is>
          <t>€/Stunde</t>
        </is>
      </c>
      <c r="D4" s="16" t="inlineStr">
        <is>
          <t>Klassisch</t>
        </is>
      </c>
      <c r="E4" s="38" t="n">
        <v>0.3</v>
      </c>
      <c r="F4" s="18" t="n">
        <v>160</v>
      </c>
      <c r="H4" s="16" t="inlineStr">
        <is>
          <t>Fiktivteam Atlas</t>
        </is>
      </c>
      <c r="K4" s="16" t="inlineStr">
        <is>
          <t>Entwurf</t>
        </is>
      </c>
    </row>
    <row r="5">
      <c r="A5" s="12" t="inlineStr">
        <is>
          <t>Warnfrist für Entwürfe</t>
        </is>
      </c>
      <c r="B5" s="18" t="n">
        <v>14</v>
      </c>
      <c r="C5" s="12" t="inlineStr">
        <is>
          <t>Kalendertage vor Termin</t>
        </is>
      </c>
      <c r="D5" s="16" t="inlineStr">
        <is>
          <t>Buffet</t>
        </is>
      </c>
      <c r="E5" s="38" t="n">
        <v>0.32</v>
      </c>
      <c r="F5" s="18" t="n">
        <v>220</v>
      </c>
      <c r="H5" s="16" t="inlineStr">
        <is>
          <t>Fiktivteam Birke</t>
        </is>
      </c>
      <c r="K5" s="16" t="inlineStr">
        <is>
          <t>Angeboten</t>
        </is>
      </c>
    </row>
    <row r="6">
      <c r="A6" s="8" t="inlineStr">
        <is>
          <t>Obergrenze Gäste je Eingabe</t>
        </is>
      </c>
      <c r="B6" s="18" t="n">
        <v>1000</v>
      </c>
      <c r="C6" s="8" t="inlineStr">
        <is>
          <t>Gäste</t>
        </is>
      </c>
      <c r="D6" s="16" t="inlineStr">
        <is>
          <t>Empfang</t>
        </is>
      </c>
      <c r="E6" s="38" t="n">
        <v>0.28</v>
      </c>
      <c r="F6" s="18" t="n">
        <v>300</v>
      </c>
      <c r="H6" s="16" t="inlineStr">
        <is>
          <t>Fiktivteam Celsius</t>
        </is>
      </c>
      <c r="K6" s="16" t="inlineStr">
        <is>
          <t>Bestätigt</t>
        </is>
      </c>
    </row>
    <row r="7">
      <c r="A7" s="12" t="inlineStr">
        <is>
          <t>Frühestes zulässiges Datum</t>
        </is>
      </c>
      <c r="B7" s="39" t="n">
        <v>45908</v>
      </c>
      <c r="C7" s="12" t="inlineStr">
        <is>
          <t>TT.MM.JJJJ</t>
        </is>
      </c>
      <c r="D7" s="16" t="inlineStr">
        <is>
          <t>Tagung</t>
        </is>
      </c>
      <c r="E7" s="38" t="n">
        <v>0.25</v>
      </c>
      <c r="F7" s="18" t="n">
        <v>120</v>
      </c>
      <c r="H7" s="16" t="inlineStr">
        <is>
          <t>Fiktivteam Delta</t>
        </is>
      </c>
      <c r="K7" s="16" t="inlineStr">
        <is>
          <t>Abgesagt</t>
        </is>
      </c>
    </row>
    <row r="8">
      <c r="A8" s="8" t="inlineStr">
        <is>
          <t>Spätestes zulässiges Datum</t>
        </is>
      </c>
      <c r="B8" s="39" t="n">
        <v>47003</v>
      </c>
      <c r="C8" s="8" t="inlineStr">
        <is>
          <t>TT.MM.JJJJ</t>
        </is>
      </c>
      <c r="D8" s="16" t="inlineStr">
        <is>
          <t>Gala</t>
        </is>
      </c>
      <c r="E8" s="38" t="n">
        <v>0.35</v>
      </c>
      <c r="F8" s="18" t="n">
        <v>180</v>
      </c>
    </row>
    <row r="9">
      <c r="A9" s="12" t="inlineStr">
        <is>
          <t>Maximaler einzelner Kostenwert</t>
        </is>
      </c>
      <c r="B9" s="34" t="n">
        <v>10000</v>
      </c>
      <c r="C9" s="12" t="inlineStr">
        <is>
          <t>€</t>
        </is>
      </c>
    </row>
    <row r="10">
      <c r="A10" s="8" t="inlineStr">
        <is>
          <t>Maximale Personalstunden</t>
        </is>
      </c>
      <c r="B10" s="35" t="n">
        <v>2000</v>
      </c>
      <c r="C10" s="8" t="inlineStr">
        <is>
          <t>Stunden</t>
        </is>
      </c>
    </row>
    <row r="11">
      <c r="A11" s="12" t="inlineStr">
        <is>
          <t>Maximales Nettoangebot</t>
        </is>
      </c>
      <c r="B11" s="34" t="n">
        <v>500000</v>
      </c>
      <c r="C11" s="12" t="inlineStr">
        <is>
          <t>€</t>
        </is>
      </c>
    </row>
  </sheetData>
  <mergeCells count="1">
    <mergeCell ref="A1:K1"/>
  </mergeCells>
  <conditionalFormatting sqref="B7:B8">
    <cfRule type="expression" priority="1" dxfId="0">
      <formula>$B$7&gt;$B$8</formula>
    </cfRule>
  </conditionalFormatting>
  <dataValidations count="7">
    <dataValidation sqref="B4" showErrorMessage="1" showInputMessage="1" allowBlank="0" errorTitle="Stundensatz prüfen" error="Bitte einen nicht negativen kalkulatorischen Stundensatz bis 500 € eingeben." type="decimal" operator="between">
      <formula1>0</formula1>
      <formula2>500</formula2>
    </dataValidation>
    <dataValidation sqref="B5" showErrorMessage="1" showInputMessage="1" allowBlank="0" errorTitle="Warnfrist prüfen" error="Die Warnfrist muss zwischen 0 und 365 Tagen liegen." type="whole" operator="between">
      <formula1>0</formula1>
      <formula2>365</formula2>
    </dataValidation>
    <dataValidation sqref="B6" showErrorMessage="1" showInputMessage="1" allowBlank="0" errorTitle="Gästegrenze prüfen" error="Die Eingabegrenze muss zwischen 1 und 5.000 Gästen liegen." type="whole" operator="between">
      <formula1>1</formula1>
      <formula2>5000</formula2>
    </dataValidation>
    <dataValidation sqref="B7:B8" showErrorMessage="1" showInputMessage="1" allowBlank="0" errorTitle="Datumsgrenze prüfen" error="Bitte ein Datum innerhalb von zehn Jahren vor oder nach dem aktuellen Datum eingeben." type="date" operator="between">
      <formula1>2016-09-10</formula1>
      <formula2>2036-09-05</formula2>
    </dataValidation>
    <dataValidation sqref="B9:B11" showErrorMessage="1" showInputMessage="1" allowBlank="0" errorTitle="Obergrenze prüfen" error="Die Obergrenze muss zwischen 0 und 1.000.000 liegen." type="decimal" operator="between">
      <formula1>0</formula1>
      <formula2>1000000</formula2>
    </dataValidation>
    <dataValidation sqref="E4:E8" showErrorMessage="1" showInputMessage="1" allowBlank="0" errorTitle="Zielmarge prüfen" error="Die Zielmarge muss zwischen 0 % und 90 % liegen." type="decimal" operator="between">
      <formula1>0</formula1>
      <formula2>0.9</formula2>
    </dataValidation>
    <dataValidation sqref="F4:F8" showErrorMessage="1" showInputMessage="1" allowBlank="0" errorTitle="Kapazität prüfen" error="Die Kapazität muss zwischen 1 und 5.000 Gästen liegen." type="whole" operator="between">
      <formula1>1</formula1>
      <formula2>5000</formula2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66" customWidth="1" min="3" max="3"/>
    <col width="52" customWidth="1" min="4" max="4"/>
  </cols>
  <sheetData>
    <row r="1" ht="27" customHeight="1">
      <c r="A1" s="1" t="inlineStr">
        <is>
          <t>Hinweise zur Bankettkalkulation</t>
        </is>
      </c>
      <c r="B1" s="2" t="n"/>
      <c r="C1" s="2" t="n"/>
      <c r="D1" s="3" t="n"/>
    </row>
    <row r="2" ht="22" customHeight="1">
      <c r="A2" s="4" t="inlineStr">
        <is>
          <t>Kurze Erläuterung der Formeln, Warnungen und vorbereiteten Eingabezeilen.</t>
        </is>
      </c>
    </row>
    <row r="3"/>
    <row r="4">
      <c r="A4" s="5" t="inlineStr">
        <is>
          <t>Bereich</t>
        </is>
      </c>
      <c r="B4" s="5" t="inlineStr">
        <is>
          <t>Berechnung oder Prüfung</t>
        </is>
      </c>
      <c r="C4" s="5" t="inlineStr">
        <is>
          <t>Quellen</t>
        </is>
      </c>
      <c r="D4" s="5" t="inlineStr">
        <is>
          <t>Verhalten bei leeren Zellen</t>
        </is>
      </c>
    </row>
    <row r="5" ht="48" customHeight="1">
      <c r="A5" s="25" t="inlineStr">
        <is>
          <t>Bankette!N4:N103</t>
        </is>
      </c>
      <c r="B5" s="25" t="inlineStr">
        <is>
          <t>Variable Kosten</t>
        </is>
      </c>
      <c r="C5" s="25" t="inlineStr">
        <is>
          <t>Gäste aus F multipliziert mit Speisen, Getränken und Sonstigem je Gast aus H:J.</t>
        </is>
      </c>
      <c r="D5" s="25" t="inlineStr">
        <is>
          <t>Bleibt leer, wenn Gäste oder ein erforderlicher Satz fehlt.</t>
        </is>
      </c>
    </row>
    <row r="6" ht="48" customHeight="1">
      <c r="A6" s="26" t="inlineStr">
        <is>
          <t>Bankette!O4:O103</t>
        </is>
      </c>
      <c r="B6" s="26" t="inlineStr">
        <is>
          <t>Personalkosten</t>
        </is>
      </c>
      <c r="C6" s="26" t="inlineStr">
        <is>
          <t>Personalstunden aus K multipliziert mit Parameter!B4.</t>
        </is>
      </c>
      <c r="D6" s="26" t="inlineStr">
        <is>
          <t>Bleibt leer, wenn keine Personalstunden vorhanden sind.</t>
        </is>
      </c>
    </row>
    <row r="7" ht="48" customHeight="1">
      <c r="A7" s="25" t="inlineStr">
        <is>
          <t>Bankette!P4:P103</t>
        </is>
      </c>
      <c r="B7" s="25" t="inlineStr">
        <is>
          <t>Gesamtkosten</t>
        </is>
      </c>
      <c r="C7" s="25" t="inlineStr">
        <is>
          <t>Fixkosten aus G plus variable Kosten aus N plus Personalkosten aus O.</t>
        </is>
      </c>
      <c r="D7" s="25" t="inlineStr">
        <is>
          <t>Bleibt leer, solange ein Kostenbestandteil fehlt.</t>
        </is>
      </c>
    </row>
    <row r="8" ht="48" customHeight="1">
      <c r="A8" s="26" t="inlineStr">
        <is>
          <t>Bankette!Q4:Q103 und V4:V103</t>
        </is>
      </c>
      <c r="B8" s="26" t="inlineStr">
        <is>
          <t>Zielmarge und Kapazität</t>
        </is>
      </c>
      <c r="C8" s="26" t="inlineStr">
        <is>
          <t>VLOOKUP sucht die Kategorie aus D in Parameter!D4:F8; IFERROR fängt erfolglose Suchen ab.</t>
        </is>
      </c>
      <c r="D8" s="26" t="inlineStr">
        <is>
          <t>Bleibt bei leerer oder nicht gefundener Kategorie leer.</t>
        </is>
      </c>
    </row>
    <row r="9" ht="48" customHeight="1">
      <c r="A9" s="25" t="inlineStr">
        <is>
          <t>Bankette!R4:R103</t>
        </is>
      </c>
      <c r="B9" s="25" t="inlineStr">
        <is>
          <t>Mindestpreis netto</t>
        </is>
      </c>
      <c r="C9" s="25" t="inlineStr">
        <is>
          <t>Gesamtkosten aus P geteilt durch eins minus Zielmarge aus Q.</t>
        </is>
      </c>
      <c r="D9" s="25" t="inlineStr">
        <is>
          <t>IFERROR verhindert Fehler bei ungeeigneten oder fehlenden Werten.</t>
        </is>
      </c>
    </row>
    <row r="10" ht="48" customHeight="1">
      <c r="A10" s="26" t="inlineStr">
        <is>
          <t>Bankette!S4:S103</t>
        </is>
      </c>
      <c r="B10" s="26" t="inlineStr">
        <is>
          <t>Mindestpreis je Gast</t>
        </is>
      </c>
      <c r="C10" s="26" t="inlineStr">
        <is>
          <t>Mindestpreis aus R geteilt durch Gäste aus F.</t>
        </is>
      </c>
      <c r="D10" s="26" t="inlineStr">
        <is>
          <t>IFERROR verhindert Divisionen durch null; fehlende Quellen bleiben leer.</t>
        </is>
      </c>
    </row>
    <row r="11" ht="48" customHeight="1">
      <c r="A11" s="25" t="inlineStr">
        <is>
          <t>Bankette!T4:T103 und U4:U103</t>
        </is>
      </c>
      <c r="B11" s="25" t="inlineStr">
        <is>
          <t>Abweichung und Angebotsmarge</t>
        </is>
      </c>
      <c r="C11" s="25" t="inlineStr">
        <is>
          <t>Angebot aus L abzüglich Mindestpreis aus R; Angebotsmarge aus Angebot und Gesamtkosten.</t>
        </is>
      </c>
      <c r="D11" s="25" t="inlineStr">
        <is>
          <t>Ohne Angebot oder Kosten werden keine bedeutungslosen Nullwerte gezeigt.</t>
        </is>
      </c>
    </row>
    <row r="12" ht="48" customHeight="1">
      <c r="A12" s="26" t="inlineStr">
        <is>
          <t>Bankette!W4:W103</t>
        </is>
      </c>
      <c r="B12" s="26" t="inlineStr">
        <is>
          <t>Auslastung</t>
        </is>
      </c>
      <c r="C12" s="26" t="inlineStr">
        <is>
          <t>Gäste aus F geteilt durch die aus V geladene Kapazität.</t>
        </is>
      </c>
      <c r="D12" s="26" t="inlineStr">
        <is>
          <t>IFERROR schützt die Division; Werte über 100 % werden gewarnt.</t>
        </is>
      </c>
    </row>
    <row r="13" ht="48" customHeight="1">
      <c r="A13" s="25" t="inlineStr">
        <is>
          <t>Bankette!X4:X103</t>
        </is>
      </c>
      <c r="B13" s="25" t="inlineStr">
        <is>
          <t>Warnung</t>
        </is>
      </c>
      <c r="C13" s="25" t="inlineStr">
        <is>
          <t>Pflichtangaben, Kategorie, Kapazität, Angebot, Mindestpreis und Warnfrist aus Parameter!B5.</t>
        </is>
      </c>
      <c r="D13" s="25" t="inlineStr">
        <is>
          <t>Eine vollständig leere Eingabezeile bleibt optisch leer.</t>
        </is>
      </c>
    </row>
    <row r="14" ht="48" customHeight="1">
      <c r="A14" s="26" t="inlineStr">
        <is>
          <t>Prüfzeilen 4, 53 und 103</t>
        </is>
      </c>
      <c r="B14" s="26" t="inlineStr">
        <is>
          <t>Formelabdeckung</t>
        </is>
      </c>
      <c r="C14" s="26" t="inlineStr">
        <is>
          <t>N:X beziehen sich in der ersten, mittleren und letzten vorbereiteten Zeile jeweils nur auf dieselbe Eingabezeile.</t>
        </is>
      </c>
      <c r="D14" s="26" t="inlineStr">
        <is>
          <t>Alle 100 Zeilen von 4 bis 103 sind vorbereitet.</t>
        </is>
      </c>
    </row>
    <row r="15"/>
    <row r="16"/>
    <row r="17" ht="62" customHeight="1">
      <c r="A17" s="27" t="inlineStr">
        <is>
          <t>Einordnung</t>
        </is>
      </c>
      <c r="B17" s="28" t="inlineStr">
        <is>
          <t>Die Arbeitsmappe ist eine bearbeitbare Kalkulationshilfe mit fiktiven Beispieldaten. Sie ist weder ein amtliches Dokument noch eine Steuer-, Rechts- oder Vertragsberatung und enthält keine Echtzeitsynchronisierung.</t>
        </is>
      </c>
      <c r="C17" s="28" t="n"/>
      <c r="D17" s="28" t="n"/>
    </row>
  </sheetData>
  <mergeCells count="1">
    <mergeCell ref="A1:D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Bankettkalkulation</dc:title>
  <dc:description xmlns:dc="http://purl.org/dc/elements/1.1/">Bearbeitbare Kalkulationshilfe ohne Makros oder externe Verknüpfungen</dc:description>
  <dc:subject xmlns:dc="http://purl.org/dc/elements/1.1/">Kalkulation von Bankettkosten und Mindestpreisen</dc:subject>
  <dcterms:created xmlns:dcterms="http://purl.org/dc/terms/" xmlns:xsi="http://www.w3.org/2001/XMLSchema-instance" xsi:type="dcterms:W3CDTF">2026-09-08T15:14:09Z</dcterms:created>
  <dcterms:modified xmlns:dcterms="http://purl.org/dc/terms/" xmlns:xsi="http://www.w3.org/2001/XMLSchema-instance" xsi:type="dcterms:W3CDTF">2026-09-08T15:14:09Z</dcterms:modified>
</cp:coreProperties>
</file>