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Aushilfen" sheetId="2" state="visible" r:id="rId2"/>
    <sheet xmlns:r="http://schemas.openxmlformats.org/officeDocument/2006/relationships" name="Verfügbarkeit" sheetId="3" state="visible" r:id="rId3"/>
    <sheet xmlns:r="http://schemas.openxmlformats.org/officeDocument/2006/relationships" name="Bedarf" sheetId="4" state="visible" r:id="rId4"/>
    <sheet xmlns:r="http://schemas.openxmlformats.org/officeDocument/2006/relationships" name="Einsatzplan" sheetId="5" state="visible" r:id="rId5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dd.mm.yyyy hh:mm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10"/>
    </font>
    <font>
      <name val="Calibri"/>
      <color rgb="001F2933"/>
      <sz val="9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5F1E7"/>
      </patternFill>
    </fill>
    <fill>
      <patternFill patternType="solid">
        <fgColor rgb="00FFF0AE"/>
      </patternFill>
    </fill>
    <fill>
      <patternFill patternType="solid">
        <fgColor rgb="00A84F2A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/>
    </xf>
    <xf numFmtId="2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/>
    </xf>
    <xf numFmtId="2" fontId="3" fillId="4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center" vertical="center"/>
    </xf>
    <xf numFmtId="2" fontId="3" fillId="4" borderId="1" applyAlignment="1" pivotButton="0" quotePrefix="0" xfId="0">
      <alignment horizontal="center" vertical="center"/>
    </xf>
    <xf numFmtId="1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" fontId="2" fillId="6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2" fontId="3" fillId="3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2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A84F2A"/>
        </patternFill>
      </fill>
    </dxf>
    <dxf>
      <font>
        <name val="Calibri"/>
        <color rgb="001F2933"/>
        <sz val="10"/>
      </font>
      <fill>
        <patternFill patternType="solid">
          <fgColor rgb="00FFF0AE"/>
        </patternFill>
      </fill>
    </dxf>
    <dxf>
      <font>
        <name val="Calibri"/>
        <b val="1"/>
        <color rgb="001F2933"/>
        <sz val="10"/>
      </font>
      <fill>
        <patternFill patternType="solid">
          <fgColor rgb="00FFF0AE"/>
        </patternFill>
      </fill>
    </dxf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Aushilfen" displayName="tblAushilfen" ref="A4:I103" headerRowCount="1">
  <autoFilter ref="A4:I103"/>
  <tableColumns count="9">
    <tableColumn id="1" name="Aushilfe-ID"/>
    <tableColumn id="2" name="Anzeigename"/>
    <tableColumn id="3" name="Aktiv"/>
    <tableColumn id="4" name="Service"/>
    <tableColumn id="5" name="Bar"/>
    <tableColumn id="6" name="Küche"/>
    <tableColumn id="7" name="Spüle"/>
    <tableColumn id="8" name="Interne Wochenobergrenze Stunden"/>
    <tableColumn id="9" name="Hinweis"/>
  </tableColumns>
</table>
</file>

<file path=xl/tables/table2.xml><?xml version="1.0" encoding="utf-8"?>
<table xmlns="http://schemas.openxmlformats.org/spreadsheetml/2006/main" id="2" name="tblVerfuegbarkeit" displayName="tblVerfuegbarkeit" ref="A4:E203" headerRowCount="1">
  <autoFilter ref="A4:E203"/>
  <tableColumns count="5">
    <tableColumn id="1" name="Verfügbarkeits-ID"/>
    <tableColumn id="2" name="Aushilfe-ID"/>
    <tableColumn id="3" name="Verfügbar von"/>
    <tableColumn id="4" name="Verfügbar bis"/>
    <tableColumn id="5" name="Hinweis"/>
  </tableColumns>
</table>
</file>

<file path=xl/tables/table3.xml><?xml version="1.0" encoding="utf-8"?>
<table xmlns="http://schemas.openxmlformats.org/spreadsheetml/2006/main" id="3" name="tblBedarf" displayName="tblBedarf" ref="A4:K103" headerRowCount="1">
  <autoFilter ref="A4:K103"/>
  <tableColumns count="11">
    <tableColumn id="1" name="Bedarfs-ID"/>
    <tableColumn id="2" name="Beginn"/>
    <tableColumn id="3" name="Ende"/>
    <tableColumn id="4" name="Bereich"/>
    <tableColumn id="5" name="Benötigte Qualifikation"/>
    <tableColumn id="6" name="Benötigte Anzahl"/>
    <tableColumn id="7" name="Einsatzstelle"/>
    <tableColumn id="8" name="Hinweis"/>
    <tableColumn id="9" name="Gültig geplant"/>
    <tableColumn id="10" name="Offene Plätze"/>
    <tableColumn id="11" name="Deckungsstatus"/>
  </tableColumns>
</table>
</file>

<file path=xl/tables/table4.xml><?xml version="1.0" encoding="utf-8"?>
<table xmlns="http://schemas.openxmlformats.org/spreadsheetml/2006/main" id="4" name="tblEinsatzplan" displayName="tblEinsatzplan" ref="A8:Q207" headerRowCount="1">
  <autoFilter ref="A8:Q207"/>
  <tableColumns count="17">
    <tableColumn id="1" name="Einsatz-ID"/>
    <tableColumn id="2" name="Bedarfs-ID"/>
    <tableColumn id="3" name="Aushilfe-ID"/>
    <tableColumn id="4" name="Beginn"/>
    <tableColumn id="5" name="Ende"/>
    <tableColumn id="6" name="Bereich"/>
    <tableColumn id="7" name="Benötigte Qualifikation"/>
    <tableColumn id="8" name="Anzeigename"/>
    <tableColumn id="9" name="Qualifikation erfüllt"/>
    <tableColumn id="10" name="Verfügbar"/>
    <tableColumn id="11" name="Aktiv"/>
    <tableColumn id="12" name="Überschneidung"/>
    <tableColumn id="13" name="Einsatzdauer Stunden"/>
    <tableColumn id="14" name="Wochenbeginn"/>
    <tableColumn id="15" name="Geplante Wochenstunden"/>
    <tableColumn id="16" name="Gesamtstatus"/>
    <tableColumn id="17" name="Hinweis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 fitToPage="1"/>
  </sheetPr>
  <dimension ref="A1:H1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76" customWidth="1" min="2" max="2"/>
    <col width="18" customWidth="1" min="3" max="3"/>
    <col width="25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28" customHeight="1">
      <c r="A1" s="1" t="inlineStr">
        <is>
          <t>Übersicht und Einstellungen – operativer Aushilfen-Einsatzplan</t>
        </is>
      </c>
      <c r="B1" s="30" t="n"/>
      <c r="C1" s="30" t="n"/>
      <c r="D1" s="30" t="n"/>
      <c r="E1" s="30" t="n"/>
      <c r="F1" s="30" t="n"/>
      <c r="G1" s="30" t="n"/>
      <c r="H1" s="31" t="n"/>
    </row>
    <row r="2" ht="25" customHeight="1">
      <c r="A2" s="2" t="inlineStr">
        <is>
          <t>Planungsbeginn</t>
        </is>
      </c>
      <c r="B2" s="32" t="n">
        <v>46276</v>
      </c>
    </row>
    <row r="3" ht="25" customHeight="1">
      <c r="A3" s="2" t="inlineStr">
        <is>
          <t>Planungsende</t>
        </is>
      </c>
      <c r="B3" s="32" t="n">
        <v>46285</v>
      </c>
    </row>
    <row r="4" ht="25" customHeight="1">
      <c r="A4" s="2" t="inlineStr">
        <is>
          <t>Interne maximale Einsatzdauer in Stunden</t>
        </is>
      </c>
      <c r="B4" s="4" t="n">
        <v>10</v>
      </c>
    </row>
    <row r="5" ht="25" customHeight="1">
      <c r="A5" s="2" t="inlineStr">
        <is>
          <t>Betriebsbezeichnung</t>
        </is>
      </c>
      <c r="B5" s="5" t="inlineStr">
        <is>
          <t>Beispielbetrieb Hafenblick</t>
        </is>
      </c>
    </row>
    <row r="6"/>
    <row r="7">
      <c r="A7" s="6" t="inlineStr">
        <is>
          <t>Nutzungshinweise</t>
        </is>
      </c>
      <c r="B7" s="6" t="inlineStr">
        <is>
          <t>Erläuterung</t>
        </is>
      </c>
      <c r="C7" s="6" t="inlineStr">
        <is>
          <t>Listeneintrag</t>
        </is>
      </c>
      <c r="D7" s="6" t="inlineStr">
        <is>
          <t>Zulässige Qualifikation</t>
        </is>
      </c>
    </row>
    <row r="8" ht="42" customHeight="1">
      <c r="A8" s="2" t="inlineStr">
        <is>
          <t>Zweck</t>
        </is>
      </c>
      <c r="B8" s="7" t="inlineStr">
        <is>
          <t>Zuordnung aktiver Aushilfen nach Verfügbarkeit, Qualifikation und gemeldetem Personalbedarf.</t>
        </is>
      </c>
      <c r="C8" s="8" t="inlineStr">
        <is>
          <t>Qualifikation 1</t>
        </is>
      </c>
      <c r="D8" s="9" t="inlineStr">
        <is>
          <t>Service</t>
        </is>
      </c>
    </row>
    <row r="9" ht="42" customHeight="1">
      <c r="A9" s="10" t="inlineStr">
        <is>
          <t>Nicht enthalten</t>
        </is>
      </c>
      <c r="B9" s="11" t="inlineStr">
        <is>
          <t>Keine Arbeitszeiterfassung, Lohnabrechnung, Personalakte, Urlaubsverwaltung oder rechtliche Prüfung.</t>
        </is>
      </c>
      <c r="C9" s="12" t="inlineStr">
        <is>
          <t>Qualifikation 2</t>
        </is>
      </c>
      <c r="D9" s="9" t="inlineStr">
        <is>
          <t>Bar</t>
        </is>
      </c>
    </row>
    <row r="10" ht="42" customHeight="1">
      <c r="A10" s="2" t="inlineStr">
        <is>
          <t>Planungsgrenzen</t>
        </is>
      </c>
      <c r="B10" s="7" t="inlineStr">
        <is>
          <t>Alle Obergrenzen sind interne Planungswerte ohne Aussage zur Rechtskonformität.</t>
        </is>
      </c>
      <c r="C10" s="8" t="inlineStr">
        <is>
          <t>Qualifikation 3</t>
        </is>
      </c>
      <c r="D10" s="9" t="inlineStr">
        <is>
          <t>Küche</t>
        </is>
      </c>
    </row>
    <row r="11" ht="42" customHeight="1">
      <c r="A11" s="10" t="inlineStr">
        <is>
          <t>Beispieldaten</t>
        </is>
      </c>
      <c r="B11" s="11" t="inlineStr">
        <is>
          <t>Alle Personenbezeichnungen, Bedarfe und Vorgänge sind eindeutig fiktiv.</t>
        </is>
      </c>
      <c r="C11" s="12" t="inlineStr">
        <is>
          <t>Qualifikation 4</t>
        </is>
      </c>
      <c r="D11" s="9" t="inlineStr">
        <is>
          <t>Spüle</t>
        </is>
      </c>
    </row>
  </sheetData>
  <mergeCells count="1">
    <mergeCell ref="A1:H1"/>
  </mergeCells>
  <conditionalFormatting sqref="B3">
    <cfRule type="expression" priority="1" dxfId="0">
      <formula>AND(B3&lt;&gt;"",B2&lt;&gt;"",B3&lt;=B2)</formula>
    </cfRule>
  </conditionalFormatting>
  <conditionalFormatting sqref="B4">
    <cfRule type="expression" priority="2" dxfId="0">
      <formula>AND(B4&lt;&gt;"",B4&lt;=0)</formula>
    </cfRule>
  </conditionalFormatting>
  <dataValidations count="3">
    <dataValidation sqref="B2" showErrorMessage="1" showInputMessage="1" allowBlank="0" errorTitle="Ungültiger Planungsbeginn" error="Der Planungsbeginn muss ein Datum vor dem Planungsende sein." promptTitle="Planungsbeginn" prompt="Datum im Format TT.MM.JJJJ eingeben." type="custom">
      <formula1>AND(ISNUMBER(B2),B2&lt;B3)</formula1>
    </dataValidation>
    <dataValidation sqref="B3" showErrorMessage="1" showInputMessage="1" allowBlank="0" errorTitle="Ungültiges Planungsende" error="Das Planungsende muss nach dem Planungsbeginn liegen." promptTitle="Planungsende" prompt="Datum im Format TT.MM.JJJJ eingeben." type="custom">
      <formula1>AND(ISNUMBER(B3),B3&gt;B2)</formula1>
    </dataValidation>
    <dataValidation sqref="B4" showErrorMessage="1" showInputMessage="1" allowBlank="0" errorTitle="Ungültige Einsatzdauer" error="Die interne maximale Einsatzdauer muss größer als null sein." type="decimal" operator="greaterThan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32238"/>
    <outlinePr summaryBelow="1" summaryRight="1"/>
    <pageSetUpPr fitToPage="1"/>
  </sheetPr>
  <dimension ref="A1:I103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0" customWidth="1" min="3" max="3"/>
    <col width="11" customWidth="1" min="4" max="4"/>
    <col width="10" customWidth="1" min="5" max="5"/>
    <col width="11" customWidth="1" min="6" max="6"/>
    <col width="11" customWidth="1" min="7" max="7"/>
    <col width="29" customWidth="1" min="8" max="8"/>
    <col width="39" customWidth="1" min="9" max="9"/>
  </cols>
  <sheetData>
    <row r="1" ht="28" customHeight="1">
      <c r="A1" s="1" t="inlineStr">
        <is>
          <t>Aushilfen – fiktive Planungsstammdaten</t>
        </is>
      </c>
      <c r="B1" s="30" t="n"/>
      <c r="C1" s="30" t="n"/>
      <c r="D1" s="30" t="n"/>
      <c r="E1" s="30" t="n"/>
      <c r="F1" s="30" t="n"/>
      <c r="G1" s="30" t="n"/>
      <c r="H1" s="30" t="n"/>
      <c r="I1" s="31" t="n"/>
    </row>
    <row r="2"/>
    <row r="3" ht="22" customHeight="1">
      <c r="A3" s="13" t="inlineStr">
        <is>
          <t>Aktive Kennzeichen, Qualifikationen und interne Wochenobergrenzen</t>
        </is>
      </c>
      <c r="B3" s="13" t="n"/>
      <c r="C3" s="13" t="n"/>
      <c r="D3" s="13" t="n"/>
      <c r="E3" s="13" t="n"/>
      <c r="F3" s="13" t="n"/>
      <c r="G3" s="13" t="n"/>
      <c r="H3" s="13" t="n"/>
      <c r="I3" s="13" t="n"/>
    </row>
    <row r="4" ht="34" customHeight="1">
      <c r="A4" s="14" t="inlineStr">
        <is>
          <t>Aushilfe-ID</t>
        </is>
      </c>
      <c r="B4" s="14" t="inlineStr">
        <is>
          <t>Anzeigename</t>
        </is>
      </c>
      <c r="C4" s="14" t="inlineStr">
        <is>
          <t>Aktiv</t>
        </is>
      </c>
      <c r="D4" s="14" t="inlineStr">
        <is>
          <t>Service</t>
        </is>
      </c>
      <c r="E4" s="14" t="inlineStr">
        <is>
          <t>Bar</t>
        </is>
      </c>
      <c r="F4" s="14" t="inlineStr">
        <is>
          <t>Küche</t>
        </is>
      </c>
      <c r="G4" s="14" t="inlineStr">
        <is>
          <t>Spüle</t>
        </is>
      </c>
      <c r="H4" s="14" t="inlineStr">
        <is>
          <t>Interne Wochenobergrenze Stunden</t>
        </is>
      </c>
      <c r="I4" s="14" t="inlineStr">
        <is>
          <t>Hinweis</t>
        </is>
      </c>
    </row>
    <row r="5" ht="22" customHeight="1">
      <c r="A5" s="9" t="inlineStr">
        <is>
          <t>A-001</t>
        </is>
      </c>
      <c r="B5" s="9" t="inlineStr">
        <is>
          <t>Aushilfe 01</t>
        </is>
      </c>
      <c r="C5" s="15" t="inlineStr">
        <is>
          <t>Ja</t>
        </is>
      </c>
      <c r="D5" s="15" t="inlineStr">
        <is>
          <t>Ja</t>
        </is>
      </c>
      <c r="E5" s="15" t="inlineStr">
        <is>
          <t>Nein</t>
        </is>
      </c>
      <c r="F5" s="15" t="inlineStr">
        <is>
          <t>Nein</t>
        </is>
      </c>
      <c r="G5" s="15" t="inlineStr">
        <is>
          <t>Nein</t>
        </is>
      </c>
      <c r="H5" s="16" t="n">
        <v>20</v>
      </c>
      <c r="I5" s="9" t="inlineStr">
        <is>
          <t>Fiktive Service-Aushilfe</t>
        </is>
      </c>
    </row>
    <row r="6" ht="22" customHeight="1">
      <c r="A6" s="9" t="inlineStr">
        <is>
          <t>A-002</t>
        </is>
      </c>
      <c r="B6" s="9" t="inlineStr">
        <is>
          <t>Aushilfe 02</t>
        </is>
      </c>
      <c r="C6" s="15" t="inlineStr">
        <is>
          <t>Ja</t>
        </is>
      </c>
      <c r="D6" s="15" t="inlineStr">
        <is>
          <t>Ja</t>
        </is>
      </c>
      <c r="E6" s="15" t="inlineStr">
        <is>
          <t>Ja</t>
        </is>
      </c>
      <c r="F6" s="15" t="inlineStr">
        <is>
          <t>Nein</t>
        </is>
      </c>
      <c r="G6" s="15" t="inlineStr">
        <is>
          <t>Nein</t>
        </is>
      </c>
      <c r="H6" s="16" t="n">
        <v>20</v>
      </c>
      <c r="I6" s="9" t="inlineStr">
        <is>
          <t>Fiktive Service- und Bar-Aushilfe</t>
        </is>
      </c>
    </row>
    <row r="7" ht="22" customHeight="1">
      <c r="A7" s="9" t="inlineStr">
        <is>
          <t>A-003</t>
        </is>
      </c>
      <c r="B7" s="9" t="inlineStr">
        <is>
          <t>Aushilfe 03</t>
        </is>
      </c>
      <c r="C7" s="15" t="inlineStr">
        <is>
          <t>Ja</t>
        </is>
      </c>
      <c r="D7" s="15" t="inlineStr">
        <is>
          <t>Nein</t>
        </is>
      </c>
      <c r="E7" s="15" t="inlineStr">
        <is>
          <t>Ja</t>
        </is>
      </c>
      <c r="F7" s="15" t="inlineStr">
        <is>
          <t>Nein</t>
        </is>
      </c>
      <c r="G7" s="15" t="inlineStr">
        <is>
          <t>Nein</t>
        </is>
      </c>
      <c r="H7" s="16" t="n">
        <v>24</v>
      </c>
      <c r="I7" s="9" t="inlineStr">
        <is>
          <t>Fiktive Bar-Aushilfe</t>
        </is>
      </c>
    </row>
    <row r="8" ht="22" customHeight="1">
      <c r="A8" s="9" t="inlineStr">
        <is>
          <t>A-004</t>
        </is>
      </c>
      <c r="B8" s="9" t="inlineStr">
        <is>
          <t>Aushilfe 04</t>
        </is>
      </c>
      <c r="C8" s="15" t="inlineStr">
        <is>
          <t>Ja</t>
        </is>
      </c>
      <c r="D8" s="15" t="inlineStr">
        <is>
          <t>Ja</t>
        </is>
      </c>
      <c r="E8" s="15" t="inlineStr">
        <is>
          <t>Nein</t>
        </is>
      </c>
      <c r="F8" s="15" t="inlineStr">
        <is>
          <t>Nein</t>
        </is>
      </c>
      <c r="G8" s="15" t="inlineStr">
        <is>
          <t>Nein</t>
        </is>
      </c>
      <c r="H8" s="16" t="n">
        <v>18</v>
      </c>
      <c r="I8" s="9" t="inlineStr">
        <is>
          <t>Prüffall ohne Küchenqualifikation</t>
        </is>
      </c>
    </row>
    <row r="9" ht="22" customHeight="1">
      <c r="A9" s="9" t="inlineStr">
        <is>
          <t>A-005</t>
        </is>
      </c>
      <c r="B9" s="9" t="inlineStr">
        <is>
          <t>Aushilfe 05</t>
        </is>
      </c>
      <c r="C9" s="15" t="inlineStr">
        <is>
          <t>Ja</t>
        </is>
      </c>
      <c r="D9" s="15" t="inlineStr">
        <is>
          <t>Ja</t>
        </is>
      </c>
      <c r="E9" s="15" t="inlineStr">
        <is>
          <t>Nein</t>
        </is>
      </c>
      <c r="F9" s="15" t="inlineStr">
        <is>
          <t>Nein</t>
        </is>
      </c>
      <c r="G9" s="15" t="inlineStr">
        <is>
          <t>Nein</t>
        </is>
      </c>
      <c r="H9" s="16" t="n">
        <v>16</v>
      </c>
      <c r="I9" s="9" t="inlineStr">
        <is>
          <t>Fiktive Service-Aushilfe</t>
        </is>
      </c>
    </row>
    <row r="10" ht="22" customHeight="1">
      <c r="A10" s="9" t="inlineStr">
        <is>
          <t>A-006</t>
        </is>
      </c>
      <c r="B10" s="9" t="inlineStr">
        <is>
          <t>Aushilfe 06</t>
        </is>
      </c>
      <c r="C10" s="15" t="inlineStr">
        <is>
          <t>Nein</t>
        </is>
      </c>
      <c r="D10" s="15" t="inlineStr">
        <is>
          <t>Nein</t>
        </is>
      </c>
      <c r="E10" s="15" t="inlineStr">
        <is>
          <t>Nein</t>
        </is>
      </c>
      <c r="F10" s="15" t="inlineStr">
        <is>
          <t>Nein</t>
        </is>
      </c>
      <c r="G10" s="15" t="inlineStr">
        <is>
          <t>Ja</t>
        </is>
      </c>
      <c r="H10" s="16" t="n">
        <v>15</v>
      </c>
      <c r="I10" s="9" t="inlineStr">
        <is>
          <t>Prüffall inaktive Aushilfe</t>
        </is>
      </c>
    </row>
    <row r="11" ht="22" customHeight="1">
      <c r="A11" s="9" t="inlineStr">
        <is>
          <t>A-007</t>
        </is>
      </c>
      <c r="B11" s="9" t="inlineStr">
        <is>
          <t>Aushilfe 07</t>
        </is>
      </c>
      <c r="C11" s="15" t="inlineStr">
        <is>
          <t>Ja</t>
        </is>
      </c>
      <c r="D11" s="15" t="inlineStr">
        <is>
          <t>Ja</t>
        </is>
      </c>
      <c r="E11" s="15" t="inlineStr">
        <is>
          <t>Nein</t>
        </is>
      </c>
      <c r="F11" s="15" t="inlineStr">
        <is>
          <t>Ja</t>
        </is>
      </c>
      <c r="G11" s="15" t="inlineStr">
        <is>
          <t>Nein</t>
        </is>
      </c>
      <c r="H11" s="16" t="n">
        <v>20</v>
      </c>
      <c r="I11" s="9" t="inlineStr">
        <is>
          <t>Fiktive Service- und Küchen-Aushilfe</t>
        </is>
      </c>
    </row>
    <row r="12" ht="22" customHeight="1">
      <c r="A12" s="9" t="inlineStr">
        <is>
          <t>A-008</t>
        </is>
      </c>
      <c r="B12" s="9" t="inlineStr">
        <is>
          <t>Aushilfe 08</t>
        </is>
      </c>
      <c r="C12" s="15" t="inlineStr">
        <is>
          <t>Ja</t>
        </is>
      </c>
      <c r="D12" s="15" t="inlineStr">
        <is>
          <t>Nein</t>
        </is>
      </c>
      <c r="E12" s="15" t="inlineStr">
        <is>
          <t>Nein</t>
        </is>
      </c>
      <c r="F12" s="15" t="inlineStr">
        <is>
          <t>Ja</t>
        </is>
      </c>
      <c r="G12" s="15" t="inlineStr">
        <is>
          <t>Nein</t>
        </is>
      </c>
      <c r="H12" s="16" t="n">
        <v>20</v>
      </c>
      <c r="I12" s="9" t="inlineStr">
        <is>
          <t>Fiktive Küchen-Aushilfe</t>
        </is>
      </c>
    </row>
    <row r="13" ht="22" customHeight="1">
      <c r="A13" s="9" t="n"/>
      <c r="B13" s="9" t="n"/>
      <c r="C13" s="15" t="n"/>
      <c r="D13" s="15" t="n"/>
      <c r="E13" s="15" t="n"/>
      <c r="F13" s="15" t="n"/>
      <c r="G13" s="15" t="n"/>
      <c r="H13" s="16" t="n"/>
      <c r="I13" s="9" t="n"/>
    </row>
    <row r="14" ht="22" customHeight="1">
      <c r="A14" s="9" t="n"/>
      <c r="B14" s="9" t="n"/>
      <c r="C14" s="15" t="n"/>
      <c r="D14" s="15" t="n"/>
      <c r="E14" s="15" t="n"/>
      <c r="F14" s="15" t="n"/>
      <c r="G14" s="15" t="n"/>
      <c r="H14" s="16" t="n"/>
      <c r="I14" s="9" t="n"/>
    </row>
    <row r="15" ht="22" customHeight="1">
      <c r="A15" s="9" t="n"/>
      <c r="B15" s="9" t="n"/>
      <c r="C15" s="15" t="n"/>
      <c r="D15" s="15" t="n"/>
      <c r="E15" s="15" t="n"/>
      <c r="F15" s="15" t="n"/>
      <c r="G15" s="15" t="n"/>
      <c r="H15" s="16" t="n"/>
      <c r="I15" s="9" t="n"/>
    </row>
    <row r="16" ht="22" customHeight="1">
      <c r="A16" s="9" t="n"/>
      <c r="B16" s="9" t="n"/>
      <c r="C16" s="15" t="n"/>
      <c r="D16" s="15" t="n"/>
      <c r="E16" s="15" t="n"/>
      <c r="F16" s="15" t="n"/>
      <c r="G16" s="15" t="n"/>
      <c r="H16" s="16" t="n"/>
      <c r="I16" s="9" t="n"/>
    </row>
    <row r="17" ht="22" customHeight="1">
      <c r="A17" s="9" t="n"/>
      <c r="B17" s="9" t="n"/>
      <c r="C17" s="15" t="n"/>
      <c r="D17" s="15" t="n"/>
      <c r="E17" s="15" t="n"/>
      <c r="F17" s="15" t="n"/>
      <c r="G17" s="15" t="n"/>
      <c r="H17" s="16" t="n"/>
      <c r="I17" s="9" t="n"/>
    </row>
    <row r="18" ht="22" customHeight="1">
      <c r="A18" s="9" t="n"/>
      <c r="B18" s="9" t="n"/>
      <c r="C18" s="15" t="n"/>
      <c r="D18" s="15" t="n"/>
      <c r="E18" s="15" t="n"/>
      <c r="F18" s="15" t="n"/>
      <c r="G18" s="15" t="n"/>
      <c r="H18" s="16" t="n"/>
      <c r="I18" s="9" t="n"/>
    </row>
    <row r="19" ht="22" customHeight="1">
      <c r="A19" s="9" t="n"/>
      <c r="B19" s="9" t="n"/>
      <c r="C19" s="15" t="n"/>
      <c r="D19" s="15" t="n"/>
      <c r="E19" s="15" t="n"/>
      <c r="F19" s="15" t="n"/>
      <c r="G19" s="15" t="n"/>
      <c r="H19" s="16" t="n"/>
      <c r="I19" s="9" t="n"/>
    </row>
    <row r="20" ht="22" customHeight="1">
      <c r="A20" s="9" t="n"/>
      <c r="B20" s="9" t="n"/>
      <c r="C20" s="15" t="n"/>
      <c r="D20" s="15" t="n"/>
      <c r="E20" s="15" t="n"/>
      <c r="F20" s="15" t="n"/>
      <c r="G20" s="15" t="n"/>
      <c r="H20" s="16" t="n"/>
      <c r="I20" s="9" t="n"/>
    </row>
    <row r="21" ht="22" customHeight="1">
      <c r="A21" s="9" t="n"/>
      <c r="B21" s="9" t="n"/>
      <c r="C21" s="15" t="n"/>
      <c r="D21" s="15" t="n"/>
      <c r="E21" s="15" t="n"/>
      <c r="F21" s="15" t="n"/>
      <c r="G21" s="15" t="n"/>
      <c r="H21" s="16" t="n"/>
      <c r="I21" s="9" t="n"/>
    </row>
    <row r="22" ht="22" customHeight="1">
      <c r="A22" s="9" t="n"/>
      <c r="B22" s="9" t="n"/>
      <c r="C22" s="15" t="n"/>
      <c r="D22" s="15" t="n"/>
      <c r="E22" s="15" t="n"/>
      <c r="F22" s="15" t="n"/>
      <c r="G22" s="15" t="n"/>
      <c r="H22" s="16" t="n"/>
      <c r="I22" s="9" t="n"/>
    </row>
    <row r="23" ht="22" customHeight="1">
      <c r="A23" s="9" t="n"/>
      <c r="B23" s="9" t="n"/>
      <c r="C23" s="15" t="n"/>
      <c r="D23" s="15" t="n"/>
      <c r="E23" s="15" t="n"/>
      <c r="F23" s="15" t="n"/>
      <c r="G23" s="15" t="n"/>
      <c r="H23" s="16" t="n"/>
      <c r="I23" s="9" t="n"/>
    </row>
    <row r="24" ht="22" customHeight="1">
      <c r="A24" s="9" t="n"/>
      <c r="B24" s="9" t="n"/>
      <c r="C24" s="15" t="n"/>
      <c r="D24" s="15" t="n"/>
      <c r="E24" s="15" t="n"/>
      <c r="F24" s="15" t="n"/>
      <c r="G24" s="15" t="n"/>
      <c r="H24" s="16" t="n"/>
      <c r="I24" s="9" t="n"/>
    </row>
    <row r="25" ht="22" customHeight="1">
      <c r="A25" s="9" t="n"/>
      <c r="B25" s="9" t="n"/>
      <c r="C25" s="15" t="n"/>
      <c r="D25" s="15" t="n"/>
      <c r="E25" s="15" t="n"/>
      <c r="F25" s="15" t="n"/>
      <c r="G25" s="15" t="n"/>
      <c r="H25" s="16" t="n"/>
      <c r="I25" s="9" t="n"/>
    </row>
    <row r="26" ht="22" customHeight="1">
      <c r="A26" s="9" t="n"/>
      <c r="B26" s="9" t="n"/>
      <c r="C26" s="15" t="n"/>
      <c r="D26" s="15" t="n"/>
      <c r="E26" s="15" t="n"/>
      <c r="F26" s="15" t="n"/>
      <c r="G26" s="15" t="n"/>
      <c r="H26" s="16" t="n"/>
      <c r="I26" s="9" t="n"/>
    </row>
    <row r="27" ht="22" customHeight="1">
      <c r="A27" s="9" t="n"/>
      <c r="B27" s="9" t="n"/>
      <c r="C27" s="15" t="n"/>
      <c r="D27" s="15" t="n"/>
      <c r="E27" s="15" t="n"/>
      <c r="F27" s="15" t="n"/>
      <c r="G27" s="15" t="n"/>
      <c r="H27" s="16" t="n"/>
      <c r="I27" s="9" t="n"/>
    </row>
    <row r="28" ht="22" customHeight="1">
      <c r="A28" s="9" t="n"/>
      <c r="B28" s="9" t="n"/>
      <c r="C28" s="15" t="n"/>
      <c r="D28" s="15" t="n"/>
      <c r="E28" s="15" t="n"/>
      <c r="F28" s="15" t="n"/>
      <c r="G28" s="15" t="n"/>
      <c r="H28" s="16" t="n"/>
      <c r="I28" s="9" t="n"/>
    </row>
    <row r="29" ht="22" customHeight="1">
      <c r="A29" s="9" t="n"/>
      <c r="B29" s="9" t="n"/>
      <c r="C29" s="15" t="n"/>
      <c r="D29" s="15" t="n"/>
      <c r="E29" s="15" t="n"/>
      <c r="F29" s="15" t="n"/>
      <c r="G29" s="15" t="n"/>
      <c r="H29" s="16" t="n"/>
      <c r="I29" s="9" t="n"/>
    </row>
    <row r="30" ht="22" customHeight="1">
      <c r="A30" s="9" t="n"/>
      <c r="B30" s="9" t="n"/>
      <c r="C30" s="15" t="n"/>
      <c r="D30" s="15" t="n"/>
      <c r="E30" s="15" t="n"/>
      <c r="F30" s="15" t="n"/>
      <c r="G30" s="15" t="n"/>
      <c r="H30" s="16" t="n"/>
      <c r="I30" s="9" t="n"/>
    </row>
    <row r="31" ht="22" customHeight="1">
      <c r="A31" s="9" t="n"/>
      <c r="B31" s="9" t="n"/>
      <c r="C31" s="15" t="n"/>
      <c r="D31" s="15" t="n"/>
      <c r="E31" s="15" t="n"/>
      <c r="F31" s="15" t="n"/>
      <c r="G31" s="15" t="n"/>
      <c r="H31" s="16" t="n"/>
      <c r="I31" s="9" t="n"/>
    </row>
    <row r="32" ht="22" customHeight="1">
      <c r="A32" s="9" t="n"/>
      <c r="B32" s="9" t="n"/>
      <c r="C32" s="15" t="n"/>
      <c r="D32" s="15" t="n"/>
      <c r="E32" s="15" t="n"/>
      <c r="F32" s="15" t="n"/>
      <c r="G32" s="15" t="n"/>
      <c r="H32" s="16" t="n"/>
      <c r="I32" s="9" t="n"/>
    </row>
    <row r="33" ht="22" customHeight="1">
      <c r="A33" s="9" t="n"/>
      <c r="B33" s="9" t="n"/>
      <c r="C33" s="15" t="n"/>
      <c r="D33" s="15" t="n"/>
      <c r="E33" s="15" t="n"/>
      <c r="F33" s="15" t="n"/>
      <c r="G33" s="15" t="n"/>
      <c r="H33" s="16" t="n"/>
      <c r="I33" s="9" t="n"/>
    </row>
    <row r="34" ht="22" customHeight="1">
      <c r="A34" s="9" t="n"/>
      <c r="B34" s="9" t="n"/>
      <c r="C34" s="15" t="n"/>
      <c r="D34" s="15" t="n"/>
      <c r="E34" s="15" t="n"/>
      <c r="F34" s="15" t="n"/>
      <c r="G34" s="15" t="n"/>
      <c r="H34" s="16" t="n"/>
      <c r="I34" s="9" t="n"/>
    </row>
    <row r="35" ht="22" customHeight="1">
      <c r="A35" s="9" t="n"/>
      <c r="B35" s="9" t="n"/>
      <c r="C35" s="15" t="n"/>
      <c r="D35" s="15" t="n"/>
      <c r="E35" s="15" t="n"/>
      <c r="F35" s="15" t="n"/>
      <c r="G35" s="15" t="n"/>
      <c r="H35" s="16" t="n"/>
      <c r="I35" s="9" t="n"/>
    </row>
    <row r="36" ht="22" customHeight="1">
      <c r="A36" s="9" t="n"/>
      <c r="B36" s="9" t="n"/>
      <c r="C36" s="15" t="n"/>
      <c r="D36" s="15" t="n"/>
      <c r="E36" s="15" t="n"/>
      <c r="F36" s="15" t="n"/>
      <c r="G36" s="15" t="n"/>
      <c r="H36" s="16" t="n"/>
      <c r="I36" s="9" t="n"/>
    </row>
    <row r="37" ht="22" customHeight="1">
      <c r="A37" s="9" t="n"/>
      <c r="B37" s="9" t="n"/>
      <c r="C37" s="15" t="n"/>
      <c r="D37" s="15" t="n"/>
      <c r="E37" s="15" t="n"/>
      <c r="F37" s="15" t="n"/>
      <c r="G37" s="15" t="n"/>
      <c r="H37" s="16" t="n"/>
      <c r="I37" s="9" t="n"/>
    </row>
    <row r="38" ht="22" customHeight="1">
      <c r="A38" s="9" t="n"/>
      <c r="B38" s="9" t="n"/>
      <c r="C38" s="15" t="n"/>
      <c r="D38" s="15" t="n"/>
      <c r="E38" s="15" t="n"/>
      <c r="F38" s="15" t="n"/>
      <c r="G38" s="15" t="n"/>
      <c r="H38" s="16" t="n"/>
      <c r="I38" s="9" t="n"/>
    </row>
    <row r="39" ht="22" customHeight="1">
      <c r="A39" s="9" t="n"/>
      <c r="B39" s="9" t="n"/>
      <c r="C39" s="15" t="n"/>
      <c r="D39" s="15" t="n"/>
      <c r="E39" s="15" t="n"/>
      <c r="F39" s="15" t="n"/>
      <c r="G39" s="15" t="n"/>
      <c r="H39" s="16" t="n"/>
      <c r="I39" s="9" t="n"/>
    </row>
    <row r="40" ht="22" customHeight="1">
      <c r="A40" s="9" t="n"/>
      <c r="B40" s="9" t="n"/>
      <c r="C40" s="15" t="n"/>
      <c r="D40" s="15" t="n"/>
      <c r="E40" s="15" t="n"/>
      <c r="F40" s="15" t="n"/>
      <c r="G40" s="15" t="n"/>
      <c r="H40" s="16" t="n"/>
      <c r="I40" s="9" t="n"/>
    </row>
    <row r="41" ht="22" customHeight="1">
      <c r="A41" s="9" t="n"/>
      <c r="B41" s="9" t="n"/>
      <c r="C41" s="15" t="n"/>
      <c r="D41" s="15" t="n"/>
      <c r="E41" s="15" t="n"/>
      <c r="F41" s="15" t="n"/>
      <c r="G41" s="15" t="n"/>
      <c r="H41" s="16" t="n"/>
      <c r="I41" s="9" t="n"/>
    </row>
    <row r="42" ht="22" customHeight="1">
      <c r="A42" s="9" t="n"/>
      <c r="B42" s="9" t="n"/>
      <c r="C42" s="15" t="n"/>
      <c r="D42" s="15" t="n"/>
      <c r="E42" s="15" t="n"/>
      <c r="F42" s="15" t="n"/>
      <c r="G42" s="15" t="n"/>
      <c r="H42" s="16" t="n"/>
      <c r="I42" s="9" t="n"/>
    </row>
    <row r="43" ht="22" customHeight="1">
      <c r="A43" s="9" t="n"/>
      <c r="B43" s="9" t="n"/>
      <c r="C43" s="15" t="n"/>
      <c r="D43" s="15" t="n"/>
      <c r="E43" s="15" t="n"/>
      <c r="F43" s="15" t="n"/>
      <c r="G43" s="15" t="n"/>
      <c r="H43" s="16" t="n"/>
      <c r="I43" s="9" t="n"/>
    </row>
    <row r="44" ht="22" customHeight="1">
      <c r="A44" s="9" t="n"/>
      <c r="B44" s="9" t="n"/>
      <c r="C44" s="15" t="n"/>
      <c r="D44" s="15" t="n"/>
      <c r="E44" s="15" t="n"/>
      <c r="F44" s="15" t="n"/>
      <c r="G44" s="15" t="n"/>
      <c r="H44" s="16" t="n"/>
      <c r="I44" s="9" t="n"/>
    </row>
    <row r="45" ht="22" customHeight="1">
      <c r="A45" s="9" t="n"/>
      <c r="B45" s="9" t="n"/>
      <c r="C45" s="15" t="n"/>
      <c r="D45" s="15" t="n"/>
      <c r="E45" s="15" t="n"/>
      <c r="F45" s="15" t="n"/>
      <c r="G45" s="15" t="n"/>
      <c r="H45" s="16" t="n"/>
      <c r="I45" s="9" t="n"/>
    </row>
    <row r="46" ht="22" customHeight="1">
      <c r="A46" s="9" t="n"/>
      <c r="B46" s="9" t="n"/>
      <c r="C46" s="15" t="n"/>
      <c r="D46" s="15" t="n"/>
      <c r="E46" s="15" t="n"/>
      <c r="F46" s="15" t="n"/>
      <c r="G46" s="15" t="n"/>
      <c r="H46" s="16" t="n"/>
      <c r="I46" s="9" t="n"/>
    </row>
    <row r="47" ht="22" customHeight="1">
      <c r="A47" s="9" t="n"/>
      <c r="B47" s="9" t="n"/>
      <c r="C47" s="15" t="n"/>
      <c r="D47" s="15" t="n"/>
      <c r="E47" s="15" t="n"/>
      <c r="F47" s="15" t="n"/>
      <c r="G47" s="15" t="n"/>
      <c r="H47" s="16" t="n"/>
      <c r="I47" s="9" t="n"/>
    </row>
    <row r="48" ht="22" customHeight="1">
      <c r="A48" s="9" t="n"/>
      <c r="B48" s="9" t="n"/>
      <c r="C48" s="15" t="n"/>
      <c r="D48" s="15" t="n"/>
      <c r="E48" s="15" t="n"/>
      <c r="F48" s="15" t="n"/>
      <c r="G48" s="15" t="n"/>
      <c r="H48" s="16" t="n"/>
      <c r="I48" s="9" t="n"/>
    </row>
    <row r="49" ht="22" customHeight="1">
      <c r="A49" s="9" t="n"/>
      <c r="B49" s="9" t="n"/>
      <c r="C49" s="15" t="n"/>
      <c r="D49" s="15" t="n"/>
      <c r="E49" s="15" t="n"/>
      <c r="F49" s="15" t="n"/>
      <c r="G49" s="15" t="n"/>
      <c r="H49" s="16" t="n"/>
      <c r="I49" s="9" t="n"/>
    </row>
    <row r="50" ht="22" customHeight="1">
      <c r="A50" s="9" t="n"/>
      <c r="B50" s="9" t="n"/>
      <c r="C50" s="15" t="n"/>
      <c r="D50" s="15" t="n"/>
      <c r="E50" s="15" t="n"/>
      <c r="F50" s="15" t="n"/>
      <c r="G50" s="15" t="n"/>
      <c r="H50" s="16" t="n"/>
      <c r="I50" s="9" t="n"/>
    </row>
    <row r="51" ht="22" customHeight="1">
      <c r="A51" s="9" t="n"/>
      <c r="B51" s="9" t="n"/>
      <c r="C51" s="15" t="n"/>
      <c r="D51" s="15" t="n"/>
      <c r="E51" s="15" t="n"/>
      <c r="F51" s="15" t="n"/>
      <c r="G51" s="15" t="n"/>
      <c r="H51" s="16" t="n"/>
      <c r="I51" s="9" t="n"/>
    </row>
    <row r="52" ht="22" customHeight="1">
      <c r="A52" s="9" t="n"/>
      <c r="B52" s="9" t="n"/>
      <c r="C52" s="15" t="n"/>
      <c r="D52" s="15" t="n"/>
      <c r="E52" s="15" t="n"/>
      <c r="F52" s="15" t="n"/>
      <c r="G52" s="15" t="n"/>
      <c r="H52" s="16" t="n"/>
      <c r="I52" s="9" t="n"/>
    </row>
    <row r="53" ht="22" customHeight="1">
      <c r="A53" s="9" t="n"/>
      <c r="B53" s="9" t="n"/>
      <c r="C53" s="15" t="n"/>
      <c r="D53" s="15" t="n"/>
      <c r="E53" s="15" t="n"/>
      <c r="F53" s="15" t="n"/>
      <c r="G53" s="15" t="n"/>
      <c r="H53" s="16" t="n"/>
      <c r="I53" s="9" t="n"/>
    </row>
    <row r="54" ht="22" customHeight="1">
      <c r="A54" s="9" t="n"/>
      <c r="B54" s="9" t="n"/>
      <c r="C54" s="15" t="n"/>
      <c r="D54" s="15" t="n"/>
      <c r="E54" s="15" t="n"/>
      <c r="F54" s="15" t="n"/>
      <c r="G54" s="15" t="n"/>
      <c r="H54" s="16" t="n"/>
      <c r="I54" s="9" t="n"/>
    </row>
    <row r="55" ht="22" customHeight="1">
      <c r="A55" s="9" t="n"/>
      <c r="B55" s="9" t="n"/>
      <c r="C55" s="15" t="n"/>
      <c r="D55" s="15" t="n"/>
      <c r="E55" s="15" t="n"/>
      <c r="F55" s="15" t="n"/>
      <c r="G55" s="15" t="n"/>
      <c r="H55" s="16" t="n"/>
      <c r="I55" s="9" t="n"/>
    </row>
    <row r="56" ht="22" customHeight="1">
      <c r="A56" s="9" t="n"/>
      <c r="B56" s="9" t="n"/>
      <c r="C56" s="15" t="n"/>
      <c r="D56" s="15" t="n"/>
      <c r="E56" s="15" t="n"/>
      <c r="F56" s="15" t="n"/>
      <c r="G56" s="15" t="n"/>
      <c r="H56" s="16" t="n"/>
      <c r="I56" s="9" t="n"/>
    </row>
    <row r="57" ht="22" customHeight="1">
      <c r="A57" s="9" t="n"/>
      <c r="B57" s="9" t="n"/>
      <c r="C57" s="15" t="n"/>
      <c r="D57" s="15" t="n"/>
      <c r="E57" s="15" t="n"/>
      <c r="F57" s="15" t="n"/>
      <c r="G57" s="15" t="n"/>
      <c r="H57" s="16" t="n"/>
      <c r="I57" s="9" t="n"/>
    </row>
    <row r="58" ht="22" customHeight="1">
      <c r="A58" s="9" t="n"/>
      <c r="B58" s="9" t="n"/>
      <c r="C58" s="15" t="n"/>
      <c r="D58" s="15" t="n"/>
      <c r="E58" s="15" t="n"/>
      <c r="F58" s="15" t="n"/>
      <c r="G58" s="15" t="n"/>
      <c r="H58" s="16" t="n"/>
      <c r="I58" s="9" t="n"/>
    </row>
    <row r="59" ht="22" customHeight="1">
      <c r="A59" s="9" t="n"/>
      <c r="B59" s="9" t="n"/>
      <c r="C59" s="15" t="n"/>
      <c r="D59" s="15" t="n"/>
      <c r="E59" s="15" t="n"/>
      <c r="F59" s="15" t="n"/>
      <c r="G59" s="15" t="n"/>
      <c r="H59" s="16" t="n"/>
      <c r="I59" s="9" t="n"/>
    </row>
    <row r="60" ht="22" customHeight="1">
      <c r="A60" s="9" t="n"/>
      <c r="B60" s="9" t="n"/>
      <c r="C60" s="15" t="n"/>
      <c r="D60" s="15" t="n"/>
      <c r="E60" s="15" t="n"/>
      <c r="F60" s="15" t="n"/>
      <c r="G60" s="15" t="n"/>
      <c r="H60" s="16" t="n"/>
      <c r="I60" s="9" t="n"/>
    </row>
    <row r="61" ht="22" customHeight="1">
      <c r="A61" s="9" t="n"/>
      <c r="B61" s="9" t="n"/>
      <c r="C61" s="15" t="n"/>
      <c r="D61" s="15" t="n"/>
      <c r="E61" s="15" t="n"/>
      <c r="F61" s="15" t="n"/>
      <c r="G61" s="15" t="n"/>
      <c r="H61" s="16" t="n"/>
      <c r="I61" s="9" t="n"/>
    </row>
    <row r="62" ht="22" customHeight="1">
      <c r="A62" s="9" t="n"/>
      <c r="B62" s="9" t="n"/>
      <c r="C62" s="15" t="n"/>
      <c r="D62" s="15" t="n"/>
      <c r="E62" s="15" t="n"/>
      <c r="F62" s="15" t="n"/>
      <c r="G62" s="15" t="n"/>
      <c r="H62" s="16" t="n"/>
      <c r="I62" s="9" t="n"/>
    </row>
    <row r="63" ht="22" customHeight="1">
      <c r="A63" s="9" t="n"/>
      <c r="B63" s="9" t="n"/>
      <c r="C63" s="15" t="n"/>
      <c r="D63" s="15" t="n"/>
      <c r="E63" s="15" t="n"/>
      <c r="F63" s="15" t="n"/>
      <c r="G63" s="15" t="n"/>
      <c r="H63" s="16" t="n"/>
      <c r="I63" s="9" t="n"/>
    </row>
    <row r="64" ht="22" customHeight="1">
      <c r="A64" s="9" t="n"/>
      <c r="B64" s="9" t="n"/>
      <c r="C64" s="15" t="n"/>
      <c r="D64" s="15" t="n"/>
      <c r="E64" s="15" t="n"/>
      <c r="F64" s="15" t="n"/>
      <c r="G64" s="15" t="n"/>
      <c r="H64" s="16" t="n"/>
      <c r="I64" s="9" t="n"/>
    </row>
    <row r="65" ht="22" customHeight="1">
      <c r="A65" s="9" t="n"/>
      <c r="B65" s="9" t="n"/>
      <c r="C65" s="15" t="n"/>
      <c r="D65" s="15" t="n"/>
      <c r="E65" s="15" t="n"/>
      <c r="F65" s="15" t="n"/>
      <c r="G65" s="15" t="n"/>
      <c r="H65" s="16" t="n"/>
      <c r="I65" s="9" t="n"/>
    </row>
    <row r="66" ht="22" customHeight="1">
      <c r="A66" s="9" t="n"/>
      <c r="B66" s="9" t="n"/>
      <c r="C66" s="15" t="n"/>
      <c r="D66" s="15" t="n"/>
      <c r="E66" s="15" t="n"/>
      <c r="F66" s="15" t="n"/>
      <c r="G66" s="15" t="n"/>
      <c r="H66" s="16" t="n"/>
      <c r="I66" s="9" t="n"/>
    </row>
    <row r="67" ht="22" customHeight="1">
      <c r="A67" s="9" t="n"/>
      <c r="B67" s="9" t="n"/>
      <c r="C67" s="15" t="n"/>
      <c r="D67" s="15" t="n"/>
      <c r="E67" s="15" t="n"/>
      <c r="F67" s="15" t="n"/>
      <c r="G67" s="15" t="n"/>
      <c r="H67" s="16" t="n"/>
      <c r="I67" s="9" t="n"/>
    </row>
    <row r="68" ht="22" customHeight="1">
      <c r="A68" s="9" t="n"/>
      <c r="B68" s="9" t="n"/>
      <c r="C68" s="15" t="n"/>
      <c r="D68" s="15" t="n"/>
      <c r="E68" s="15" t="n"/>
      <c r="F68" s="15" t="n"/>
      <c r="G68" s="15" t="n"/>
      <c r="H68" s="16" t="n"/>
      <c r="I68" s="9" t="n"/>
    </row>
    <row r="69" ht="22" customHeight="1">
      <c r="A69" s="9" t="n"/>
      <c r="B69" s="9" t="n"/>
      <c r="C69" s="15" t="n"/>
      <c r="D69" s="15" t="n"/>
      <c r="E69" s="15" t="n"/>
      <c r="F69" s="15" t="n"/>
      <c r="G69" s="15" t="n"/>
      <c r="H69" s="16" t="n"/>
      <c r="I69" s="9" t="n"/>
    </row>
    <row r="70" ht="22" customHeight="1">
      <c r="A70" s="9" t="n"/>
      <c r="B70" s="9" t="n"/>
      <c r="C70" s="15" t="n"/>
      <c r="D70" s="15" t="n"/>
      <c r="E70" s="15" t="n"/>
      <c r="F70" s="15" t="n"/>
      <c r="G70" s="15" t="n"/>
      <c r="H70" s="16" t="n"/>
      <c r="I70" s="9" t="n"/>
    </row>
    <row r="71" ht="22" customHeight="1">
      <c r="A71" s="9" t="n"/>
      <c r="B71" s="9" t="n"/>
      <c r="C71" s="15" t="n"/>
      <c r="D71" s="15" t="n"/>
      <c r="E71" s="15" t="n"/>
      <c r="F71" s="15" t="n"/>
      <c r="G71" s="15" t="n"/>
      <c r="H71" s="16" t="n"/>
      <c r="I71" s="9" t="n"/>
    </row>
    <row r="72" ht="22" customHeight="1">
      <c r="A72" s="9" t="n"/>
      <c r="B72" s="9" t="n"/>
      <c r="C72" s="15" t="n"/>
      <c r="D72" s="15" t="n"/>
      <c r="E72" s="15" t="n"/>
      <c r="F72" s="15" t="n"/>
      <c r="G72" s="15" t="n"/>
      <c r="H72" s="16" t="n"/>
      <c r="I72" s="9" t="n"/>
    </row>
    <row r="73" ht="22" customHeight="1">
      <c r="A73" s="9" t="n"/>
      <c r="B73" s="9" t="n"/>
      <c r="C73" s="15" t="n"/>
      <c r="D73" s="15" t="n"/>
      <c r="E73" s="15" t="n"/>
      <c r="F73" s="15" t="n"/>
      <c r="G73" s="15" t="n"/>
      <c r="H73" s="16" t="n"/>
      <c r="I73" s="9" t="n"/>
    </row>
    <row r="74" ht="22" customHeight="1">
      <c r="A74" s="9" t="n"/>
      <c r="B74" s="9" t="n"/>
      <c r="C74" s="15" t="n"/>
      <c r="D74" s="15" t="n"/>
      <c r="E74" s="15" t="n"/>
      <c r="F74" s="15" t="n"/>
      <c r="G74" s="15" t="n"/>
      <c r="H74" s="16" t="n"/>
      <c r="I74" s="9" t="n"/>
    </row>
    <row r="75" ht="22" customHeight="1">
      <c r="A75" s="9" t="n"/>
      <c r="B75" s="9" t="n"/>
      <c r="C75" s="15" t="n"/>
      <c r="D75" s="15" t="n"/>
      <c r="E75" s="15" t="n"/>
      <c r="F75" s="15" t="n"/>
      <c r="G75" s="15" t="n"/>
      <c r="H75" s="16" t="n"/>
      <c r="I75" s="9" t="n"/>
    </row>
    <row r="76" ht="22" customHeight="1">
      <c r="A76" s="9" t="n"/>
      <c r="B76" s="9" t="n"/>
      <c r="C76" s="15" t="n"/>
      <c r="D76" s="15" t="n"/>
      <c r="E76" s="15" t="n"/>
      <c r="F76" s="15" t="n"/>
      <c r="G76" s="15" t="n"/>
      <c r="H76" s="16" t="n"/>
      <c r="I76" s="9" t="n"/>
    </row>
    <row r="77" ht="22" customHeight="1">
      <c r="A77" s="9" t="n"/>
      <c r="B77" s="9" t="n"/>
      <c r="C77" s="15" t="n"/>
      <c r="D77" s="15" t="n"/>
      <c r="E77" s="15" t="n"/>
      <c r="F77" s="15" t="n"/>
      <c r="G77" s="15" t="n"/>
      <c r="H77" s="16" t="n"/>
      <c r="I77" s="9" t="n"/>
    </row>
    <row r="78" ht="22" customHeight="1">
      <c r="A78" s="9" t="n"/>
      <c r="B78" s="9" t="n"/>
      <c r="C78" s="15" t="n"/>
      <c r="D78" s="15" t="n"/>
      <c r="E78" s="15" t="n"/>
      <c r="F78" s="15" t="n"/>
      <c r="G78" s="15" t="n"/>
      <c r="H78" s="16" t="n"/>
      <c r="I78" s="9" t="n"/>
    </row>
    <row r="79" ht="22" customHeight="1">
      <c r="A79" s="9" t="n"/>
      <c r="B79" s="9" t="n"/>
      <c r="C79" s="15" t="n"/>
      <c r="D79" s="15" t="n"/>
      <c r="E79" s="15" t="n"/>
      <c r="F79" s="15" t="n"/>
      <c r="G79" s="15" t="n"/>
      <c r="H79" s="16" t="n"/>
      <c r="I79" s="9" t="n"/>
    </row>
    <row r="80" ht="22" customHeight="1">
      <c r="A80" s="9" t="n"/>
      <c r="B80" s="9" t="n"/>
      <c r="C80" s="15" t="n"/>
      <c r="D80" s="15" t="n"/>
      <c r="E80" s="15" t="n"/>
      <c r="F80" s="15" t="n"/>
      <c r="G80" s="15" t="n"/>
      <c r="H80" s="16" t="n"/>
      <c r="I80" s="9" t="n"/>
    </row>
    <row r="81" ht="22" customHeight="1">
      <c r="A81" s="9" t="n"/>
      <c r="B81" s="9" t="n"/>
      <c r="C81" s="15" t="n"/>
      <c r="D81" s="15" t="n"/>
      <c r="E81" s="15" t="n"/>
      <c r="F81" s="15" t="n"/>
      <c r="G81" s="15" t="n"/>
      <c r="H81" s="16" t="n"/>
      <c r="I81" s="9" t="n"/>
    </row>
    <row r="82" ht="22" customHeight="1">
      <c r="A82" s="9" t="n"/>
      <c r="B82" s="9" t="n"/>
      <c r="C82" s="15" t="n"/>
      <c r="D82" s="15" t="n"/>
      <c r="E82" s="15" t="n"/>
      <c r="F82" s="15" t="n"/>
      <c r="G82" s="15" t="n"/>
      <c r="H82" s="16" t="n"/>
      <c r="I82" s="9" t="n"/>
    </row>
    <row r="83" ht="22" customHeight="1">
      <c r="A83" s="9" t="n"/>
      <c r="B83" s="9" t="n"/>
      <c r="C83" s="15" t="n"/>
      <c r="D83" s="15" t="n"/>
      <c r="E83" s="15" t="n"/>
      <c r="F83" s="15" t="n"/>
      <c r="G83" s="15" t="n"/>
      <c r="H83" s="16" t="n"/>
      <c r="I83" s="9" t="n"/>
    </row>
    <row r="84" ht="22" customHeight="1">
      <c r="A84" s="9" t="n"/>
      <c r="B84" s="9" t="n"/>
      <c r="C84" s="15" t="n"/>
      <c r="D84" s="15" t="n"/>
      <c r="E84" s="15" t="n"/>
      <c r="F84" s="15" t="n"/>
      <c r="G84" s="15" t="n"/>
      <c r="H84" s="16" t="n"/>
      <c r="I84" s="9" t="n"/>
    </row>
    <row r="85" ht="22" customHeight="1">
      <c r="A85" s="9" t="n"/>
      <c r="B85" s="9" t="n"/>
      <c r="C85" s="15" t="n"/>
      <c r="D85" s="15" t="n"/>
      <c r="E85" s="15" t="n"/>
      <c r="F85" s="15" t="n"/>
      <c r="G85" s="15" t="n"/>
      <c r="H85" s="16" t="n"/>
      <c r="I85" s="9" t="n"/>
    </row>
    <row r="86" ht="22" customHeight="1">
      <c r="A86" s="9" t="n"/>
      <c r="B86" s="9" t="n"/>
      <c r="C86" s="15" t="n"/>
      <c r="D86" s="15" t="n"/>
      <c r="E86" s="15" t="n"/>
      <c r="F86" s="15" t="n"/>
      <c r="G86" s="15" t="n"/>
      <c r="H86" s="16" t="n"/>
      <c r="I86" s="9" t="n"/>
    </row>
    <row r="87" ht="22" customHeight="1">
      <c r="A87" s="9" t="n"/>
      <c r="B87" s="9" t="n"/>
      <c r="C87" s="15" t="n"/>
      <c r="D87" s="15" t="n"/>
      <c r="E87" s="15" t="n"/>
      <c r="F87" s="15" t="n"/>
      <c r="G87" s="15" t="n"/>
      <c r="H87" s="16" t="n"/>
      <c r="I87" s="9" t="n"/>
    </row>
    <row r="88" ht="22" customHeight="1">
      <c r="A88" s="9" t="n"/>
      <c r="B88" s="9" t="n"/>
      <c r="C88" s="15" t="n"/>
      <c r="D88" s="15" t="n"/>
      <c r="E88" s="15" t="n"/>
      <c r="F88" s="15" t="n"/>
      <c r="G88" s="15" t="n"/>
      <c r="H88" s="16" t="n"/>
      <c r="I88" s="9" t="n"/>
    </row>
    <row r="89" ht="22" customHeight="1">
      <c r="A89" s="9" t="n"/>
      <c r="B89" s="9" t="n"/>
      <c r="C89" s="15" t="n"/>
      <c r="D89" s="15" t="n"/>
      <c r="E89" s="15" t="n"/>
      <c r="F89" s="15" t="n"/>
      <c r="G89" s="15" t="n"/>
      <c r="H89" s="16" t="n"/>
      <c r="I89" s="9" t="n"/>
    </row>
    <row r="90" ht="22" customHeight="1">
      <c r="A90" s="9" t="n"/>
      <c r="B90" s="9" t="n"/>
      <c r="C90" s="15" t="n"/>
      <c r="D90" s="15" t="n"/>
      <c r="E90" s="15" t="n"/>
      <c r="F90" s="15" t="n"/>
      <c r="G90" s="15" t="n"/>
      <c r="H90" s="16" t="n"/>
      <c r="I90" s="9" t="n"/>
    </row>
    <row r="91" ht="22" customHeight="1">
      <c r="A91" s="9" t="n"/>
      <c r="B91" s="9" t="n"/>
      <c r="C91" s="15" t="n"/>
      <c r="D91" s="15" t="n"/>
      <c r="E91" s="15" t="n"/>
      <c r="F91" s="15" t="n"/>
      <c r="G91" s="15" t="n"/>
      <c r="H91" s="16" t="n"/>
      <c r="I91" s="9" t="n"/>
    </row>
    <row r="92" ht="22" customHeight="1">
      <c r="A92" s="9" t="n"/>
      <c r="B92" s="9" t="n"/>
      <c r="C92" s="15" t="n"/>
      <c r="D92" s="15" t="n"/>
      <c r="E92" s="15" t="n"/>
      <c r="F92" s="15" t="n"/>
      <c r="G92" s="15" t="n"/>
      <c r="H92" s="16" t="n"/>
      <c r="I92" s="9" t="n"/>
    </row>
    <row r="93" ht="22" customHeight="1">
      <c r="A93" s="9" t="n"/>
      <c r="B93" s="9" t="n"/>
      <c r="C93" s="15" t="n"/>
      <c r="D93" s="15" t="n"/>
      <c r="E93" s="15" t="n"/>
      <c r="F93" s="15" t="n"/>
      <c r="G93" s="15" t="n"/>
      <c r="H93" s="16" t="n"/>
      <c r="I93" s="9" t="n"/>
    </row>
    <row r="94" ht="22" customHeight="1">
      <c r="A94" s="9" t="n"/>
      <c r="B94" s="9" t="n"/>
      <c r="C94" s="15" t="n"/>
      <c r="D94" s="15" t="n"/>
      <c r="E94" s="15" t="n"/>
      <c r="F94" s="15" t="n"/>
      <c r="G94" s="15" t="n"/>
      <c r="H94" s="16" t="n"/>
      <c r="I94" s="9" t="n"/>
    </row>
    <row r="95" ht="22" customHeight="1">
      <c r="A95" s="9" t="n"/>
      <c r="B95" s="9" t="n"/>
      <c r="C95" s="15" t="n"/>
      <c r="D95" s="15" t="n"/>
      <c r="E95" s="15" t="n"/>
      <c r="F95" s="15" t="n"/>
      <c r="G95" s="15" t="n"/>
      <c r="H95" s="16" t="n"/>
      <c r="I95" s="9" t="n"/>
    </row>
    <row r="96" ht="22" customHeight="1">
      <c r="A96" s="9" t="n"/>
      <c r="B96" s="9" t="n"/>
      <c r="C96" s="15" t="n"/>
      <c r="D96" s="15" t="n"/>
      <c r="E96" s="15" t="n"/>
      <c r="F96" s="15" t="n"/>
      <c r="G96" s="15" t="n"/>
      <c r="H96" s="16" t="n"/>
      <c r="I96" s="9" t="n"/>
    </row>
    <row r="97" ht="22" customHeight="1">
      <c r="A97" s="9" t="n"/>
      <c r="B97" s="9" t="n"/>
      <c r="C97" s="15" t="n"/>
      <c r="D97" s="15" t="n"/>
      <c r="E97" s="15" t="n"/>
      <c r="F97" s="15" t="n"/>
      <c r="G97" s="15" t="n"/>
      <c r="H97" s="16" t="n"/>
      <c r="I97" s="9" t="n"/>
    </row>
    <row r="98" ht="22" customHeight="1">
      <c r="A98" s="9" t="n"/>
      <c r="B98" s="9" t="n"/>
      <c r="C98" s="15" t="n"/>
      <c r="D98" s="15" t="n"/>
      <c r="E98" s="15" t="n"/>
      <c r="F98" s="15" t="n"/>
      <c r="G98" s="15" t="n"/>
      <c r="H98" s="16" t="n"/>
      <c r="I98" s="9" t="n"/>
    </row>
    <row r="99" ht="22" customHeight="1">
      <c r="A99" s="9" t="n"/>
      <c r="B99" s="9" t="n"/>
      <c r="C99" s="15" t="n"/>
      <c r="D99" s="15" t="n"/>
      <c r="E99" s="15" t="n"/>
      <c r="F99" s="15" t="n"/>
      <c r="G99" s="15" t="n"/>
      <c r="H99" s="16" t="n"/>
      <c r="I99" s="9" t="n"/>
    </row>
    <row r="100" ht="22" customHeight="1">
      <c r="A100" s="9" t="n"/>
      <c r="B100" s="9" t="n"/>
      <c r="C100" s="15" t="n"/>
      <c r="D100" s="15" t="n"/>
      <c r="E100" s="15" t="n"/>
      <c r="F100" s="15" t="n"/>
      <c r="G100" s="15" t="n"/>
      <c r="H100" s="16" t="n"/>
      <c r="I100" s="9" t="n"/>
    </row>
    <row r="101" ht="22" customHeight="1">
      <c r="A101" s="9" t="n"/>
      <c r="B101" s="9" t="n"/>
      <c r="C101" s="15" t="n"/>
      <c r="D101" s="15" t="n"/>
      <c r="E101" s="15" t="n"/>
      <c r="F101" s="15" t="n"/>
      <c r="G101" s="15" t="n"/>
      <c r="H101" s="16" t="n"/>
      <c r="I101" s="9" t="n"/>
    </row>
    <row r="102" ht="22" customHeight="1">
      <c r="A102" s="9" t="n"/>
      <c r="B102" s="9" t="n"/>
      <c r="C102" s="15" t="n"/>
      <c r="D102" s="15" t="n"/>
      <c r="E102" s="15" t="n"/>
      <c r="F102" s="15" t="n"/>
      <c r="G102" s="15" t="n"/>
      <c r="H102" s="16" t="n"/>
      <c r="I102" s="9" t="n"/>
    </row>
    <row r="103" ht="22" customHeight="1">
      <c r="A103" s="9" t="n"/>
      <c r="B103" s="9" t="n"/>
      <c r="C103" s="15" t="n"/>
      <c r="D103" s="15" t="n"/>
      <c r="E103" s="15" t="n"/>
      <c r="F103" s="15" t="n"/>
      <c r="G103" s="15" t="n"/>
      <c r="H103" s="16" t="n"/>
      <c r="I103" s="9" t="n"/>
    </row>
  </sheetData>
  <mergeCells count="1">
    <mergeCell ref="A1:I1"/>
  </mergeCells>
  <conditionalFormatting sqref="A5:A103">
    <cfRule type="expression" priority="1" dxfId="0" stopIfTrue="1">
      <formula>AND($A5&lt;&gt;"",COUNTIF($A$5:$A$103,$A5)&gt;1)</formula>
    </cfRule>
  </conditionalFormatting>
  <conditionalFormatting sqref="C5:C103">
    <cfRule type="expression" priority="2" dxfId="0">
      <formula>AND($A5&lt;&gt;"",$C5="Nein")</formula>
    </cfRule>
  </conditionalFormatting>
  <conditionalFormatting sqref="H5:H103">
    <cfRule type="expression" priority="3" dxfId="0">
      <formula>AND($A5&lt;&gt;"",$H5&lt;&gt;"",$H5&lt;=0)</formula>
    </cfRule>
  </conditionalFormatting>
  <conditionalFormatting sqref="A5:I103">
    <cfRule type="expression" priority="4" dxfId="1">
      <formula>AND(COUNTA($A5:$I5)&gt;0,OR($A5="",$B5="",$C5="",$D5="",$E5="",$F5="",$G5="",$H5=""))</formula>
    </cfRule>
  </conditionalFormatting>
  <dataValidations count="3">
    <dataValidation sqref="A5:A103" showErrorMessage="1" showInputMessage="1" allowBlank="0" errorTitle="Ungültige Aushilfe-ID" error="Die Aushilfe-ID muss ausgefüllt und innerhalb der Tabelle eindeutig sein." type="custom">
      <formula1>AND(A5&lt;&gt;"",COUNTIF($A$5:$A$103,A5)=1)</formula1>
    </dataValidation>
    <dataValidation sqref="C5:G103" showErrorMessage="1" showDropDown="0" showInputMessage="1" allowBlank="1" errorTitle="Ungültige Auswahl" error="Bitte Ja oder Nein auswählen." type="list">
      <formula1>"Ja,Nein"</formula1>
    </dataValidation>
    <dataValidation sqref="H5:H103" showErrorMessage="1" showInputMessage="1" allowBlank="1" errorTitle="Ungültige Stundenobergrenze" error="Die interne Wochenobergrenze muss größer als null sein." type="decimal" operator="greaterThan">
      <formula1>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132238"/>
    <outlinePr summaryBelow="1" summaryRight="1"/>
    <pageSetUpPr fitToPage="1"/>
  </sheetPr>
  <dimension ref="A1:E203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22" customWidth="1" min="3" max="3"/>
    <col width="22" customWidth="1" min="4" max="4"/>
    <col width="42" customWidth="1" min="5" max="5"/>
  </cols>
  <sheetData>
    <row r="1" ht="28" customHeight="1">
      <c r="A1" s="1" t="inlineStr">
        <is>
          <t>Verfügbarkeit – zusammenhängende gemeldete Intervalle</t>
        </is>
      </c>
      <c r="B1" s="30" t="n"/>
      <c r="C1" s="30" t="n"/>
      <c r="D1" s="30" t="n"/>
      <c r="E1" s="31" t="n"/>
    </row>
    <row r="2"/>
    <row r="3" ht="22" customHeight="1">
      <c r="A3" s="13" t="inlineStr">
        <is>
          <t>Je Zeile genau ein zusammenhängendes Verfügbarkeitsintervall</t>
        </is>
      </c>
      <c r="B3" s="13" t="n"/>
      <c r="C3" s="13" t="n"/>
      <c r="D3" s="13" t="n"/>
      <c r="E3" s="13" t="n"/>
    </row>
    <row r="4" ht="34" customHeight="1">
      <c r="A4" s="14" t="inlineStr">
        <is>
          <t>Verfügbarkeits-ID</t>
        </is>
      </c>
      <c r="B4" s="14" t="inlineStr">
        <is>
          <t>Aushilfe-ID</t>
        </is>
      </c>
      <c r="C4" s="14" t="inlineStr">
        <is>
          <t>Verfügbar von</t>
        </is>
      </c>
      <c r="D4" s="14" t="inlineStr">
        <is>
          <t>Verfügbar bis</t>
        </is>
      </c>
      <c r="E4" s="14" t="inlineStr">
        <is>
          <t>Hinweis</t>
        </is>
      </c>
    </row>
    <row r="5" ht="22" customHeight="1">
      <c r="A5" s="9" t="inlineStr">
        <is>
          <t>V-001</t>
        </is>
      </c>
      <c r="B5" s="9" t="inlineStr">
        <is>
          <t>A-001</t>
        </is>
      </c>
      <c r="C5" s="33" t="n">
        <v>46276.66666666666</v>
      </c>
      <c r="D5" s="33" t="n">
        <v>46276.97916666666</v>
      </c>
      <c r="E5" s="9" t="inlineStr">
        <is>
          <t>Freitagabend</t>
        </is>
      </c>
    </row>
    <row r="6" ht="22" customHeight="1">
      <c r="A6" s="9" t="inlineStr">
        <is>
          <t>V-002</t>
        </is>
      </c>
      <c r="B6" s="9" t="inlineStr">
        <is>
          <t>A-002</t>
        </is>
      </c>
      <c r="C6" s="33" t="n">
        <v>46276.66666666666</v>
      </c>
      <c r="D6" s="33" t="n">
        <v>46276.97916666666</v>
      </c>
      <c r="E6" s="9" t="inlineStr">
        <is>
          <t>Freitagabend</t>
        </is>
      </c>
    </row>
    <row r="7" ht="22" customHeight="1">
      <c r="A7" s="9" t="inlineStr">
        <is>
          <t>V-003</t>
        </is>
      </c>
      <c r="B7" s="9" t="inlineStr">
        <is>
          <t>A-003</t>
        </is>
      </c>
      <c r="C7" s="33" t="n">
        <v>46276.70833333334</v>
      </c>
      <c r="D7" s="33" t="n">
        <v>46276.97916666666</v>
      </c>
      <c r="E7" s="9" t="inlineStr">
        <is>
          <t>Freitag Bar</t>
        </is>
      </c>
    </row>
    <row r="8" ht="22" customHeight="1">
      <c r="A8" s="9" t="inlineStr">
        <is>
          <t>V-004</t>
        </is>
      </c>
      <c r="B8" s="9" t="inlineStr">
        <is>
          <t>A-004</t>
        </is>
      </c>
      <c r="C8" s="33" t="n">
        <v>46277.41666666666</v>
      </c>
      <c r="D8" s="33" t="n">
        <v>46277.70833333334</v>
      </c>
      <c r="E8" s="9" t="inlineStr">
        <is>
          <t>Samstag tagsüber</t>
        </is>
      </c>
    </row>
    <row r="9" ht="22" customHeight="1">
      <c r="A9" s="9" t="inlineStr">
        <is>
          <t>V-005</t>
        </is>
      </c>
      <c r="B9" s="9" t="inlineStr">
        <is>
          <t>A-005</t>
        </is>
      </c>
      <c r="C9" s="33" t="n">
        <v>46277.41666666666</v>
      </c>
      <c r="D9" s="33" t="n">
        <v>46277.66666666666</v>
      </c>
      <c r="E9" s="9" t="inlineStr">
        <is>
          <t>Endet vor dem Abendbedarf</t>
        </is>
      </c>
    </row>
    <row r="10" ht="22" customHeight="1">
      <c r="A10" s="9" t="inlineStr">
        <is>
          <t>V-006</t>
        </is>
      </c>
      <c r="B10" s="9" t="inlineStr">
        <is>
          <t>A-006</t>
        </is>
      </c>
      <c r="C10" s="33" t="n">
        <v>46277.70833333334</v>
      </c>
      <c r="D10" s="33" t="n">
        <v>46277.97916666666</v>
      </c>
      <c r="E10" s="9" t="inlineStr">
        <is>
          <t>Aushilfe ist inaktiv</t>
        </is>
      </c>
    </row>
    <row r="11" ht="22" customHeight="1">
      <c r="A11" s="9" t="inlineStr">
        <is>
          <t>V-007</t>
        </is>
      </c>
      <c r="B11" s="9" t="inlineStr">
        <is>
          <t>A-007</t>
        </is>
      </c>
      <c r="C11" s="33" t="n">
        <v>46278.33333333334</v>
      </c>
      <c r="D11" s="33" t="n">
        <v>46278.70833333334</v>
      </c>
      <c r="E11" s="9" t="inlineStr">
        <is>
          <t>Deckt zwei überschneidende Bedarfe</t>
        </is>
      </c>
    </row>
    <row r="12" ht="22" customHeight="1">
      <c r="A12" s="9" t="inlineStr">
        <is>
          <t>V-008</t>
        </is>
      </c>
      <c r="B12" s="9" t="inlineStr">
        <is>
          <t>A-003</t>
        </is>
      </c>
      <c r="C12" s="33" t="n">
        <v>46279.33333333334</v>
      </c>
      <c r="D12" s="33" t="n">
        <v>46279.91666666666</v>
      </c>
      <c r="E12" s="9" t="inlineStr">
        <is>
          <t>Montag Veranstaltung</t>
        </is>
      </c>
    </row>
    <row r="13" ht="22" customHeight="1">
      <c r="A13" s="9" t="inlineStr">
        <is>
          <t>V-009</t>
        </is>
      </c>
      <c r="B13" s="9" t="inlineStr">
        <is>
          <t>A-001</t>
        </is>
      </c>
      <c r="C13" s="33" t="n">
        <v>46280.66666666666</v>
      </c>
      <c r="D13" s="33" t="n">
        <v>46280.95833333334</v>
      </c>
      <c r="E13" s="9" t="inlineStr">
        <is>
          <t>Dienstagabend</t>
        </is>
      </c>
    </row>
    <row r="14" ht="22" customHeight="1">
      <c r="A14" s="9" t="inlineStr">
        <is>
          <t>V-010</t>
        </is>
      </c>
      <c r="B14" s="9" t="inlineStr">
        <is>
          <t>A-008</t>
        </is>
      </c>
      <c r="C14" s="33" t="n">
        <v>46281.33333333334</v>
      </c>
      <c r="D14" s="33" t="n">
        <v>46281.70833333334</v>
      </c>
      <c r="E14" s="9" t="inlineStr">
        <is>
          <t>Mittwoch Küche</t>
        </is>
      </c>
    </row>
    <row r="15" ht="22" customHeight="1">
      <c r="A15" s="9" t="n"/>
      <c r="B15" s="9" t="n"/>
      <c r="C15" s="33" t="n"/>
      <c r="D15" s="33" t="n"/>
      <c r="E15" s="9" t="n"/>
    </row>
    <row r="16" ht="22" customHeight="1">
      <c r="A16" s="9" t="n"/>
      <c r="B16" s="9" t="n"/>
      <c r="C16" s="33" t="n"/>
      <c r="D16" s="33" t="n"/>
      <c r="E16" s="9" t="n"/>
    </row>
    <row r="17" ht="22" customHeight="1">
      <c r="A17" s="9" t="n"/>
      <c r="B17" s="9" t="n"/>
      <c r="C17" s="33" t="n"/>
      <c r="D17" s="33" t="n"/>
      <c r="E17" s="9" t="n"/>
    </row>
    <row r="18" ht="22" customHeight="1">
      <c r="A18" s="9" t="n"/>
      <c r="B18" s="9" t="n"/>
      <c r="C18" s="33" t="n"/>
      <c r="D18" s="33" t="n"/>
      <c r="E18" s="9" t="n"/>
    </row>
    <row r="19" ht="22" customHeight="1">
      <c r="A19" s="9" t="n"/>
      <c r="B19" s="9" t="n"/>
      <c r="C19" s="33" t="n"/>
      <c r="D19" s="33" t="n"/>
      <c r="E19" s="9" t="n"/>
    </row>
    <row r="20" ht="22" customHeight="1">
      <c r="A20" s="9" t="n"/>
      <c r="B20" s="9" t="n"/>
      <c r="C20" s="33" t="n"/>
      <c r="D20" s="33" t="n"/>
      <c r="E20" s="9" t="n"/>
    </row>
    <row r="21" ht="22" customHeight="1">
      <c r="A21" s="9" t="n"/>
      <c r="B21" s="9" t="n"/>
      <c r="C21" s="33" t="n"/>
      <c r="D21" s="33" t="n"/>
      <c r="E21" s="9" t="n"/>
    </row>
    <row r="22" ht="22" customHeight="1">
      <c r="A22" s="9" t="n"/>
      <c r="B22" s="9" t="n"/>
      <c r="C22" s="33" t="n"/>
      <c r="D22" s="33" t="n"/>
      <c r="E22" s="9" t="n"/>
    </row>
    <row r="23" ht="22" customHeight="1">
      <c r="A23" s="9" t="n"/>
      <c r="B23" s="9" t="n"/>
      <c r="C23" s="33" t="n"/>
      <c r="D23" s="33" t="n"/>
      <c r="E23" s="9" t="n"/>
    </row>
    <row r="24" ht="22" customHeight="1">
      <c r="A24" s="9" t="n"/>
      <c r="B24" s="9" t="n"/>
      <c r="C24" s="33" t="n"/>
      <c r="D24" s="33" t="n"/>
      <c r="E24" s="9" t="n"/>
    </row>
    <row r="25" ht="22" customHeight="1">
      <c r="A25" s="9" t="n"/>
      <c r="B25" s="9" t="n"/>
      <c r="C25" s="33" t="n"/>
      <c r="D25" s="33" t="n"/>
      <c r="E25" s="9" t="n"/>
    </row>
    <row r="26" ht="22" customHeight="1">
      <c r="A26" s="9" t="n"/>
      <c r="B26" s="9" t="n"/>
      <c r="C26" s="33" t="n"/>
      <c r="D26" s="33" t="n"/>
      <c r="E26" s="9" t="n"/>
    </row>
    <row r="27" ht="22" customHeight="1">
      <c r="A27" s="9" t="n"/>
      <c r="B27" s="9" t="n"/>
      <c r="C27" s="33" t="n"/>
      <c r="D27" s="33" t="n"/>
      <c r="E27" s="9" t="n"/>
    </row>
    <row r="28" ht="22" customHeight="1">
      <c r="A28" s="9" t="n"/>
      <c r="B28" s="9" t="n"/>
      <c r="C28" s="33" t="n"/>
      <c r="D28" s="33" t="n"/>
      <c r="E28" s="9" t="n"/>
    </row>
    <row r="29" ht="22" customHeight="1">
      <c r="A29" s="9" t="n"/>
      <c r="B29" s="9" t="n"/>
      <c r="C29" s="33" t="n"/>
      <c r="D29" s="33" t="n"/>
      <c r="E29" s="9" t="n"/>
    </row>
    <row r="30" ht="22" customHeight="1">
      <c r="A30" s="9" t="n"/>
      <c r="B30" s="9" t="n"/>
      <c r="C30" s="33" t="n"/>
      <c r="D30" s="33" t="n"/>
      <c r="E30" s="9" t="n"/>
    </row>
    <row r="31" ht="22" customHeight="1">
      <c r="A31" s="9" t="n"/>
      <c r="B31" s="9" t="n"/>
      <c r="C31" s="33" t="n"/>
      <c r="D31" s="33" t="n"/>
      <c r="E31" s="9" t="n"/>
    </row>
    <row r="32" ht="22" customHeight="1">
      <c r="A32" s="9" t="n"/>
      <c r="B32" s="9" t="n"/>
      <c r="C32" s="33" t="n"/>
      <c r="D32" s="33" t="n"/>
      <c r="E32" s="9" t="n"/>
    </row>
    <row r="33" ht="22" customHeight="1">
      <c r="A33" s="9" t="n"/>
      <c r="B33" s="9" t="n"/>
      <c r="C33" s="33" t="n"/>
      <c r="D33" s="33" t="n"/>
      <c r="E33" s="9" t="n"/>
    </row>
    <row r="34" ht="22" customHeight="1">
      <c r="A34" s="9" t="n"/>
      <c r="B34" s="9" t="n"/>
      <c r="C34" s="33" t="n"/>
      <c r="D34" s="33" t="n"/>
      <c r="E34" s="9" t="n"/>
    </row>
    <row r="35" ht="22" customHeight="1">
      <c r="A35" s="9" t="n"/>
      <c r="B35" s="9" t="n"/>
      <c r="C35" s="33" t="n"/>
      <c r="D35" s="33" t="n"/>
      <c r="E35" s="9" t="n"/>
    </row>
    <row r="36" ht="22" customHeight="1">
      <c r="A36" s="9" t="n"/>
      <c r="B36" s="9" t="n"/>
      <c r="C36" s="33" t="n"/>
      <c r="D36" s="33" t="n"/>
      <c r="E36" s="9" t="n"/>
    </row>
    <row r="37" ht="22" customHeight="1">
      <c r="A37" s="9" t="n"/>
      <c r="B37" s="9" t="n"/>
      <c r="C37" s="33" t="n"/>
      <c r="D37" s="33" t="n"/>
      <c r="E37" s="9" t="n"/>
    </row>
    <row r="38" ht="22" customHeight="1">
      <c r="A38" s="9" t="n"/>
      <c r="B38" s="9" t="n"/>
      <c r="C38" s="33" t="n"/>
      <c r="D38" s="33" t="n"/>
      <c r="E38" s="9" t="n"/>
    </row>
    <row r="39" ht="22" customHeight="1">
      <c r="A39" s="9" t="n"/>
      <c r="B39" s="9" t="n"/>
      <c r="C39" s="33" t="n"/>
      <c r="D39" s="33" t="n"/>
      <c r="E39" s="9" t="n"/>
    </row>
    <row r="40" ht="22" customHeight="1">
      <c r="A40" s="9" t="n"/>
      <c r="B40" s="9" t="n"/>
      <c r="C40" s="33" t="n"/>
      <c r="D40" s="33" t="n"/>
      <c r="E40" s="9" t="n"/>
    </row>
    <row r="41" ht="22" customHeight="1">
      <c r="A41" s="9" t="n"/>
      <c r="B41" s="9" t="n"/>
      <c r="C41" s="33" t="n"/>
      <c r="D41" s="33" t="n"/>
      <c r="E41" s="9" t="n"/>
    </row>
    <row r="42" ht="22" customHeight="1">
      <c r="A42" s="9" t="n"/>
      <c r="B42" s="9" t="n"/>
      <c r="C42" s="33" t="n"/>
      <c r="D42" s="33" t="n"/>
      <c r="E42" s="9" t="n"/>
    </row>
    <row r="43" ht="22" customHeight="1">
      <c r="A43" s="9" t="n"/>
      <c r="B43" s="9" t="n"/>
      <c r="C43" s="33" t="n"/>
      <c r="D43" s="33" t="n"/>
      <c r="E43" s="9" t="n"/>
    </row>
    <row r="44" ht="22" customHeight="1">
      <c r="A44" s="9" t="n"/>
      <c r="B44" s="9" t="n"/>
      <c r="C44" s="33" t="n"/>
      <c r="D44" s="33" t="n"/>
      <c r="E44" s="9" t="n"/>
    </row>
    <row r="45" ht="22" customHeight="1">
      <c r="A45" s="9" t="n"/>
      <c r="B45" s="9" t="n"/>
      <c r="C45" s="33" t="n"/>
      <c r="D45" s="33" t="n"/>
      <c r="E45" s="9" t="n"/>
    </row>
    <row r="46" ht="22" customHeight="1">
      <c r="A46" s="9" t="n"/>
      <c r="B46" s="9" t="n"/>
      <c r="C46" s="33" t="n"/>
      <c r="D46" s="33" t="n"/>
      <c r="E46" s="9" t="n"/>
    </row>
    <row r="47" ht="22" customHeight="1">
      <c r="A47" s="9" t="n"/>
      <c r="B47" s="9" t="n"/>
      <c r="C47" s="33" t="n"/>
      <c r="D47" s="33" t="n"/>
      <c r="E47" s="9" t="n"/>
    </row>
    <row r="48" ht="22" customHeight="1">
      <c r="A48" s="9" t="n"/>
      <c r="B48" s="9" t="n"/>
      <c r="C48" s="33" t="n"/>
      <c r="D48" s="33" t="n"/>
      <c r="E48" s="9" t="n"/>
    </row>
    <row r="49" ht="22" customHeight="1">
      <c r="A49" s="9" t="n"/>
      <c r="B49" s="9" t="n"/>
      <c r="C49" s="33" t="n"/>
      <c r="D49" s="33" t="n"/>
      <c r="E49" s="9" t="n"/>
    </row>
    <row r="50" ht="22" customHeight="1">
      <c r="A50" s="9" t="n"/>
      <c r="B50" s="9" t="n"/>
      <c r="C50" s="33" t="n"/>
      <c r="D50" s="33" t="n"/>
      <c r="E50" s="9" t="n"/>
    </row>
    <row r="51" ht="22" customHeight="1">
      <c r="A51" s="9" t="n"/>
      <c r="B51" s="9" t="n"/>
      <c r="C51" s="33" t="n"/>
      <c r="D51" s="33" t="n"/>
      <c r="E51" s="9" t="n"/>
    </row>
    <row r="52" ht="22" customHeight="1">
      <c r="A52" s="9" t="n"/>
      <c r="B52" s="9" t="n"/>
      <c r="C52" s="33" t="n"/>
      <c r="D52" s="33" t="n"/>
      <c r="E52" s="9" t="n"/>
    </row>
    <row r="53" ht="22" customHeight="1">
      <c r="A53" s="9" t="n"/>
      <c r="B53" s="9" t="n"/>
      <c r="C53" s="33" t="n"/>
      <c r="D53" s="33" t="n"/>
      <c r="E53" s="9" t="n"/>
    </row>
    <row r="54" ht="22" customHeight="1">
      <c r="A54" s="9" t="n"/>
      <c r="B54" s="9" t="n"/>
      <c r="C54" s="33" t="n"/>
      <c r="D54" s="33" t="n"/>
      <c r="E54" s="9" t="n"/>
    </row>
    <row r="55" ht="22" customHeight="1">
      <c r="A55" s="9" t="n"/>
      <c r="B55" s="9" t="n"/>
      <c r="C55" s="33" t="n"/>
      <c r="D55" s="33" t="n"/>
      <c r="E55" s="9" t="n"/>
    </row>
    <row r="56" ht="22" customHeight="1">
      <c r="A56" s="9" t="n"/>
      <c r="B56" s="9" t="n"/>
      <c r="C56" s="33" t="n"/>
      <c r="D56" s="33" t="n"/>
      <c r="E56" s="9" t="n"/>
    </row>
    <row r="57" ht="22" customHeight="1">
      <c r="A57" s="9" t="n"/>
      <c r="B57" s="9" t="n"/>
      <c r="C57" s="33" t="n"/>
      <c r="D57" s="33" t="n"/>
      <c r="E57" s="9" t="n"/>
    </row>
    <row r="58" ht="22" customHeight="1">
      <c r="A58" s="9" t="n"/>
      <c r="B58" s="9" t="n"/>
      <c r="C58" s="33" t="n"/>
      <c r="D58" s="33" t="n"/>
      <c r="E58" s="9" t="n"/>
    </row>
    <row r="59" ht="22" customHeight="1">
      <c r="A59" s="9" t="n"/>
      <c r="B59" s="9" t="n"/>
      <c r="C59" s="33" t="n"/>
      <c r="D59" s="33" t="n"/>
      <c r="E59" s="9" t="n"/>
    </row>
    <row r="60" ht="22" customHeight="1">
      <c r="A60" s="9" t="n"/>
      <c r="B60" s="9" t="n"/>
      <c r="C60" s="33" t="n"/>
      <c r="D60" s="33" t="n"/>
      <c r="E60" s="9" t="n"/>
    </row>
    <row r="61" ht="22" customHeight="1">
      <c r="A61" s="9" t="n"/>
      <c r="B61" s="9" t="n"/>
      <c r="C61" s="33" t="n"/>
      <c r="D61" s="33" t="n"/>
      <c r="E61" s="9" t="n"/>
    </row>
    <row r="62" ht="22" customHeight="1">
      <c r="A62" s="9" t="n"/>
      <c r="B62" s="9" t="n"/>
      <c r="C62" s="33" t="n"/>
      <c r="D62" s="33" t="n"/>
      <c r="E62" s="9" t="n"/>
    </row>
    <row r="63" ht="22" customHeight="1">
      <c r="A63" s="9" t="n"/>
      <c r="B63" s="9" t="n"/>
      <c r="C63" s="33" t="n"/>
      <c r="D63" s="33" t="n"/>
      <c r="E63" s="9" t="n"/>
    </row>
    <row r="64" ht="22" customHeight="1">
      <c r="A64" s="9" t="n"/>
      <c r="B64" s="9" t="n"/>
      <c r="C64" s="33" t="n"/>
      <c r="D64" s="33" t="n"/>
      <c r="E64" s="9" t="n"/>
    </row>
    <row r="65" ht="22" customHeight="1">
      <c r="A65" s="9" t="n"/>
      <c r="B65" s="9" t="n"/>
      <c r="C65" s="33" t="n"/>
      <c r="D65" s="33" t="n"/>
      <c r="E65" s="9" t="n"/>
    </row>
    <row r="66" ht="22" customHeight="1">
      <c r="A66" s="9" t="n"/>
      <c r="B66" s="9" t="n"/>
      <c r="C66" s="33" t="n"/>
      <c r="D66" s="33" t="n"/>
      <c r="E66" s="9" t="n"/>
    </row>
    <row r="67" ht="22" customHeight="1">
      <c r="A67" s="9" t="n"/>
      <c r="B67" s="9" t="n"/>
      <c r="C67" s="33" t="n"/>
      <c r="D67" s="33" t="n"/>
      <c r="E67" s="9" t="n"/>
    </row>
    <row r="68" ht="22" customHeight="1">
      <c r="A68" s="9" t="n"/>
      <c r="B68" s="9" t="n"/>
      <c r="C68" s="33" t="n"/>
      <c r="D68" s="33" t="n"/>
      <c r="E68" s="9" t="n"/>
    </row>
    <row r="69" ht="22" customHeight="1">
      <c r="A69" s="9" t="n"/>
      <c r="B69" s="9" t="n"/>
      <c r="C69" s="33" t="n"/>
      <c r="D69" s="33" t="n"/>
      <c r="E69" s="9" t="n"/>
    </row>
    <row r="70" ht="22" customHeight="1">
      <c r="A70" s="9" t="n"/>
      <c r="B70" s="9" t="n"/>
      <c r="C70" s="33" t="n"/>
      <c r="D70" s="33" t="n"/>
      <c r="E70" s="9" t="n"/>
    </row>
    <row r="71" ht="22" customHeight="1">
      <c r="A71" s="9" t="n"/>
      <c r="B71" s="9" t="n"/>
      <c r="C71" s="33" t="n"/>
      <c r="D71" s="33" t="n"/>
      <c r="E71" s="9" t="n"/>
    </row>
    <row r="72" ht="22" customHeight="1">
      <c r="A72" s="9" t="n"/>
      <c r="B72" s="9" t="n"/>
      <c r="C72" s="33" t="n"/>
      <c r="D72" s="33" t="n"/>
      <c r="E72" s="9" t="n"/>
    </row>
    <row r="73" ht="22" customHeight="1">
      <c r="A73" s="9" t="n"/>
      <c r="B73" s="9" t="n"/>
      <c r="C73" s="33" t="n"/>
      <c r="D73" s="33" t="n"/>
      <c r="E73" s="9" t="n"/>
    </row>
    <row r="74" ht="22" customHeight="1">
      <c r="A74" s="9" t="n"/>
      <c r="B74" s="9" t="n"/>
      <c r="C74" s="33" t="n"/>
      <c r="D74" s="33" t="n"/>
      <c r="E74" s="9" t="n"/>
    </row>
    <row r="75" ht="22" customHeight="1">
      <c r="A75" s="9" t="n"/>
      <c r="B75" s="9" t="n"/>
      <c r="C75" s="33" t="n"/>
      <c r="D75" s="33" t="n"/>
      <c r="E75" s="9" t="n"/>
    </row>
    <row r="76" ht="22" customHeight="1">
      <c r="A76" s="9" t="n"/>
      <c r="B76" s="9" t="n"/>
      <c r="C76" s="33" t="n"/>
      <c r="D76" s="33" t="n"/>
      <c r="E76" s="9" t="n"/>
    </row>
    <row r="77" ht="22" customHeight="1">
      <c r="A77" s="9" t="n"/>
      <c r="B77" s="9" t="n"/>
      <c r="C77" s="33" t="n"/>
      <c r="D77" s="33" t="n"/>
      <c r="E77" s="9" t="n"/>
    </row>
    <row r="78" ht="22" customHeight="1">
      <c r="A78" s="9" t="n"/>
      <c r="B78" s="9" t="n"/>
      <c r="C78" s="33" t="n"/>
      <c r="D78" s="33" t="n"/>
      <c r="E78" s="9" t="n"/>
    </row>
    <row r="79" ht="22" customHeight="1">
      <c r="A79" s="9" t="n"/>
      <c r="B79" s="9" t="n"/>
      <c r="C79" s="33" t="n"/>
      <c r="D79" s="33" t="n"/>
      <c r="E79" s="9" t="n"/>
    </row>
    <row r="80" ht="22" customHeight="1">
      <c r="A80" s="9" t="n"/>
      <c r="B80" s="9" t="n"/>
      <c r="C80" s="33" t="n"/>
      <c r="D80" s="33" t="n"/>
      <c r="E80" s="9" t="n"/>
    </row>
    <row r="81" ht="22" customHeight="1">
      <c r="A81" s="9" t="n"/>
      <c r="B81" s="9" t="n"/>
      <c r="C81" s="33" t="n"/>
      <c r="D81" s="33" t="n"/>
      <c r="E81" s="9" t="n"/>
    </row>
    <row r="82" ht="22" customHeight="1">
      <c r="A82" s="9" t="n"/>
      <c r="B82" s="9" t="n"/>
      <c r="C82" s="33" t="n"/>
      <c r="D82" s="33" t="n"/>
      <c r="E82" s="9" t="n"/>
    </row>
    <row r="83" ht="22" customHeight="1">
      <c r="A83" s="9" t="n"/>
      <c r="B83" s="9" t="n"/>
      <c r="C83" s="33" t="n"/>
      <c r="D83" s="33" t="n"/>
      <c r="E83" s="9" t="n"/>
    </row>
    <row r="84" ht="22" customHeight="1">
      <c r="A84" s="9" t="n"/>
      <c r="B84" s="9" t="n"/>
      <c r="C84" s="33" t="n"/>
      <c r="D84" s="33" t="n"/>
      <c r="E84" s="9" t="n"/>
    </row>
    <row r="85" ht="22" customHeight="1">
      <c r="A85" s="9" t="n"/>
      <c r="B85" s="9" t="n"/>
      <c r="C85" s="33" t="n"/>
      <c r="D85" s="33" t="n"/>
      <c r="E85" s="9" t="n"/>
    </row>
    <row r="86" ht="22" customHeight="1">
      <c r="A86" s="9" t="n"/>
      <c r="B86" s="9" t="n"/>
      <c r="C86" s="33" t="n"/>
      <c r="D86" s="33" t="n"/>
      <c r="E86" s="9" t="n"/>
    </row>
    <row r="87" ht="22" customHeight="1">
      <c r="A87" s="9" t="n"/>
      <c r="B87" s="9" t="n"/>
      <c r="C87" s="33" t="n"/>
      <c r="D87" s="33" t="n"/>
      <c r="E87" s="9" t="n"/>
    </row>
    <row r="88" ht="22" customHeight="1">
      <c r="A88" s="9" t="n"/>
      <c r="B88" s="9" t="n"/>
      <c r="C88" s="33" t="n"/>
      <c r="D88" s="33" t="n"/>
      <c r="E88" s="9" t="n"/>
    </row>
    <row r="89" ht="22" customHeight="1">
      <c r="A89" s="9" t="n"/>
      <c r="B89" s="9" t="n"/>
      <c r="C89" s="33" t="n"/>
      <c r="D89" s="33" t="n"/>
      <c r="E89" s="9" t="n"/>
    </row>
    <row r="90" ht="22" customHeight="1">
      <c r="A90" s="9" t="n"/>
      <c r="B90" s="9" t="n"/>
      <c r="C90" s="33" t="n"/>
      <c r="D90" s="33" t="n"/>
      <c r="E90" s="9" t="n"/>
    </row>
    <row r="91" ht="22" customHeight="1">
      <c r="A91" s="9" t="n"/>
      <c r="B91" s="9" t="n"/>
      <c r="C91" s="33" t="n"/>
      <c r="D91" s="33" t="n"/>
      <c r="E91" s="9" t="n"/>
    </row>
    <row r="92" ht="22" customHeight="1">
      <c r="A92" s="9" t="n"/>
      <c r="B92" s="9" t="n"/>
      <c r="C92" s="33" t="n"/>
      <c r="D92" s="33" t="n"/>
      <c r="E92" s="9" t="n"/>
    </row>
    <row r="93" ht="22" customHeight="1">
      <c r="A93" s="9" t="n"/>
      <c r="B93" s="9" t="n"/>
      <c r="C93" s="33" t="n"/>
      <c r="D93" s="33" t="n"/>
      <c r="E93" s="9" t="n"/>
    </row>
    <row r="94" ht="22" customHeight="1">
      <c r="A94" s="9" t="n"/>
      <c r="B94" s="9" t="n"/>
      <c r="C94" s="33" t="n"/>
      <c r="D94" s="33" t="n"/>
      <c r="E94" s="9" t="n"/>
    </row>
    <row r="95" ht="22" customHeight="1">
      <c r="A95" s="9" t="n"/>
      <c r="B95" s="9" t="n"/>
      <c r="C95" s="33" t="n"/>
      <c r="D95" s="33" t="n"/>
      <c r="E95" s="9" t="n"/>
    </row>
    <row r="96" ht="22" customHeight="1">
      <c r="A96" s="9" t="n"/>
      <c r="B96" s="9" t="n"/>
      <c r="C96" s="33" t="n"/>
      <c r="D96" s="33" t="n"/>
      <c r="E96" s="9" t="n"/>
    </row>
    <row r="97" ht="22" customHeight="1">
      <c r="A97" s="9" t="n"/>
      <c r="B97" s="9" t="n"/>
      <c r="C97" s="33" t="n"/>
      <c r="D97" s="33" t="n"/>
      <c r="E97" s="9" t="n"/>
    </row>
    <row r="98" ht="22" customHeight="1">
      <c r="A98" s="9" t="n"/>
      <c r="B98" s="9" t="n"/>
      <c r="C98" s="33" t="n"/>
      <c r="D98" s="33" t="n"/>
      <c r="E98" s="9" t="n"/>
    </row>
    <row r="99" ht="22" customHeight="1">
      <c r="A99" s="9" t="n"/>
      <c r="B99" s="9" t="n"/>
      <c r="C99" s="33" t="n"/>
      <c r="D99" s="33" t="n"/>
      <c r="E99" s="9" t="n"/>
    </row>
    <row r="100" ht="22" customHeight="1">
      <c r="A100" s="9" t="n"/>
      <c r="B100" s="9" t="n"/>
      <c r="C100" s="33" t="n"/>
      <c r="D100" s="33" t="n"/>
      <c r="E100" s="9" t="n"/>
    </row>
    <row r="101" ht="22" customHeight="1">
      <c r="A101" s="9" t="n"/>
      <c r="B101" s="9" t="n"/>
      <c r="C101" s="33" t="n"/>
      <c r="D101" s="33" t="n"/>
      <c r="E101" s="9" t="n"/>
    </row>
    <row r="102" ht="22" customHeight="1">
      <c r="A102" s="9" t="n"/>
      <c r="B102" s="9" t="n"/>
      <c r="C102" s="33" t="n"/>
      <c r="D102" s="33" t="n"/>
      <c r="E102" s="9" t="n"/>
    </row>
    <row r="103" ht="22" customHeight="1">
      <c r="A103" s="9" t="n"/>
      <c r="B103" s="9" t="n"/>
      <c r="C103" s="33" t="n"/>
      <c r="D103" s="33" t="n"/>
      <c r="E103" s="9" t="n"/>
    </row>
    <row r="104" ht="22" customHeight="1">
      <c r="A104" s="9" t="n"/>
      <c r="B104" s="9" t="n"/>
      <c r="C104" s="33" t="n"/>
      <c r="D104" s="33" t="n"/>
      <c r="E104" s="9" t="n"/>
    </row>
    <row r="105" ht="22" customHeight="1">
      <c r="A105" s="9" t="n"/>
      <c r="B105" s="9" t="n"/>
      <c r="C105" s="33" t="n"/>
      <c r="D105" s="33" t="n"/>
      <c r="E105" s="9" t="n"/>
    </row>
    <row r="106" ht="22" customHeight="1">
      <c r="A106" s="9" t="n"/>
      <c r="B106" s="9" t="n"/>
      <c r="C106" s="33" t="n"/>
      <c r="D106" s="33" t="n"/>
      <c r="E106" s="9" t="n"/>
    </row>
    <row r="107" ht="22" customHeight="1">
      <c r="A107" s="9" t="n"/>
      <c r="B107" s="9" t="n"/>
      <c r="C107" s="33" t="n"/>
      <c r="D107" s="33" t="n"/>
      <c r="E107" s="9" t="n"/>
    </row>
    <row r="108" ht="22" customHeight="1">
      <c r="A108" s="9" t="n"/>
      <c r="B108" s="9" t="n"/>
      <c r="C108" s="33" t="n"/>
      <c r="D108" s="33" t="n"/>
      <c r="E108" s="9" t="n"/>
    </row>
    <row r="109" ht="22" customHeight="1">
      <c r="A109" s="9" t="n"/>
      <c r="B109" s="9" t="n"/>
      <c r="C109" s="33" t="n"/>
      <c r="D109" s="33" t="n"/>
      <c r="E109" s="9" t="n"/>
    </row>
    <row r="110" ht="22" customHeight="1">
      <c r="A110" s="9" t="n"/>
      <c r="B110" s="9" t="n"/>
      <c r="C110" s="33" t="n"/>
      <c r="D110" s="33" t="n"/>
      <c r="E110" s="9" t="n"/>
    </row>
    <row r="111" ht="22" customHeight="1">
      <c r="A111" s="9" t="n"/>
      <c r="B111" s="9" t="n"/>
      <c r="C111" s="33" t="n"/>
      <c r="D111" s="33" t="n"/>
      <c r="E111" s="9" t="n"/>
    </row>
    <row r="112" ht="22" customHeight="1">
      <c r="A112" s="9" t="n"/>
      <c r="B112" s="9" t="n"/>
      <c r="C112" s="33" t="n"/>
      <c r="D112" s="33" t="n"/>
      <c r="E112" s="9" t="n"/>
    </row>
    <row r="113" ht="22" customHeight="1">
      <c r="A113" s="9" t="n"/>
      <c r="B113" s="9" t="n"/>
      <c r="C113" s="33" t="n"/>
      <c r="D113" s="33" t="n"/>
      <c r="E113" s="9" t="n"/>
    </row>
    <row r="114" ht="22" customHeight="1">
      <c r="A114" s="9" t="n"/>
      <c r="B114" s="9" t="n"/>
      <c r="C114" s="33" t="n"/>
      <c r="D114" s="33" t="n"/>
      <c r="E114" s="9" t="n"/>
    </row>
    <row r="115" ht="22" customHeight="1">
      <c r="A115" s="9" t="n"/>
      <c r="B115" s="9" t="n"/>
      <c r="C115" s="33" t="n"/>
      <c r="D115" s="33" t="n"/>
      <c r="E115" s="9" t="n"/>
    </row>
    <row r="116" ht="22" customHeight="1">
      <c r="A116" s="9" t="n"/>
      <c r="B116" s="9" t="n"/>
      <c r="C116" s="33" t="n"/>
      <c r="D116" s="33" t="n"/>
      <c r="E116" s="9" t="n"/>
    </row>
    <row r="117" ht="22" customHeight="1">
      <c r="A117" s="9" t="n"/>
      <c r="B117" s="9" t="n"/>
      <c r="C117" s="33" t="n"/>
      <c r="D117" s="33" t="n"/>
      <c r="E117" s="9" t="n"/>
    </row>
    <row r="118" ht="22" customHeight="1">
      <c r="A118" s="9" t="n"/>
      <c r="B118" s="9" t="n"/>
      <c r="C118" s="33" t="n"/>
      <c r="D118" s="33" t="n"/>
      <c r="E118" s="9" t="n"/>
    </row>
    <row r="119" ht="22" customHeight="1">
      <c r="A119" s="9" t="n"/>
      <c r="B119" s="9" t="n"/>
      <c r="C119" s="33" t="n"/>
      <c r="D119" s="33" t="n"/>
      <c r="E119" s="9" t="n"/>
    </row>
    <row r="120" ht="22" customHeight="1">
      <c r="A120" s="9" t="n"/>
      <c r="B120" s="9" t="n"/>
      <c r="C120" s="33" t="n"/>
      <c r="D120" s="33" t="n"/>
      <c r="E120" s="9" t="n"/>
    </row>
    <row r="121" ht="22" customHeight="1">
      <c r="A121" s="9" t="n"/>
      <c r="B121" s="9" t="n"/>
      <c r="C121" s="33" t="n"/>
      <c r="D121" s="33" t="n"/>
      <c r="E121" s="9" t="n"/>
    </row>
    <row r="122" ht="22" customHeight="1">
      <c r="A122" s="9" t="n"/>
      <c r="B122" s="9" t="n"/>
      <c r="C122" s="33" t="n"/>
      <c r="D122" s="33" t="n"/>
      <c r="E122" s="9" t="n"/>
    </row>
    <row r="123" ht="22" customHeight="1">
      <c r="A123" s="9" t="n"/>
      <c r="B123" s="9" t="n"/>
      <c r="C123" s="33" t="n"/>
      <c r="D123" s="33" t="n"/>
      <c r="E123" s="9" t="n"/>
    </row>
    <row r="124" ht="22" customHeight="1">
      <c r="A124" s="9" t="n"/>
      <c r="B124" s="9" t="n"/>
      <c r="C124" s="33" t="n"/>
      <c r="D124" s="33" t="n"/>
      <c r="E124" s="9" t="n"/>
    </row>
    <row r="125" ht="22" customHeight="1">
      <c r="A125" s="9" t="n"/>
      <c r="B125" s="9" t="n"/>
      <c r="C125" s="33" t="n"/>
      <c r="D125" s="33" t="n"/>
      <c r="E125" s="9" t="n"/>
    </row>
    <row r="126" ht="22" customHeight="1">
      <c r="A126" s="9" t="n"/>
      <c r="B126" s="9" t="n"/>
      <c r="C126" s="33" t="n"/>
      <c r="D126" s="33" t="n"/>
      <c r="E126" s="9" t="n"/>
    </row>
    <row r="127" ht="22" customHeight="1">
      <c r="A127" s="9" t="n"/>
      <c r="B127" s="9" t="n"/>
      <c r="C127" s="33" t="n"/>
      <c r="D127" s="33" t="n"/>
      <c r="E127" s="9" t="n"/>
    </row>
    <row r="128" ht="22" customHeight="1">
      <c r="A128" s="9" t="n"/>
      <c r="B128" s="9" t="n"/>
      <c r="C128" s="33" t="n"/>
      <c r="D128" s="33" t="n"/>
      <c r="E128" s="9" t="n"/>
    </row>
    <row r="129" ht="22" customHeight="1">
      <c r="A129" s="9" t="n"/>
      <c r="B129" s="9" t="n"/>
      <c r="C129" s="33" t="n"/>
      <c r="D129" s="33" t="n"/>
      <c r="E129" s="9" t="n"/>
    </row>
    <row r="130" ht="22" customHeight="1">
      <c r="A130" s="9" t="n"/>
      <c r="B130" s="9" t="n"/>
      <c r="C130" s="33" t="n"/>
      <c r="D130" s="33" t="n"/>
      <c r="E130" s="9" t="n"/>
    </row>
    <row r="131" ht="22" customHeight="1">
      <c r="A131" s="9" t="n"/>
      <c r="B131" s="9" t="n"/>
      <c r="C131" s="33" t="n"/>
      <c r="D131" s="33" t="n"/>
      <c r="E131" s="9" t="n"/>
    </row>
    <row r="132" ht="22" customHeight="1">
      <c r="A132" s="9" t="n"/>
      <c r="B132" s="9" t="n"/>
      <c r="C132" s="33" t="n"/>
      <c r="D132" s="33" t="n"/>
      <c r="E132" s="9" t="n"/>
    </row>
    <row r="133" ht="22" customHeight="1">
      <c r="A133" s="9" t="n"/>
      <c r="B133" s="9" t="n"/>
      <c r="C133" s="33" t="n"/>
      <c r="D133" s="33" t="n"/>
      <c r="E133" s="9" t="n"/>
    </row>
    <row r="134" ht="22" customHeight="1">
      <c r="A134" s="9" t="n"/>
      <c r="B134" s="9" t="n"/>
      <c r="C134" s="33" t="n"/>
      <c r="D134" s="33" t="n"/>
      <c r="E134" s="9" t="n"/>
    </row>
    <row r="135" ht="22" customHeight="1">
      <c r="A135" s="9" t="n"/>
      <c r="B135" s="9" t="n"/>
      <c r="C135" s="33" t="n"/>
      <c r="D135" s="33" t="n"/>
      <c r="E135" s="9" t="n"/>
    </row>
    <row r="136" ht="22" customHeight="1">
      <c r="A136" s="9" t="n"/>
      <c r="B136" s="9" t="n"/>
      <c r="C136" s="33" t="n"/>
      <c r="D136" s="33" t="n"/>
      <c r="E136" s="9" t="n"/>
    </row>
    <row r="137" ht="22" customHeight="1">
      <c r="A137" s="9" t="n"/>
      <c r="B137" s="9" t="n"/>
      <c r="C137" s="33" t="n"/>
      <c r="D137" s="33" t="n"/>
      <c r="E137" s="9" t="n"/>
    </row>
    <row r="138" ht="22" customHeight="1">
      <c r="A138" s="9" t="n"/>
      <c r="B138" s="9" t="n"/>
      <c r="C138" s="33" t="n"/>
      <c r="D138" s="33" t="n"/>
      <c r="E138" s="9" t="n"/>
    </row>
    <row r="139" ht="22" customHeight="1">
      <c r="A139" s="9" t="n"/>
      <c r="B139" s="9" t="n"/>
      <c r="C139" s="33" t="n"/>
      <c r="D139" s="33" t="n"/>
      <c r="E139" s="9" t="n"/>
    </row>
    <row r="140" ht="22" customHeight="1">
      <c r="A140" s="9" t="n"/>
      <c r="B140" s="9" t="n"/>
      <c r="C140" s="33" t="n"/>
      <c r="D140" s="33" t="n"/>
      <c r="E140" s="9" t="n"/>
    </row>
    <row r="141" ht="22" customHeight="1">
      <c r="A141" s="9" t="n"/>
      <c r="B141" s="9" t="n"/>
      <c r="C141" s="33" t="n"/>
      <c r="D141" s="33" t="n"/>
      <c r="E141" s="9" t="n"/>
    </row>
    <row r="142" ht="22" customHeight="1">
      <c r="A142" s="9" t="n"/>
      <c r="B142" s="9" t="n"/>
      <c r="C142" s="33" t="n"/>
      <c r="D142" s="33" t="n"/>
      <c r="E142" s="9" t="n"/>
    </row>
    <row r="143" ht="22" customHeight="1">
      <c r="A143" s="9" t="n"/>
      <c r="B143" s="9" t="n"/>
      <c r="C143" s="33" t="n"/>
      <c r="D143" s="33" t="n"/>
      <c r="E143" s="9" t="n"/>
    </row>
    <row r="144" ht="22" customHeight="1">
      <c r="A144" s="9" t="n"/>
      <c r="B144" s="9" t="n"/>
      <c r="C144" s="33" t="n"/>
      <c r="D144" s="33" t="n"/>
      <c r="E144" s="9" t="n"/>
    </row>
    <row r="145" ht="22" customHeight="1">
      <c r="A145" s="9" t="n"/>
      <c r="B145" s="9" t="n"/>
      <c r="C145" s="33" t="n"/>
      <c r="D145" s="33" t="n"/>
      <c r="E145" s="9" t="n"/>
    </row>
    <row r="146" ht="22" customHeight="1">
      <c r="A146" s="9" t="n"/>
      <c r="B146" s="9" t="n"/>
      <c r="C146" s="33" t="n"/>
      <c r="D146" s="33" t="n"/>
      <c r="E146" s="9" t="n"/>
    </row>
    <row r="147" ht="22" customHeight="1">
      <c r="A147" s="9" t="n"/>
      <c r="B147" s="9" t="n"/>
      <c r="C147" s="33" t="n"/>
      <c r="D147" s="33" t="n"/>
      <c r="E147" s="9" t="n"/>
    </row>
    <row r="148" ht="22" customHeight="1">
      <c r="A148" s="9" t="n"/>
      <c r="B148" s="9" t="n"/>
      <c r="C148" s="33" t="n"/>
      <c r="D148" s="33" t="n"/>
      <c r="E148" s="9" t="n"/>
    </row>
    <row r="149" ht="22" customHeight="1">
      <c r="A149" s="9" t="n"/>
      <c r="B149" s="9" t="n"/>
      <c r="C149" s="33" t="n"/>
      <c r="D149" s="33" t="n"/>
      <c r="E149" s="9" t="n"/>
    </row>
    <row r="150" ht="22" customHeight="1">
      <c r="A150" s="9" t="n"/>
      <c r="B150" s="9" t="n"/>
      <c r="C150" s="33" t="n"/>
      <c r="D150" s="33" t="n"/>
      <c r="E150" s="9" t="n"/>
    </row>
    <row r="151" ht="22" customHeight="1">
      <c r="A151" s="9" t="n"/>
      <c r="B151" s="9" t="n"/>
      <c r="C151" s="33" t="n"/>
      <c r="D151" s="33" t="n"/>
      <c r="E151" s="9" t="n"/>
    </row>
    <row r="152" ht="22" customHeight="1">
      <c r="A152" s="9" t="n"/>
      <c r="B152" s="9" t="n"/>
      <c r="C152" s="33" t="n"/>
      <c r="D152" s="33" t="n"/>
      <c r="E152" s="9" t="n"/>
    </row>
    <row r="153" ht="22" customHeight="1">
      <c r="A153" s="9" t="n"/>
      <c r="B153" s="9" t="n"/>
      <c r="C153" s="33" t="n"/>
      <c r="D153" s="33" t="n"/>
      <c r="E153" s="9" t="n"/>
    </row>
    <row r="154" ht="22" customHeight="1">
      <c r="A154" s="9" t="n"/>
      <c r="B154" s="9" t="n"/>
      <c r="C154" s="33" t="n"/>
      <c r="D154" s="33" t="n"/>
      <c r="E154" s="9" t="n"/>
    </row>
    <row r="155" ht="22" customHeight="1">
      <c r="A155" s="9" t="n"/>
      <c r="B155" s="9" t="n"/>
      <c r="C155" s="33" t="n"/>
      <c r="D155" s="33" t="n"/>
      <c r="E155" s="9" t="n"/>
    </row>
    <row r="156" ht="22" customHeight="1">
      <c r="A156" s="9" t="n"/>
      <c r="B156" s="9" t="n"/>
      <c r="C156" s="33" t="n"/>
      <c r="D156" s="33" t="n"/>
      <c r="E156" s="9" t="n"/>
    </row>
    <row r="157" ht="22" customHeight="1">
      <c r="A157" s="9" t="n"/>
      <c r="B157" s="9" t="n"/>
      <c r="C157" s="33" t="n"/>
      <c r="D157" s="33" t="n"/>
      <c r="E157" s="9" t="n"/>
    </row>
    <row r="158" ht="22" customHeight="1">
      <c r="A158" s="9" t="n"/>
      <c r="B158" s="9" t="n"/>
      <c r="C158" s="33" t="n"/>
      <c r="D158" s="33" t="n"/>
      <c r="E158" s="9" t="n"/>
    </row>
    <row r="159" ht="22" customHeight="1">
      <c r="A159" s="9" t="n"/>
      <c r="B159" s="9" t="n"/>
      <c r="C159" s="33" t="n"/>
      <c r="D159" s="33" t="n"/>
      <c r="E159" s="9" t="n"/>
    </row>
    <row r="160" ht="22" customHeight="1">
      <c r="A160" s="9" t="n"/>
      <c r="B160" s="9" t="n"/>
      <c r="C160" s="33" t="n"/>
      <c r="D160" s="33" t="n"/>
      <c r="E160" s="9" t="n"/>
    </row>
    <row r="161" ht="22" customHeight="1">
      <c r="A161" s="9" t="n"/>
      <c r="B161" s="9" t="n"/>
      <c r="C161" s="33" t="n"/>
      <c r="D161" s="33" t="n"/>
      <c r="E161" s="9" t="n"/>
    </row>
    <row r="162" ht="22" customHeight="1">
      <c r="A162" s="9" t="n"/>
      <c r="B162" s="9" t="n"/>
      <c r="C162" s="33" t="n"/>
      <c r="D162" s="33" t="n"/>
      <c r="E162" s="9" t="n"/>
    </row>
    <row r="163" ht="22" customHeight="1">
      <c r="A163" s="9" t="n"/>
      <c r="B163" s="9" t="n"/>
      <c r="C163" s="33" t="n"/>
      <c r="D163" s="33" t="n"/>
      <c r="E163" s="9" t="n"/>
    </row>
    <row r="164" ht="22" customHeight="1">
      <c r="A164" s="9" t="n"/>
      <c r="B164" s="9" t="n"/>
      <c r="C164" s="33" t="n"/>
      <c r="D164" s="33" t="n"/>
      <c r="E164" s="9" t="n"/>
    </row>
    <row r="165" ht="22" customHeight="1">
      <c r="A165" s="9" t="n"/>
      <c r="B165" s="9" t="n"/>
      <c r="C165" s="33" t="n"/>
      <c r="D165" s="33" t="n"/>
      <c r="E165" s="9" t="n"/>
    </row>
    <row r="166" ht="22" customHeight="1">
      <c r="A166" s="9" t="n"/>
      <c r="B166" s="9" t="n"/>
      <c r="C166" s="33" t="n"/>
      <c r="D166" s="33" t="n"/>
      <c r="E166" s="9" t="n"/>
    </row>
    <row r="167" ht="22" customHeight="1">
      <c r="A167" s="9" t="n"/>
      <c r="B167" s="9" t="n"/>
      <c r="C167" s="33" t="n"/>
      <c r="D167" s="33" t="n"/>
      <c r="E167" s="9" t="n"/>
    </row>
    <row r="168" ht="22" customHeight="1">
      <c r="A168" s="9" t="n"/>
      <c r="B168" s="9" t="n"/>
      <c r="C168" s="33" t="n"/>
      <c r="D168" s="33" t="n"/>
      <c r="E168" s="9" t="n"/>
    </row>
    <row r="169" ht="22" customHeight="1">
      <c r="A169" s="9" t="n"/>
      <c r="B169" s="9" t="n"/>
      <c r="C169" s="33" t="n"/>
      <c r="D169" s="33" t="n"/>
      <c r="E169" s="9" t="n"/>
    </row>
    <row r="170" ht="22" customHeight="1">
      <c r="A170" s="9" t="n"/>
      <c r="B170" s="9" t="n"/>
      <c r="C170" s="33" t="n"/>
      <c r="D170" s="33" t="n"/>
      <c r="E170" s="9" t="n"/>
    </row>
    <row r="171" ht="22" customHeight="1">
      <c r="A171" s="9" t="n"/>
      <c r="B171" s="9" t="n"/>
      <c r="C171" s="33" t="n"/>
      <c r="D171" s="33" t="n"/>
      <c r="E171" s="9" t="n"/>
    </row>
    <row r="172" ht="22" customHeight="1">
      <c r="A172" s="9" t="n"/>
      <c r="B172" s="9" t="n"/>
      <c r="C172" s="33" t="n"/>
      <c r="D172" s="33" t="n"/>
      <c r="E172" s="9" t="n"/>
    </row>
    <row r="173" ht="22" customHeight="1">
      <c r="A173" s="9" t="n"/>
      <c r="B173" s="9" t="n"/>
      <c r="C173" s="33" t="n"/>
      <c r="D173" s="33" t="n"/>
      <c r="E173" s="9" t="n"/>
    </row>
    <row r="174" ht="22" customHeight="1">
      <c r="A174" s="9" t="n"/>
      <c r="B174" s="9" t="n"/>
      <c r="C174" s="33" t="n"/>
      <c r="D174" s="33" t="n"/>
      <c r="E174" s="9" t="n"/>
    </row>
    <row r="175" ht="22" customHeight="1">
      <c r="A175" s="9" t="n"/>
      <c r="B175" s="9" t="n"/>
      <c r="C175" s="33" t="n"/>
      <c r="D175" s="33" t="n"/>
      <c r="E175" s="9" t="n"/>
    </row>
    <row r="176" ht="22" customHeight="1">
      <c r="A176" s="9" t="n"/>
      <c r="B176" s="9" t="n"/>
      <c r="C176" s="33" t="n"/>
      <c r="D176" s="33" t="n"/>
      <c r="E176" s="9" t="n"/>
    </row>
    <row r="177" ht="22" customHeight="1">
      <c r="A177" s="9" t="n"/>
      <c r="B177" s="9" t="n"/>
      <c r="C177" s="33" t="n"/>
      <c r="D177" s="33" t="n"/>
      <c r="E177" s="9" t="n"/>
    </row>
    <row r="178" ht="22" customHeight="1">
      <c r="A178" s="9" t="n"/>
      <c r="B178" s="9" t="n"/>
      <c r="C178" s="33" t="n"/>
      <c r="D178" s="33" t="n"/>
      <c r="E178" s="9" t="n"/>
    </row>
    <row r="179" ht="22" customHeight="1">
      <c r="A179" s="9" t="n"/>
      <c r="B179" s="9" t="n"/>
      <c r="C179" s="33" t="n"/>
      <c r="D179" s="33" t="n"/>
      <c r="E179" s="9" t="n"/>
    </row>
    <row r="180" ht="22" customHeight="1">
      <c r="A180" s="9" t="n"/>
      <c r="B180" s="9" t="n"/>
      <c r="C180" s="33" t="n"/>
      <c r="D180" s="33" t="n"/>
      <c r="E180" s="9" t="n"/>
    </row>
    <row r="181" ht="22" customHeight="1">
      <c r="A181" s="9" t="n"/>
      <c r="B181" s="9" t="n"/>
      <c r="C181" s="33" t="n"/>
      <c r="D181" s="33" t="n"/>
      <c r="E181" s="9" t="n"/>
    </row>
    <row r="182" ht="22" customHeight="1">
      <c r="A182" s="9" t="n"/>
      <c r="B182" s="9" t="n"/>
      <c r="C182" s="33" t="n"/>
      <c r="D182" s="33" t="n"/>
      <c r="E182" s="9" t="n"/>
    </row>
    <row r="183" ht="22" customHeight="1">
      <c r="A183" s="9" t="n"/>
      <c r="B183" s="9" t="n"/>
      <c r="C183" s="33" t="n"/>
      <c r="D183" s="33" t="n"/>
      <c r="E183" s="9" t="n"/>
    </row>
    <row r="184" ht="22" customHeight="1">
      <c r="A184" s="9" t="n"/>
      <c r="B184" s="9" t="n"/>
      <c r="C184" s="33" t="n"/>
      <c r="D184" s="33" t="n"/>
      <c r="E184" s="9" t="n"/>
    </row>
    <row r="185" ht="22" customHeight="1">
      <c r="A185" s="9" t="n"/>
      <c r="B185" s="9" t="n"/>
      <c r="C185" s="33" t="n"/>
      <c r="D185" s="33" t="n"/>
      <c r="E185" s="9" t="n"/>
    </row>
    <row r="186" ht="22" customHeight="1">
      <c r="A186" s="9" t="n"/>
      <c r="B186" s="9" t="n"/>
      <c r="C186" s="33" t="n"/>
      <c r="D186" s="33" t="n"/>
      <c r="E186" s="9" t="n"/>
    </row>
    <row r="187" ht="22" customHeight="1">
      <c r="A187" s="9" t="n"/>
      <c r="B187" s="9" t="n"/>
      <c r="C187" s="33" t="n"/>
      <c r="D187" s="33" t="n"/>
      <c r="E187" s="9" t="n"/>
    </row>
    <row r="188" ht="22" customHeight="1">
      <c r="A188" s="9" t="n"/>
      <c r="B188" s="9" t="n"/>
      <c r="C188" s="33" t="n"/>
      <c r="D188" s="33" t="n"/>
      <c r="E188" s="9" t="n"/>
    </row>
    <row r="189" ht="22" customHeight="1">
      <c r="A189" s="9" t="n"/>
      <c r="B189" s="9" t="n"/>
      <c r="C189" s="33" t="n"/>
      <c r="D189" s="33" t="n"/>
      <c r="E189" s="9" t="n"/>
    </row>
    <row r="190" ht="22" customHeight="1">
      <c r="A190" s="9" t="n"/>
      <c r="B190" s="9" t="n"/>
      <c r="C190" s="33" t="n"/>
      <c r="D190" s="33" t="n"/>
      <c r="E190" s="9" t="n"/>
    </row>
    <row r="191" ht="22" customHeight="1">
      <c r="A191" s="9" t="n"/>
      <c r="B191" s="9" t="n"/>
      <c r="C191" s="33" t="n"/>
      <c r="D191" s="33" t="n"/>
      <c r="E191" s="9" t="n"/>
    </row>
    <row r="192" ht="22" customHeight="1">
      <c r="A192" s="9" t="n"/>
      <c r="B192" s="9" t="n"/>
      <c r="C192" s="33" t="n"/>
      <c r="D192" s="33" t="n"/>
      <c r="E192" s="9" t="n"/>
    </row>
    <row r="193" ht="22" customHeight="1">
      <c r="A193" s="9" t="n"/>
      <c r="B193" s="9" t="n"/>
      <c r="C193" s="33" t="n"/>
      <c r="D193" s="33" t="n"/>
      <c r="E193" s="9" t="n"/>
    </row>
    <row r="194" ht="22" customHeight="1">
      <c r="A194" s="9" t="n"/>
      <c r="B194" s="9" t="n"/>
      <c r="C194" s="33" t="n"/>
      <c r="D194" s="33" t="n"/>
      <c r="E194" s="9" t="n"/>
    </row>
    <row r="195" ht="22" customHeight="1">
      <c r="A195" s="9" t="n"/>
      <c r="B195" s="9" t="n"/>
      <c r="C195" s="33" t="n"/>
      <c r="D195" s="33" t="n"/>
      <c r="E195" s="9" t="n"/>
    </row>
    <row r="196" ht="22" customHeight="1">
      <c r="A196" s="9" t="n"/>
      <c r="B196" s="9" t="n"/>
      <c r="C196" s="33" t="n"/>
      <c r="D196" s="33" t="n"/>
      <c r="E196" s="9" t="n"/>
    </row>
    <row r="197" ht="22" customHeight="1">
      <c r="A197" s="9" t="n"/>
      <c r="B197" s="9" t="n"/>
      <c r="C197" s="33" t="n"/>
      <c r="D197" s="33" t="n"/>
      <c r="E197" s="9" t="n"/>
    </row>
    <row r="198" ht="22" customHeight="1">
      <c r="A198" s="9" t="n"/>
      <c r="B198" s="9" t="n"/>
      <c r="C198" s="33" t="n"/>
      <c r="D198" s="33" t="n"/>
      <c r="E198" s="9" t="n"/>
    </row>
    <row r="199" ht="22" customHeight="1">
      <c r="A199" s="9" t="n"/>
      <c r="B199" s="9" t="n"/>
      <c r="C199" s="33" t="n"/>
      <c r="D199" s="33" t="n"/>
      <c r="E199" s="9" t="n"/>
    </row>
    <row r="200" ht="22" customHeight="1">
      <c r="A200" s="9" t="n"/>
      <c r="B200" s="9" t="n"/>
      <c r="C200" s="33" t="n"/>
      <c r="D200" s="33" t="n"/>
      <c r="E200" s="9" t="n"/>
    </row>
    <row r="201" ht="22" customHeight="1">
      <c r="A201" s="9" t="n"/>
      <c r="B201" s="9" t="n"/>
      <c r="C201" s="33" t="n"/>
      <c r="D201" s="33" t="n"/>
      <c r="E201" s="9" t="n"/>
    </row>
    <row r="202" ht="22" customHeight="1">
      <c r="A202" s="9" t="n"/>
      <c r="B202" s="9" t="n"/>
      <c r="C202" s="33" t="n"/>
      <c r="D202" s="33" t="n"/>
      <c r="E202" s="9" t="n"/>
    </row>
    <row r="203" ht="22" customHeight="1">
      <c r="A203" s="9" t="n"/>
      <c r="B203" s="9" t="n"/>
      <c r="C203" s="33" t="n"/>
      <c r="D203" s="33" t="n"/>
      <c r="E203" s="9" t="n"/>
    </row>
  </sheetData>
  <mergeCells count="1">
    <mergeCell ref="A1:E1"/>
  </mergeCells>
  <conditionalFormatting sqref="A5:A203">
    <cfRule type="expression" priority="1" dxfId="0" stopIfTrue="1">
      <formula>AND($A5&lt;&gt;"",COUNTIF($A$5:$A$203,$A5)&gt;1)</formula>
    </cfRule>
  </conditionalFormatting>
  <conditionalFormatting sqref="D5:D203">
    <cfRule type="expression" priority="2" dxfId="0">
      <formula>AND($A5&lt;&gt;"",$C5&lt;&gt;"",$D5&lt;&gt;"",$D5&lt;=$C5)</formula>
    </cfRule>
  </conditionalFormatting>
  <conditionalFormatting sqref="A5:E203">
    <cfRule type="expression" priority="3" dxfId="1">
      <formula>AND(COUNTA($A5:$E5)&gt;0,OR($A5="",$B5="",$C5="",$D5=""))</formula>
    </cfRule>
  </conditionalFormatting>
  <dataValidations count="4">
    <dataValidation sqref="A5:A203" showErrorMessage="1" showInputMessage="1" allowBlank="0" errorTitle="Ungültige Verfügbarkeits-ID" error="Die Verfügbarkeits-ID muss ausgefüllt und eindeutig sein." type="custom">
      <formula1>AND(A5&lt;&gt;"",COUNTIF($A$5:$A$203,A5)=1)</formula1>
    </dataValidation>
    <dataValidation sqref="B5:B203" showErrorMessage="1" showDropDown="0" showInputMessage="1" allowBlank="1" errorTitle="Unbekannte Aushilfe-ID" error="Bitte eine Aushilfe-ID aus den Stammdaten auswählen." type="list">
      <formula1>INDIRECT("tblAushilfen[Aushilfe-ID]")</formula1>
    </dataValidation>
    <dataValidation sqref="C5:C203" showErrorMessage="1" showInputMessage="1" allowBlank="1" errorTitle="Ungültiger Beginn" error="Der Beginn muss innerhalb des Planungszeitraums liegen." type="custom">
      <formula1>OR(C5="",AND(ISNUMBER(C5),C5&gt;=INDIRECT("'Übersicht'!$B$2"),C5&lt;INDIRECT("'Übersicht'!$B$3")+1))</formula1>
    </dataValidation>
    <dataValidation sqref="D5:D203" showErrorMessage="1" showInputMessage="1" allowBlank="1" errorTitle="Ungültiges Intervallende" error="Verfügbar bis muss nach Verfügbar von liegen." type="custom">
      <formula1>OR(D5="",AND(ISNUMBER(D5),C5&lt;&gt;"",D5&gt;C5,D5&lt;INDIRECT("'Übersicht'!$B$3")+1))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132238"/>
    <outlinePr summaryBelow="1" summaryRight="1"/>
    <pageSetUpPr fitToPage="1"/>
  </sheetPr>
  <dimension ref="A1:K103"/>
  <sheetViews>
    <sheetView showGridLines="0" zoomScale="7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22" customWidth="1" min="3" max="3"/>
    <col width="30" customWidth="1" min="4" max="4"/>
    <col width="25" customWidth="1" min="5" max="5"/>
    <col width="19" customWidth="1" min="6" max="6"/>
    <col width="22" customWidth="1" min="7" max="7"/>
    <col width="40" customWidth="1" min="8" max="8"/>
    <col width="17" customWidth="1" min="9" max="9"/>
    <col width="16" customWidth="1" min="10" max="10"/>
    <col width="21" customWidth="1" min="11" max="11"/>
  </cols>
  <sheetData>
    <row r="1" ht="28" customHeight="1">
      <c r="A1" s="1" t="inlineStr">
        <is>
          <t>Personalbedarf – Schichten und Deckungsstatus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1" t="n"/>
    </row>
    <row r="2"/>
    <row r="3" ht="22" customHeight="1">
      <c r="A3" s="13" t="inlineStr">
        <is>
          <t>Ein Bedarf besitzt eine einheitliche Zeit, Qualifikation und Einsatzstelle</t>
        </is>
      </c>
      <c r="B3" s="13" t="n"/>
      <c r="C3" s="13" t="n"/>
      <c r="D3" s="13" t="n"/>
      <c r="E3" s="13" t="n"/>
      <c r="F3" s="13" t="n"/>
      <c r="G3" s="13" t="n"/>
      <c r="H3" s="13" t="n"/>
      <c r="I3" s="13" t="n"/>
      <c r="J3" s="13" t="n"/>
      <c r="K3" s="13" t="n"/>
    </row>
    <row r="4" ht="34" customHeight="1">
      <c r="A4" s="14" t="inlineStr">
        <is>
          <t>Bedarfs-ID</t>
        </is>
      </c>
      <c r="B4" s="14" t="inlineStr">
        <is>
          <t>Beginn</t>
        </is>
      </c>
      <c r="C4" s="14" t="inlineStr">
        <is>
          <t>Ende</t>
        </is>
      </c>
      <c r="D4" s="14" t="inlineStr">
        <is>
          <t>Bereich</t>
        </is>
      </c>
      <c r="E4" s="14" t="inlineStr">
        <is>
          <t>Benötigte Qualifikation</t>
        </is>
      </c>
      <c r="F4" s="14" t="inlineStr">
        <is>
          <t>Benötigte Anzahl</t>
        </is>
      </c>
      <c r="G4" s="14" t="inlineStr">
        <is>
          <t>Einsatzstelle</t>
        </is>
      </c>
      <c r="H4" s="14" t="inlineStr">
        <is>
          <t>Hinweis</t>
        </is>
      </c>
      <c r="I4" s="14" t="inlineStr">
        <is>
          <t>Gültig geplant</t>
        </is>
      </c>
      <c r="J4" s="14" t="inlineStr">
        <is>
          <t>Offene Plätze</t>
        </is>
      </c>
      <c r="K4" s="14" t="inlineStr">
        <is>
          <t>Deckungsstatus</t>
        </is>
      </c>
    </row>
    <row r="5" ht="22" customHeight="1">
      <c r="A5" s="9" t="inlineStr">
        <is>
          <t>B-001</t>
        </is>
      </c>
      <c r="B5" s="33" t="n">
        <v>46276.70833333334</v>
      </c>
      <c r="C5" s="33" t="n">
        <v>46276.91666666666</v>
      </c>
      <c r="D5" s="9" t="inlineStr">
        <is>
          <t>Freitag Abend Service</t>
        </is>
      </c>
      <c r="E5" s="9" t="inlineStr">
        <is>
          <t>Service</t>
        </is>
      </c>
      <c r="F5" s="18" t="n">
        <v>2</v>
      </c>
      <c r="G5" s="9" t="inlineStr">
        <is>
          <t>Terrasse</t>
        </is>
      </c>
      <c r="H5" s="9" t="inlineStr">
        <is>
          <t>Prüffall: vollständig gedeckt</t>
        </is>
      </c>
      <c r="I5" s="19">
        <f>IF($A5="","",COUNTIFS('Einsatzplan'!$B$9:$B$207,$A5,'Einsatzplan'!$P$9:$P$207,"OK"))</f>
        <v/>
      </c>
      <c r="J5" s="19">
        <f>IF(OR($A5="",$F5=""),"",IFERROR(MAX(0,$F5-$I5),""))</f>
        <v/>
      </c>
      <c r="K5" s="20">
        <f>IF(OR($A5="",$F5="",$J5=""),"",IF($J5=0,"Voll gedeckt",IF($I5&gt;0,"Teilweise gedeckt","Unbesetzt")))</f>
        <v/>
      </c>
    </row>
    <row r="6" ht="22" customHeight="1">
      <c r="A6" s="9" t="inlineStr">
        <is>
          <t>B-002</t>
        </is>
      </c>
      <c r="B6" s="33" t="n">
        <v>46276.75</v>
      </c>
      <c r="C6" s="33" t="n">
        <v>46276.95833333334</v>
      </c>
      <c r="D6" s="9" t="inlineStr">
        <is>
          <t>Freitag Bar</t>
        </is>
      </c>
      <c r="E6" s="9" t="inlineStr">
        <is>
          <t>Bar</t>
        </is>
      </c>
      <c r="F6" s="18" t="n">
        <v>2</v>
      </c>
      <c r="G6" s="9" t="inlineStr">
        <is>
          <t>Hauptbar</t>
        </is>
      </c>
      <c r="H6" s="9" t="inlineStr">
        <is>
          <t>Prüffall: teilweise gedeckt</t>
        </is>
      </c>
      <c r="I6" s="21">
        <f>IF($A6="","",COUNTIFS('Einsatzplan'!$B$9:$B$207,$A6,'Einsatzplan'!$P$9:$P$207,"OK"))</f>
        <v/>
      </c>
      <c r="J6" s="21">
        <f>IF(OR($A6="",$F6=""),"",IFERROR(MAX(0,$F6-$I6),""))</f>
        <v/>
      </c>
      <c r="K6" s="22">
        <f>IF(OR($A6="",$F6="",$J6=""),"",IF($J6=0,"Voll gedeckt",IF($I6&gt;0,"Teilweise gedeckt","Unbesetzt")))</f>
        <v/>
      </c>
    </row>
    <row r="7" ht="22" customHeight="1">
      <c r="A7" s="9" t="inlineStr">
        <is>
          <t>B-003</t>
        </is>
      </c>
      <c r="B7" s="33" t="n">
        <v>46277.45833333334</v>
      </c>
      <c r="C7" s="33" t="n">
        <v>46277.66666666666</v>
      </c>
      <c r="D7" s="9" t="inlineStr">
        <is>
          <t>Samstag Mittag Küche</t>
        </is>
      </c>
      <c r="E7" s="9" t="inlineStr">
        <is>
          <t>Küche</t>
        </is>
      </c>
      <c r="F7" s="18" t="n">
        <v>1</v>
      </c>
      <c r="G7" s="9" t="inlineStr">
        <is>
          <t>Warme Küche</t>
        </is>
      </c>
      <c r="H7" s="9" t="inlineStr">
        <is>
          <t>Prüffall: Qualifikation fehlt</t>
        </is>
      </c>
      <c r="I7" s="19">
        <f>IF($A7="","",COUNTIFS('Einsatzplan'!$B$9:$B$207,$A7,'Einsatzplan'!$P$9:$P$207,"OK"))</f>
        <v/>
      </c>
      <c r="J7" s="19">
        <f>IF(OR($A7="",$F7=""),"",IFERROR(MAX(0,$F7-$I7),""))</f>
        <v/>
      </c>
      <c r="K7" s="20">
        <f>IF(OR($A7="",$F7="",$J7=""),"",IF($J7=0,"Voll gedeckt",IF($I7&gt;0,"Teilweise gedeckt","Unbesetzt")))</f>
        <v/>
      </c>
    </row>
    <row r="8" ht="22" customHeight="1">
      <c r="A8" s="9" t="inlineStr">
        <is>
          <t>B-004</t>
        </is>
      </c>
      <c r="B8" s="33" t="n">
        <v>46277.75</v>
      </c>
      <c r="C8" s="33" t="n">
        <v>46277.95833333334</v>
      </c>
      <c r="D8" s="9" t="inlineStr">
        <is>
          <t>Samstag Abend Service</t>
        </is>
      </c>
      <c r="E8" s="9" t="inlineStr">
        <is>
          <t>Service</t>
        </is>
      </c>
      <c r="F8" s="18" t="n">
        <v>2</v>
      </c>
      <c r="G8" s="9" t="inlineStr">
        <is>
          <t>Gastraum</t>
        </is>
      </c>
      <c r="H8" s="9" t="inlineStr">
        <is>
          <t>Prüffall: Verfügbarkeit fehlt</t>
        </is>
      </c>
      <c r="I8" s="21">
        <f>IF($A8="","",COUNTIFS('Einsatzplan'!$B$9:$B$207,$A8,'Einsatzplan'!$P$9:$P$207,"OK"))</f>
        <v/>
      </c>
      <c r="J8" s="21">
        <f>IF(OR($A8="",$F8=""),"",IFERROR(MAX(0,$F8-$I8),""))</f>
        <v/>
      </c>
      <c r="K8" s="22">
        <f>IF(OR($A8="",$F8="",$J8=""),"",IF($J8=0,"Voll gedeckt",IF($I8&gt;0,"Teilweise gedeckt","Unbesetzt")))</f>
        <v/>
      </c>
    </row>
    <row r="9" ht="22" customHeight="1">
      <c r="A9" s="9" t="inlineStr">
        <is>
          <t>B-005</t>
        </is>
      </c>
      <c r="B9" s="33" t="n">
        <v>46277.75</v>
      </c>
      <c r="C9" s="33" t="n">
        <v>46277.95833333334</v>
      </c>
      <c r="D9" s="9" t="inlineStr">
        <is>
          <t>Samstag Spüle</t>
        </is>
      </c>
      <c r="E9" s="9" t="inlineStr">
        <is>
          <t>Spüle</t>
        </is>
      </c>
      <c r="F9" s="18" t="n">
        <v>1</v>
      </c>
      <c r="G9" s="9" t="inlineStr">
        <is>
          <t>Spülbereich</t>
        </is>
      </c>
      <c r="H9" s="9" t="inlineStr">
        <is>
          <t>Prüffall: inaktive Aushilfe</t>
        </is>
      </c>
      <c r="I9" s="19">
        <f>IF($A9="","",COUNTIFS('Einsatzplan'!$B$9:$B$207,$A9,'Einsatzplan'!$P$9:$P$207,"OK"))</f>
        <v/>
      </c>
      <c r="J9" s="19">
        <f>IF(OR($A9="",$F9=""),"",IFERROR(MAX(0,$F9-$I9),""))</f>
        <v/>
      </c>
      <c r="K9" s="20">
        <f>IF(OR($A9="",$F9="",$J9=""),"",IF($J9=0,"Voll gedeckt",IF($I9&gt;0,"Teilweise gedeckt","Unbesetzt")))</f>
        <v/>
      </c>
    </row>
    <row r="10" ht="22" customHeight="1">
      <c r="A10" s="9" t="inlineStr">
        <is>
          <t>B-006</t>
        </is>
      </c>
      <c r="B10" s="33" t="n">
        <v>46278.375</v>
      </c>
      <c r="C10" s="33" t="n">
        <v>46278.58333333334</v>
      </c>
      <c r="D10" s="9" t="inlineStr">
        <is>
          <t>Sonntag Brunch</t>
        </is>
      </c>
      <c r="E10" s="9" t="inlineStr">
        <is>
          <t>Service</t>
        </is>
      </c>
      <c r="F10" s="18" t="n">
        <v>2</v>
      </c>
      <c r="G10" s="9" t="inlineStr">
        <is>
          <t>Gastraum</t>
        </is>
      </c>
      <c r="H10" s="9" t="inlineStr">
        <is>
          <t>Prüffall: Überschneidung</t>
        </is>
      </c>
      <c r="I10" s="21">
        <f>IF($A10="","",COUNTIFS('Einsatzplan'!$B$9:$B$207,$A10,'Einsatzplan'!$P$9:$P$207,"OK"))</f>
        <v/>
      </c>
      <c r="J10" s="21">
        <f>IF(OR($A10="",$F10=""),"",IFERROR(MAX(0,$F10-$I10),""))</f>
        <v/>
      </c>
      <c r="K10" s="22">
        <f>IF(OR($A10="",$F10="",$J10=""),"",IF($J10=0,"Voll gedeckt",IF($I10&gt;0,"Teilweise gedeckt","Unbesetzt")))</f>
        <v/>
      </c>
    </row>
    <row r="11" ht="22" customHeight="1">
      <c r="A11" s="9" t="inlineStr">
        <is>
          <t>B-007</t>
        </is>
      </c>
      <c r="B11" s="33" t="n">
        <v>46278.45833333334</v>
      </c>
      <c r="C11" s="33" t="n">
        <v>46278.66666666666</v>
      </c>
      <c r="D11" s="9" t="inlineStr">
        <is>
          <t>Sonntag Küche</t>
        </is>
      </c>
      <c r="E11" s="9" t="inlineStr">
        <is>
          <t>Küche</t>
        </is>
      </c>
      <c r="F11" s="18" t="n">
        <v>1</v>
      </c>
      <c r="G11" s="9" t="inlineStr">
        <is>
          <t>Warme Küche</t>
        </is>
      </c>
      <c r="H11" s="9" t="inlineStr">
        <is>
          <t>Prüffall: Überschneidung</t>
        </is>
      </c>
      <c r="I11" s="19">
        <f>IF($A11="","",COUNTIFS('Einsatzplan'!$B$9:$B$207,$A11,'Einsatzplan'!$P$9:$P$207,"OK"))</f>
        <v/>
      </c>
      <c r="J11" s="19">
        <f>IF(OR($A11="",$F11=""),"",IFERROR(MAX(0,$F11-$I11),""))</f>
        <v/>
      </c>
      <c r="K11" s="20">
        <f>IF(OR($A11="",$F11="",$J11=""),"",IF($J11=0,"Voll gedeckt",IF($I11&gt;0,"Teilweise gedeckt","Unbesetzt")))</f>
        <v/>
      </c>
    </row>
    <row r="12" ht="22" customHeight="1">
      <c r="A12" s="9" t="inlineStr">
        <is>
          <t>B-008</t>
        </is>
      </c>
      <c r="B12" s="33" t="n">
        <v>46279.375</v>
      </c>
      <c r="C12" s="33" t="n">
        <v>46279.85416666666</v>
      </c>
      <c r="D12" s="9" t="inlineStr">
        <is>
          <t>Montag Veranstaltung Bar</t>
        </is>
      </c>
      <c r="E12" s="9" t="inlineStr">
        <is>
          <t>Bar</t>
        </is>
      </c>
      <c r="F12" s="18" t="n">
        <v>1</v>
      </c>
      <c r="G12" s="9" t="inlineStr">
        <is>
          <t>Veranstaltungsbar</t>
        </is>
      </c>
      <c r="H12" s="9" t="inlineStr">
        <is>
          <t>Prüffall: Einsatzdauer zu lang</t>
        </is>
      </c>
      <c r="I12" s="21">
        <f>IF($A12="","",COUNTIFS('Einsatzplan'!$B$9:$B$207,$A12,'Einsatzplan'!$P$9:$P$207,"OK"))</f>
        <v/>
      </c>
      <c r="J12" s="21">
        <f>IF(OR($A12="",$F12=""),"",IFERROR(MAX(0,$F12-$I12),""))</f>
        <v/>
      </c>
      <c r="K12" s="22">
        <f>IF(OR($A12="",$F12="",$J12=""),"",IF($J12=0,"Voll gedeckt",IF($I12&gt;0,"Teilweise gedeckt","Unbesetzt")))</f>
        <v/>
      </c>
    </row>
    <row r="13" ht="22" customHeight="1">
      <c r="A13" s="9" t="inlineStr">
        <is>
          <t>B-009</t>
        </is>
      </c>
      <c r="B13" s="33" t="n">
        <v>46280.70833333334</v>
      </c>
      <c r="C13" s="33" t="n">
        <v>46280.91666666666</v>
      </c>
      <c r="D13" s="9" t="inlineStr">
        <is>
          <t>Dienstag Abend Service</t>
        </is>
      </c>
      <c r="E13" s="9" t="inlineStr">
        <is>
          <t>Service</t>
        </is>
      </c>
      <c r="F13" s="18" t="n">
        <v>1</v>
      </c>
      <c r="G13" s="9" t="inlineStr">
        <is>
          <t>Gastraum</t>
        </is>
      </c>
      <c r="H13" s="9" t="inlineStr">
        <is>
          <t>Soll vollständig gedeckt sein</t>
        </is>
      </c>
      <c r="I13" s="19">
        <f>IF($A13="","",COUNTIFS('Einsatzplan'!$B$9:$B$207,$A13,'Einsatzplan'!$P$9:$P$207,"OK"))</f>
        <v/>
      </c>
      <c r="J13" s="19">
        <f>IF(OR($A13="",$F13=""),"",IFERROR(MAX(0,$F13-$I13),""))</f>
        <v/>
      </c>
      <c r="K13" s="20">
        <f>IF(OR($A13="",$F13="",$J13=""),"",IF($J13=0,"Voll gedeckt",IF($I13&gt;0,"Teilweise gedeckt","Unbesetzt")))</f>
        <v/>
      </c>
    </row>
    <row r="14" ht="22" customHeight="1">
      <c r="A14" s="9" t="inlineStr">
        <is>
          <t>B-010</t>
        </is>
      </c>
      <c r="B14" s="33" t="n">
        <v>46281.375</v>
      </c>
      <c r="C14" s="33" t="n">
        <v>46281.625</v>
      </c>
      <c r="D14" s="9" t="inlineStr">
        <is>
          <t>Mittwoch Vorbereitung Küche</t>
        </is>
      </c>
      <c r="E14" s="9" t="inlineStr">
        <is>
          <t>Küche</t>
        </is>
      </c>
      <c r="F14" s="18" t="n">
        <v>2</v>
      </c>
      <c r="G14" s="9" t="inlineStr">
        <is>
          <t>Vorbereitung</t>
        </is>
      </c>
      <c r="H14" s="9" t="inlineStr">
        <is>
          <t>Prüffall: unbesetzt</t>
        </is>
      </c>
      <c r="I14" s="21">
        <f>IF($A14="","",COUNTIFS('Einsatzplan'!$B$9:$B$207,$A14,'Einsatzplan'!$P$9:$P$207,"OK"))</f>
        <v/>
      </c>
      <c r="J14" s="21">
        <f>IF(OR($A14="",$F14=""),"",IFERROR(MAX(0,$F14-$I14),""))</f>
        <v/>
      </c>
      <c r="K14" s="22">
        <f>IF(OR($A14="",$F14="",$J14=""),"",IF($J14=0,"Voll gedeckt",IF($I14&gt;0,"Teilweise gedeckt","Unbesetzt")))</f>
        <v/>
      </c>
    </row>
    <row r="15" ht="22" customHeight="1">
      <c r="A15" s="9" t="n"/>
      <c r="B15" s="33" t="n"/>
      <c r="C15" s="33" t="n"/>
      <c r="D15" s="9" t="n"/>
      <c r="E15" s="9" t="n"/>
      <c r="F15" s="18" t="n"/>
      <c r="G15" s="9" t="n"/>
      <c r="H15" s="9" t="n"/>
      <c r="I15" s="19">
        <f>IF($A15="","",COUNTIFS('Einsatzplan'!$B$9:$B$207,$A15,'Einsatzplan'!$P$9:$P$207,"OK"))</f>
        <v/>
      </c>
      <c r="J15" s="19">
        <f>IF(OR($A15="",$F15=""),"",IFERROR(MAX(0,$F15-$I15),""))</f>
        <v/>
      </c>
      <c r="K15" s="20">
        <f>IF(OR($A15="",$F15="",$J15=""),"",IF($J15=0,"Voll gedeckt",IF($I15&gt;0,"Teilweise gedeckt","Unbesetzt")))</f>
        <v/>
      </c>
    </row>
    <row r="16" ht="22" customHeight="1">
      <c r="A16" s="9" t="n"/>
      <c r="B16" s="33" t="n"/>
      <c r="C16" s="33" t="n"/>
      <c r="D16" s="9" t="n"/>
      <c r="E16" s="9" t="n"/>
      <c r="F16" s="18" t="n"/>
      <c r="G16" s="9" t="n"/>
      <c r="H16" s="9" t="n"/>
      <c r="I16" s="21">
        <f>IF($A16="","",COUNTIFS('Einsatzplan'!$B$9:$B$207,$A16,'Einsatzplan'!$P$9:$P$207,"OK"))</f>
        <v/>
      </c>
      <c r="J16" s="21">
        <f>IF(OR($A16="",$F16=""),"",IFERROR(MAX(0,$F16-$I16),""))</f>
        <v/>
      </c>
      <c r="K16" s="22">
        <f>IF(OR($A16="",$F16="",$J16=""),"",IF($J16=0,"Voll gedeckt",IF($I16&gt;0,"Teilweise gedeckt","Unbesetzt")))</f>
        <v/>
      </c>
    </row>
    <row r="17" ht="22" customHeight="1">
      <c r="A17" s="9" t="n"/>
      <c r="B17" s="33" t="n"/>
      <c r="C17" s="33" t="n"/>
      <c r="D17" s="9" t="n"/>
      <c r="E17" s="9" t="n"/>
      <c r="F17" s="18" t="n"/>
      <c r="G17" s="9" t="n"/>
      <c r="H17" s="9" t="n"/>
      <c r="I17" s="19">
        <f>IF($A17="","",COUNTIFS('Einsatzplan'!$B$9:$B$207,$A17,'Einsatzplan'!$P$9:$P$207,"OK"))</f>
        <v/>
      </c>
      <c r="J17" s="19">
        <f>IF(OR($A17="",$F17=""),"",IFERROR(MAX(0,$F17-$I17),""))</f>
        <v/>
      </c>
      <c r="K17" s="20">
        <f>IF(OR($A17="",$F17="",$J17=""),"",IF($J17=0,"Voll gedeckt",IF($I17&gt;0,"Teilweise gedeckt","Unbesetzt")))</f>
        <v/>
      </c>
    </row>
    <row r="18" ht="22" customHeight="1">
      <c r="A18" s="9" t="n"/>
      <c r="B18" s="33" t="n"/>
      <c r="C18" s="33" t="n"/>
      <c r="D18" s="9" t="n"/>
      <c r="E18" s="9" t="n"/>
      <c r="F18" s="18" t="n"/>
      <c r="G18" s="9" t="n"/>
      <c r="H18" s="9" t="n"/>
      <c r="I18" s="21">
        <f>IF($A18="","",COUNTIFS('Einsatzplan'!$B$9:$B$207,$A18,'Einsatzplan'!$P$9:$P$207,"OK"))</f>
        <v/>
      </c>
      <c r="J18" s="21">
        <f>IF(OR($A18="",$F18=""),"",IFERROR(MAX(0,$F18-$I18),""))</f>
        <v/>
      </c>
      <c r="K18" s="22">
        <f>IF(OR($A18="",$F18="",$J18=""),"",IF($J18=0,"Voll gedeckt",IF($I18&gt;0,"Teilweise gedeckt","Unbesetzt")))</f>
        <v/>
      </c>
    </row>
    <row r="19" ht="22" customHeight="1">
      <c r="A19" s="9" t="n"/>
      <c r="B19" s="33" t="n"/>
      <c r="C19" s="33" t="n"/>
      <c r="D19" s="9" t="n"/>
      <c r="E19" s="9" t="n"/>
      <c r="F19" s="18" t="n"/>
      <c r="G19" s="9" t="n"/>
      <c r="H19" s="9" t="n"/>
      <c r="I19" s="19">
        <f>IF($A19="","",COUNTIFS('Einsatzplan'!$B$9:$B$207,$A19,'Einsatzplan'!$P$9:$P$207,"OK"))</f>
        <v/>
      </c>
      <c r="J19" s="19">
        <f>IF(OR($A19="",$F19=""),"",IFERROR(MAX(0,$F19-$I19),""))</f>
        <v/>
      </c>
      <c r="K19" s="20">
        <f>IF(OR($A19="",$F19="",$J19=""),"",IF($J19=0,"Voll gedeckt",IF($I19&gt;0,"Teilweise gedeckt","Unbesetzt")))</f>
        <v/>
      </c>
    </row>
    <row r="20" ht="22" customHeight="1">
      <c r="A20" s="9" t="n"/>
      <c r="B20" s="33" t="n"/>
      <c r="C20" s="33" t="n"/>
      <c r="D20" s="9" t="n"/>
      <c r="E20" s="9" t="n"/>
      <c r="F20" s="18" t="n"/>
      <c r="G20" s="9" t="n"/>
      <c r="H20" s="9" t="n"/>
      <c r="I20" s="21">
        <f>IF($A20="","",COUNTIFS('Einsatzplan'!$B$9:$B$207,$A20,'Einsatzplan'!$P$9:$P$207,"OK"))</f>
        <v/>
      </c>
      <c r="J20" s="21">
        <f>IF(OR($A20="",$F20=""),"",IFERROR(MAX(0,$F20-$I20),""))</f>
        <v/>
      </c>
      <c r="K20" s="22">
        <f>IF(OR($A20="",$F20="",$J20=""),"",IF($J20=0,"Voll gedeckt",IF($I20&gt;0,"Teilweise gedeckt","Unbesetzt")))</f>
        <v/>
      </c>
    </row>
    <row r="21" ht="22" customHeight="1">
      <c r="A21" s="9" t="n"/>
      <c r="B21" s="33" t="n"/>
      <c r="C21" s="33" t="n"/>
      <c r="D21" s="9" t="n"/>
      <c r="E21" s="9" t="n"/>
      <c r="F21" s="18" t="n"/>
      <c r="G21" s="9" t="n"/>
      <c r="H21" s="9" t="n"/>
      <c r="I21" s="19">
        <f>IF($A21="","",COUNTIFS('Einsatzplan'!$B$9:$B$207,$A21,'Einsatzplan'!$P$9:$P$207,"OK"))</f>
        <v/>
      </c>
      <c r="J21" s="19">
        <f>IF(OR($A21="",$F21=""),"",IFERROR(MAX(0,$F21-$I21),""))</f>
        <v/>
      </c>
      <c r="K21" s="20">
        <f>IF(OR($A21="",$F21="",$J21=""),"",IF($J21=0,"Voll gedeckt",IF($I21&gt;0,"Teilweise gedeckt","Unbesetzt")))</f>
        <v/>
      </c>
    </row>
    <row r="22" ht="22" customHeight="1">
      <c r="A22" s="9" t="n"/>
      <c r="B22" s="33" t="n"/>
      <c r="C22" s="33" t="n"/>
      <c r="D22" s="9" t="n"/>
      <c r="E22" s="9" t="n"/>
      <c r="F22" s="18" t="n"/>
      <c r="G22" s="9" t="n"/>
      <c r="H22" s="9" t="n"/>
      <c r="I22" s="21">
        <f>IF($A22="","",COUNTIFS('Einsatzplan'!$B$9:$B$207,$A22,'Einsatzplan'!$P$9:$P$207,"OK"))</f>
        <v/>
      </c>
      <c r="J22" s="21">
        <f>IF(OR($A22="",$F22=""),"",IFERROR(MAX(0,$F22-$I22),""))</f>
        <v/>
      </c>
      <c r="K22" s="22">
        <f>IF(OR($A22="",$F22="",$J22=""),"",IF($J22=0,"Voll gedeckt",IF($I22&gt;0,"Teilweise gedeckt","Unbesetzt")))</f>
        <v/>
      </c>
    </row>
    <row r="23" ht="22" customHeight="1">
      <c r="A23" s="9" t="n"/>
      <c r="B23" s="33" t="n"/>
      <c r="C23" s="33" t="n"/>
      <c r="D23" s="9" t="n"/>
      <c r="E23" s="9" t="n"/>
      <c r="F23" s="18" t="n"/>
      <c r="G23" s="9" t="n"/>
      <c r="H23" s="9" t="n"/>
      <c r="I23" s="19">
        <f>IF($A23="","",COUNTIFS('Einsatzplan'!$B$9:$B$207,$A23,'Einsatzplan'!$P$9:$P$207,"OK"))</f>
        <v/>
      </c>
      <c r="J23" s="19">
        <f>IF(OR($A23="",$F23=""),"",IFERROR(MAX(0,$F23-$I23),""))</f>
        <v/>
      </c>
      <c r="K23" s="20">
        <f>IF(OR($A23="",$F23="",$J23=""),"",IF($J23=0,"Voll gedeckt",IF($I23&gt;0,"Teilweise gedeckt","Unbesetzt")))</f>
        <v/>
      </c>
    </row>
    <row r="24" ht="22" customHeight="1">
      <c r="A24" s="9" t="n"/>
      <c r="B24" s="33" t="n"/>
      <c r="C24" s="33" t="n"/>
      <c r="D24" s="9" t="n"/>
      <c r="E24" s="9" t="n"/>
      <c r="F24" s="18" t="n"/>
      <c r="G24" s="9" t="n"/>
      <c r="H24" s="9" t="n"/>
      <c r="I24" s="21">
        <f>IF($A24="","",COUNTIFS('Einsatzplan'!$B$9:$B$207,$A24,'Einsatzplan'!$P$9:$P$207,"OK"))</f>
        <v/>
      </c>
      <c r="J24" s="21">
        <f>IF(OR($A24="",$F24=""),"",IFERROR(MAX(0,$F24-$I24),""))</f>
        <v/>
      </c>
      <c r="K24" s="22">
        <f>IF(OR($A24="",$F24="",$J24=""),"",IF($J24=0,"Voll gedeckt",IF($I24&gt;0,"Teilweise gedeckt","Unbesetzt")))</f>
        <v/>
      </c>
    </row>
    <row r="25" ht="22" customHeight="1">
      <c r="A25" s="9" t="n"/>
      <c r="B25" s="33" t="n"/>
      <c r="C25" s="33" t="n"/>
      <c r="D25" s="9" t="n"/>
      <c r="E25" s="9" t="n"/>
      <c r="F25" s="18" t="n"/>
      <c r="G25" s="9" t="n"/>
      <c r="H25" s="9" t="n"/>
      <c r="I25" s="19">
        <f>IF($A25="","",COUNTIFS('Einsatzplan'!$B$9:$B$207,$A25,'Einsatzplan'!$P$9:$P$207,"OK"))</f>
        <v/>
      </c>
      <c r="J25" s="19">
        <f>IF(OR($A25="",$F25=""),"",IFERROR(MAX(0,$F25-$I25),""))</f>
        <v/>
      </c>
      <c r="K25" s="20">
        <f>IF(OR($A25="",$F25="",$J25=""),"",IF($J25=0,"Voll gedeckt",IF($I25&gt;0,"Teilweise gedeckt","Unbesetzt")))</f>
        <v/>
      </c>
    </row>
    <row r="26" ht="22" customHeight="1">
      <c r="A26" s="9" t="n"/>
      <c r="B26" s="33" t="n"/>
      <c r="C26" s="33" t="n"/>
      <c r="D26" s="9" t="n"/>
      <c r="E26" s="9" t="n"/>
      <c r="F26" s="18" t="n"/>
      <c r="G26" s="9" t="n"/>
      <c r="H26" s="9" t="n"/>
      <c r="I26" s="21">
        <f>IF($A26="","",COUNTIFS('Einsatzplan'!$B$9:$B$207,$A26,'Einsatzplan'!$P$9:$P$207,"OK"))</f>
        <v/>
      </c>
      <c r="J26" s="21">
        <f>IF(OR($A26="",$F26=""),"",IFERROR(MAX(0,$F26-$I26),""))</f>
        <v/>
      </c>
      <c r="K26" s="22">
        <f>IF(OR($A26="",$F26="",$J26=""),"",IF($J26=0,"Voll gedeckt",IF($I26&gt;0,"Teilweise gedeckt","Unbesetzt")))</f>
        <v/>
      </c>
    </row>
    <row r="27" ht="22" customHeight="1">
      <c r="A27" s="9" t="n"/>
      <c r="B27" s="33" t="n"/>
      <c r="C27" s="33" t="n"/>
      <c r="D27" s="9" t="n"/>
      <c r="E27" s="9" t="n"/>
      <c r="F27" s="18" t="n"/>
      <c r="G27" s="9" t="n"/>
      <c r="H27" s="9" t="n"/>
      <c r="I27" s="19">
        <f>IF($A27="","",COUNTIFS('Einsatzplan'!$B$9:$B$207,$A27,'Einsatzplan'!$P$9:$P$207,"OK"))</f>
        <v/>
      </c>
      <c r="J27" s="19">
        <f>IF(OR($A27="",$F27=""),"",IFERROR(MAX(0,$F27-$I27),""))</f>
        <v/>
      </c>
      <c r="K27" s="20">
        <f>IF(OR($A27="",$F27="",$J27=""),"",IF($J27=0,"Voll gedeckt",IF($I27&gt;0,"Teilweise gedeckt","Unbesetzt")))</f>
        <v/>
      </c>
    </row>
    <row r="28" ht="22" customHeight="1">
      <c r="A28" s="9" t="n"/>
      <c r="B28" s="33" t="n"/>
      <c r="C28" s="33" t="n"/>
      <c r="D28" s="9" t="n"/>
      <c r="E28" s="9" t="n"/>
      <c r="F28" s="18" t="n"/>
      <c r="G28" s="9" t="n"/>
      <c r="H28" s="9" t="n"/>
      <c r="I28" s="21">
        <f>IF($A28="","",COUNTIFS('Einsatzplan'!$B$9:$B$207,$A28,'Einsatzplan'!$P$9:$P$207,"OK"))</f>
        <v/>
      </c>
      <c r="J28" s="21">
        <f>IF(OR($A28="",$F28=""),"",IFERROR(MAX(0,$F28-$I28),""))</f>
        <v/>
      </c>
      <c r="K28" s="22">
        <f>IF(OR($A28="",$F28="",$J28=""),"",IF($J28=0,"Voll gedeckt",IF($I28&gt;0,"Teilweise gedeckt","Unbesetzt")))</f>
        <v/>
      </c>
    </row>
    <row r="29" ht="22" customHeight="1">
      <c r="A29" s="9" t="n"/>
      <c r="B29" s="33" t="n"/>
      <c r="C29" s="33" t="n"/>
      <c r="D29" s="9" t="n"/>
      <c r="E29" s="9" t="n"/>
      <c r="F29" s="18" t="n"/>
      <c r="G29" s="9" t="n"/>
      <c r="H29" s="9" t="n"/>
      <c r="I29" s="19">
        <f>IF($A29="","",COUNTIFS('Einsatzplan'!$B$9:$B$207,$A29,'Einsatzplan'!$P$9:$P$207,"OK"))</f>
        <v/>
      </c>
      <c r="J29" s="19">
        <f>IF(OR($A29="",$F29=""),"",IFERROR(MAX(0,$F29-$I29),""))</f>
        <v/>
      </c>
      <c r="K29" s="20">
        <f>IF(OR($A29="",$F29="",$J29=""),"",IF($J29=0,"Voll gedeckt",IF($I29&gt;0,"Teilweise gedeckt","Unbesetzt")))</f>
        <v/>
      </c>
    </row>
    <row r="30" ht="22" customHeight="1">
      <c r="A30" s="9" t="n"/>
      <c r="B30" s="33" t="n"/>
      <c r="C30" s="33" t="n"/>
      <c r="D30" s="9" t="n"/>
      <c r="E30" s="9" t="n"/>
      <c r="F30" s="18" t="n"/>
      <c r="G30" s="9" t="n"/>
      <c r="H30" s="9" t="n"/>
      <c r="I30" s="21">
        <f>IF($A30="","",COUNTIFS('Einsatzplan'!$B$9:$B$207,$A30,'Einsatzplan'!$P$9:$P$207,"OK"))</f>
        <v/>
      </c>
      <c r="J30" s="21">
        <f>IF(OR($A30="",$F30=""),"",IFERROR(MAX(0,$F30-$I30),""))</f>
        <v/>
      </c>
      <c r="K30" s="22">
        <f>IF(OR($A30="",$F30="",$J30=""),"",IF($J30=0,"Voll gedeckt",IF($I30&gt;0,"Teilweise gedeckt","Unbesetzt")))</f>
        <v/>
      </c>
    </row>
    <row r="31" ht="22" customHeight="1">
      <c r="A31" s="9" t="n"/>
      <c r="B31" s="33" t="n"/>
      <c r="C31" s="33" t="n"/>
      <c r="D31" s="9" t="n"/>
      <c r="E31" s="9" t="n"/>
      <c r="F31" s="18" t="n"/>
      <c r="G31" s="9" t="n"/>
      <c r="H31" s="9" t="n"/>
      <c r="I31" s="19">
        <f>IF($A31="","",COUNTIFS('Einsatzplan'!$B$9:$B$207,$A31,'Einsatzplan'!$P$9:$P$207,"OK"))</f>
        <v/>
      </c>
      <c r="J31" s="19">
        <f>IF(OR($A31="",$F31=""),"",IFERROR(MAX(0,$F31-$I31),""))</f>
        <v/>
      </c>
      <c r="K31" s="20">
        <f>IF(OR($A31="",$F31="",$J31=""),"",IF($J31=0,"Voll gedeckt",IF($I31&gt;0,"Teilweise gedeckt","Unbesetzt")))</f>
        <v/>
      </c>
    </row>
    <row r="32" ht="22" customHeight="1">
      <c r="A32" s="9" t="n"/>
      <c r="B32" s="33" t="n"/>
      <c r="C32" s="33" t="n"/>
      <c r="D32" s="9" t="n"/>
      <c r="E32" s="9" t="n"/>
      <c r="F32" s="18" t="n"/>
      <c r="G32" s="9" t="n"/>
      <c r="H32" s="9" t="n"/>
      <c r="I32" s="21">
        <f>IF($A32="","",COUNTIFS('Einsatzplan'!$B$9:$B$207,$A32,'Einsatzplan'!$P$9:$P$207,"OK"))</f>
        <v/>
      </c>
      <c r="J32" s="21">
        <f>IF(OR($A32="",$F32=""),"",IFERROR(MAX(0,$F32-$I32),""))</f>
        <v/>
      </c>
      <c r="K32" s="22">
        <f>IF(OR($A32="",$F32="",$J32=""),"",IF($J32=0,"Voll gedeckt",IF($I32&gt;0,"Teilweise gedeckt","Unbesetzt")))</f>
        <v/>
      </c>
    </row>
    <row r="33" ht="22" customHeight="1">
      <c r="A33" s="9" t="n"/>
      <c r="B33" s="33" t="n"/>
      <c r="C33" s="33" t="n"/>
      <c r="D33" s="9" t="n"/>
      <c r="E33" s="9" t="n"/>
      <c r="F33" s="18" t="n"/>
      <c r="G33" s="9" t="n"/>
      <c r="H33" s="9" t="n"/>
      <c r="I33" s="19">
        <f>IF($A33="","",COUNTIFS('Einsatzplan'!$B$9:$B$207,$A33,'Einsatzplan'!$P$9:$P$207,"OK"))</f>
        <v/>
      </c>
      <c r="J33" s="19">
        <f>IF(OR($A33="",$F33=""),"",IFERROR(MAX(0,$F33-$I33),""))</f>
        <v/>
      </c>
      <c r="K33" s="20">
        <f>IF(OR($A33="",$F33="",$J33=""),"",IF($J33=0,"Voll gedeckt",IF($I33&gt;0,"Teilweise gedeckt","Unbesetzt")))</f>
        <v/>
      </c>
    </row>
    <row r="34" ht="22" customHeight="1">
      <c r="A34" s="9" t="n"/>
      <c r="B34" s="33" t="n"/>
      <c r="C34" s="33" t="n"/>
      <c r="D34" s="9" t="n"/>
      <c r="E34" s="9" t="n"/>
      <c r="F34" s="18" t="n"/>
      <c r="G34" s="9" t="n"/>
      <c r="H34" s="9" t="n"/>
      <c r="I34" s="21">
        <f>IF($A34="","",COUNTIFS('Einsatzplan'!$B$9:$B$207,$A34,'Einsatzplan'!$P$9:$P$207,"OK"))</f>
        <v/>
      </c>
      <c r="J34" s="21">
        <f>IF(OR($A34="",$F34=""),"",IFERROR(MAX(0,$F34-$I34),""))</f>
        <v/>
      </c>
      <c r="K34" s="22">
        <f>IF(OR($A34="",$F34="",$J34=""),"",IF($J34=0,"Voll gedeckt",IF($I34&gt;0,"Teilweise gedeckt","Unbesetzt")))</f>
        <v/>
      </c>
    </row>
    <row r="35" ht="22" customHeight="1">
      <c r="A35" s="9" t="n"/>
      <c r="B35" s="33" t="n"/>
      <c r="C35" s="33" t="n"/>
      <c r="D35" s="9" t="n"/>
      <c r="E35" s="9" t="n"/>
      <c r="F35" s="18" t="n"/>
      <c r="G35" s="9" t="n"/>
      <c r="H35" s="9" t="n"/>
      <c r="I35" s="19">
        <f>IF($A35="","",COUNTIFS('Einsatzplan'!$B$9:$B$207,$A35,'Einsatzplan'!$P$9:$P$207,"OK"))</f>
        <v/>
      </c>
      <c r="J35" s="19">
        <f>IF(OR($A35="",$F35=""),"",IFERROR(MAX(0,$F35-$I35),""))</f>
        <v/>
      </c>
      <c r="K35" s="20">
        <f>IF(OR($A35="",$F35="",$J35=""),"",IF($J35=0,"Voll gedeckt",IF($I35&gt;0,"Teilweise gedeckt","Unbesetzt")))</f>
        <v/>
      </c>
    </row>
    <row r="36" ht="22" customHeight="1">
      <c r="A36" s="9" t="n"/>
      <c r="B36" s="33" t="n"/>
      <c r="C36" s="33" t="n"/>
      <c r="D36" s="9" t="n"/>
      <c r="E36" s="9" t="n"/>
      <c r="F36" s="18" t="n"/>
      <c r="G36" s="9" t="n"/>
      <c r="H36" s="9" t="n"/>
      <c r="I36" s="21">
        <f>IF($A36="","",COUNTIFS('Einsatzplan'!$B$9:$B$207,$A36,'Einsatzplan'!$P$9:$P$207,"OK"))</f>
        <v/>
      </c>
      <c r="J36" s="21">
        <f>IF(OR($A36="",$F36=""),"",IFERROR(MAX(0,$F36-$I36),""))</f>
        <v/>
      </c>
      <c r="K36" s="22">
        <f>IF(OR($A36="",$F36="",$J36=""),"",IF($J36=0,"Voll gedeckt",IF($I36&gt;0,"Teilweise gedeckt","Unbesetzt")))</f>
        <v/>
      </c>
    </row>
    <row r="37" ht="22" customHeight="1">
      <c r="A37" s="9" t="n"/>
      <c r="B37" s="33" t="n"/>
      <c r="C37" s="33" t="n"/>
      <c r="D37" s="9" t="n"/>
      <c r="E37" s="9" t="n"/>
      <c r="F37" s="18" t="n"/>
      <c r="G37" s="9" t="n"/>
      <c r="H37" s="9" t="n"/>
      <c r="I37" s="19">
        <f>IF($A37="","",COUNTIFS('Einsatzplan'!$B$9:$B$207,$A37,'Einsatzplan'!$P$9:$P$207,"OK"))</f>
        <v/>
      </c>
      <c r="J37" s="19">
        <f>IF(OR($A37="",$F37=""),"",IFERROR(MAX(0,$F37-$I37),""))</f>
        <v/>
      </c>
      <c r="K37" s="20">
        <f>IF(OR($A37="",$F37="",$J37=""),"",IF($J37=0,"Voll gedeckt",IF($I37&gt;0,"Teilweise gedeckt","Unbesetzt")))</f>
        <v/>
      </c>
    </row>
    <row r="38" ht="22" customHeight="1">
      <c r="A38" s="9" t="n"/>
      <c r="B38" s="33" t="n"/>
      <c r="C38" s="33" t="n"/>
      <c r="D38" s="9" t="n"/>
      <c r="E38" s="9" t="n"/>
      <c r="F38" s="18" t="n"/>
      <c r="G38" s="9" t="n"/>
      <c r="H38" s="9" t="n"/>
      <c r="I38" s="21">
        <f>IF($A38="","",COUNTIFS('Einsatzplan'!$B$9:$B$207,$A38,'Einsatzplan'!$P$9:$P$207,"OK"))</f>
        <v/>
      </c>
      <c r="J38" s="21">
        <f>IF(OR($A38="",$F38=""),"",IFERROR(MAX(0,$F38-$I38),""))</f>
        <v/>
      </c>
      <c r="K38" s="22">
        <f>IF(OR($A38="",$F38="",$J38=""),"",IF($J38=0,"Voll gedeckt",IF($I38&gt;0,"Teilweise gedeckt","Unbesetzt")))</f>
        <v/>
      </c>
    </row>
    <row r="39" ht="22" customHeight="1">
      <c r="A39" s="9" t="n"/>
      <c r="B39" s="33" t="n"/>
      <c r="C39" s="33" t="n"/>
      <c r="D39" s="9" t="n"/>
      <c r="E39" s="9" t="n"/>
      <c r="F39" s="18" t="n"/>
      <c r="G39" s="9" t="n"/>
      <c r="H39" s="9" t="n"/>
      <c r="I39" s="19">
        <f>IF($A39="","",COUNTIFS('Einsatzplan'!$B$9:$B$207,$A39,'Einsatzplan'!$P$9:$P$207,"OK"))</f>
        <v/>
      </c>
      <c r="J39" s="19">
        <f>IF(OR($A39="",$F39=""),"",IFERROR(MAX(0,$F39-$I39),""))</f>
        <v/>
      </c>
      <c r="K39" s="20">
        <f>IF(OR($A39="",$F39="",$J39=""),"",IF($J39=0,"Voll gedeckt",IF($I39&gt;0,"Teilweise gedeckt","Unbesetzt")))</f>
        <v/>
      </c>
    </row>
    <row r="40" ht="22" customHeight="1">
      <c r="A40" s="9" t="n"/>
      <c r="B40" s="33" t="n"/>
      <c r="C40" s="33" t="n"/>
      <c r="D40" s="9" t="n"/>
      <c r="E40" s="9" t="n"/>
      <c r="F40" s="18" t="n"/>
      <c r="G40" s="9" t="n"/>
      <c r="H40" s="9" t="n"/>
      <c r="I40" s="21">
        <f>IF($A40="","",COUNTIFS('Einsatzplan'!$B$9:$B$207,$A40,'Einsatzplan'!$P$9:$P$207,"OK"))</f>
        <v/>
      </c>
      <c r="J40" s="21">
        <f>IF(OR($A40="",$F40=""),"",IFERROR(MAX(0,$F40-$I40),""))</f>
        <v/>
      </c>
      <c r="K40" s="22">
        <f>IF(OR($A40="",$F40="",$J40=""),"",IF($J40=0,"Voll gedeckt",IF($I40&gt;0,"Teilweise gedeckt","Unbesetzt")))</f>
        <v/>
      </c>
    </row>
    <row r="41" ht="22" customHeight="1">
      <c r="A41" s="9" t="n"/>
      <c r="B41" s="33" t="n"/>
      <c r="C41" s="33" t="n"/>
      <c r="D41" s="9" t="n"/>
      <c r="E41" s="9" t="n"/>
      <c r="F41" s="18" t="n"/>
      <c r="G41" s="9" t="n"/>
      <c r="H41" s="9" t="n"/>
      <c r="I41" s="19">
        <f>IF($A41="","",COUNTIFS('Einsatzplan'!$B$9:$B$207,$A41,'Einsatzplan'!$P$9:$P$207,"OK"))</f>
        <v/>
      </c>
      <c r="J41" s="19">
        <f>IF(OR($A41="",$F41=""),"",IFERROR(MAX(0,$F41-$I41),""))</f>
        <v/>
      </c>
      <c r="K41" s="20">
        <f>IF(OR($A41="",$F41="",$J41=""),"",IF($J41=0,"Voll gedeckt",IF($I41&gt;0,"Teilweise gedeckt","Unbesetzt")))</f>
        <v/>
      </c>
    </row>
    <row r="42" ht="22" customHeight="1">
      <c r="A42" s="9" t="n"/>
      <c r="B42" s="33" t="n"/>
      <c r="C42" s="33" t="n"/>
      <c r="D42" s="9" t="n"/>
      <c r="E42" s="9" t="n"/>
      <c r="F42" s="18" t="n"/>
      <c r="G42" s="9" t="n"/>
      <c r="H42" s="9" t="n"/>
      <c r="I42" s="21">
        <f>IF($A42="","",COUNTIFS('Einsatzplan'!$B$9:$B$207,$A42,'Einsatzplan'!$P$9:$P$207,"OK"))</f>
        <v/>
      </c>
      <c r="J42" s="21">
        <f>IF(OR($A42="",$F42=""),"",IFERROR(MAX(0,$F42-$I42),""))</f>
        <v/>
      </c>
      <c r="K42" s="22">
        <f>IF(OR($A42="",$F42="",$J42=""),"",IF($J42=0,"Voll gedeckt",IF($I42&gt;0,"Teilweise gedeckt","Unbesetzt")))</f>
        <v/>
      </c>
    </row>
    <row r="43" ht="22" customHeight="1">
      <c r="A43" s="9" t="n"/>
      <c r="B43" s="33" t="n"/>
      <c r="C43" s="33" t="n"/>
      <c r="D43" s="9" t="n"/>
      <c r="E43" s="9" t="n"/>
      <c r="F43" s="18" t="n"/>
      <c r="G43" s="9" t="n"/>
      <c r="H43" s="9" t="n"/>
      <c r="I43" s="19">
        <f>IF($A43="","",COUNTIFS('Einsatzplan'!$B$9:$B$207,$A43,'Einsatzplan'!$P$9:$P$207,"OK"))</f>
        <v/>
      </c>
      <c r="J43" s="19">
        <f>IF(OR($A43="",$F43=""),"",IFERROR(MAX(0,$F43-$I43),""))</f>
        <v/>
      </c>
      <c r="K43" s="20">
        <f>IF(OR($A43="",$F43="",$J43=""),"",IF($J43=0,"Voll gedeckt",IF($I43&gt;0,"Teilweise gedeckt","Unbesetzt")))</f>
        <v/>
      </c>
    </row>
    <row r="44" ht="22" customHeight="1">
      <c r="A44" s="9" t="n"/>
      <c r="B44" s="33" t="n"/>
      <c r="C44" s="33" t="n"/>
      <c r="D44" s="9" t="n"/>
      <c r="E44" s="9" t="n"/>
      <c r="F44" s="18" t="n"/>
      <c r="G44" s="9" t="n"/>
      <c r="H44" s="9" t="n"/>
      <c r="I44" s="21">
        <f>IF($A44="","",COUNTIFS('Einsatzplan'!$B$9:$B$207,$A44,'Einsatzplan'!$P$9:$P$207,"OK"))</f>
        <v/>
      </c>
      <c r="J44" s="21">
        <f>IF(OR($A44="",$F44=""),"",IFERROR(MAX(0,$F44-$I44),""))</f>
        <v/>
      </c>
      <c r="K44" s="22">
        <f>IF(OR($A44="",$F44="",$J44=""),"",IF($J44=0,"Voll gedeckt",IF($I44&gt;0,"Teilweise gedeckt","Unbesetzt")))</f>
        <v/>
      </c>
    </row>
    <row r="45" ht="22" customHeight="1">
      <c r="A45" s="9" t="n"/>
      <c r="B45" s="33" t="n"/>
      <c r="C45" s="33" t="n"/>
      <c r="D45" s="9" t="n"/>
      <c r="E45" s="9" t="n"/>
      <c r="F45" s="18" t="n"/>
      <c r="G45" s="9" t="n"/>
      <c r="H45" s="9" t="n"/>
      <c r="I45" s="19">
        <f>IF($A45="","",COUNTIFS('Einsatzplan'!$B$9:$B$207,$A45,'Einsatzplan'!$P$9:$P$207,"OK"))</f>
        <v/>
      </c>
      <c r="J45" s="19">
        <f>IF(OR($A45="",$F45=""),"",IFERROR(MAX(0,$F45-$I45),""))</f>
        <v/>
      </c>
      <c r="K45" s="20">
        <f>IF(OR($A45="",$F45="",$J45=""),"",IF($J45=0,"Voll gedeckt",IF($I45&gt;0,"Teilweise gedeckt","Unbesetzt")))</f>
        <v/>
      </c>
    </row>
    <row r="46" ht="22" customHeight="1">
      <c r="A46" s="9" t="n"/>
      <c r="B46" s="33" t="n"/>
      <c r="C46" s="33" t="n"/>
      <c r="D46" s="9" t="n"/>
      <c r="E46" s="9" t="n"/>
      <c r="F46" s="18" t="n"/>
      <c r="G46" s="9" t="n"/>
      <c r="H46" s="9" t="n"/>
      <c r="I46" s="21">
        <f>IF($A46="","",COUNTIFS('Einsatzplan'!$B$9:$B$207,$A46,'Einsatzplan'!$P$9:$P$207,"OK"))</f>
        <v/>
      </c>
      <c r="J46" s="21">
        <f>IF(OR($A46="",$F46=""),"",IFERROR(MAX(0,$F46-$I46),""))</f>
        <v/>
      </c>
      <c r="K46" s="22">
        <f>IF(OR($A46="",$F46="",$J46=""),"",IF($J46=0,"Voll gedeckt",IF($I46&gt;0,"Teilweise gedeckt","Unbesetzt")))</f>
        <v/>
      </c>
    </row>
    <row r="47" ht="22" customHeight="1">
      <c r="A47" s="9" t="n"/>
      <c r="B47" s="33" t="n"/>
      <c r="C47" s="33" t="n"/>
      <c r="D47" s="9" t="n"/>
      <c r="E47" s="9" t="n"/>
      <c r="F47" s="18" t="n"/>
      <c r="G47" s="9" t="n"/>
      <c r="H47" s="9" t="n"/>
      <c r="I47" s="19">
        <f>IF($A47="","",COUNTIFS('Einsatzplan'!$B$9:$B$207,$A47,'Einsatzplan'!$P$9:$P$207,"OK"))</f>
        <v/>
      </c>
      <c r="J47" s="19">
        <f>IF(OR($A47="",$F47=""),"",IFERROR(MAX(0,$F47-$I47),""))</f>
        <v/>
      </c>
      <c r="K47" s="20">
        <f>IF(OR($A47="",$F47="",$J47=""),"",IF($J47=0,"Voll gedeckt",IF($I47&gt;0,"Teilweise gedeckt","Unbesetzt")))</f>
        <v/>
      </c>
    </row>
    <row r="48" ht="22" customHeight="1">
      <c r="A48" s="9" t="n"/>
      <c r="B48" s="33" t="n"/>
      <c r="C48" s="33" t="n"/>
      <c r="D48" s="9" t="n"/>
      <c r="E48" s="9" t="n"/>
      <c r="F48" s="18" t="n"/>
      <c r="G48" s="9" t="n"/>
      <c r="H48" s="9" t="n"/>
      <c r="I48" s="21">
        <f>IF($A48="","",COUNTIFS('Einsatzplan'!$B$9:$B$207,$A48,'Einsatzplan'!$P$9:$P$207,"OK"))</f>
        <v/>
      </c>
      <c r="J48" s="21">
        <f>IF(OR($A48="",$F48=""),"",IFERROR(MAX(0,$F48-$I48),""))</f>
        <v/>
      </c>
      <c r="K48" s="22">
        <f>IF(OR($A48="",$F48="",$J48=""),"",IF($J48=0,"Voll gedeckt",IF($I48&gt;0,"Teilweise gedeckt","Unbesetzt")))</f>
        <v/>
      </c>
    </row>
    <row r="49" ht="22" customHeight="1">
      <c r="A49" s="9" t="n"/>
      <c r="B49" s="33" t="n"/>
      <c r="C49" s="33" t="n"/>
      <c r="D49" s="9" t="n"/>
      <c r="E49" s="9" t="n"/>
      <c r="F49" s="18" t="n"/>
      <c r="G49" s="9" t="n"/>
      <c r="H49" s="9" t="n"/>
      <c r="I49" s="19">
        <f>IF($A49="","",COUNTIFS('Einsatzplan'!$B$9:$B$207,$A49,'Einsatzplan'!$P$9:$P$207,"OK"))</f>
        <v/>
      </c>
      <c r="J49" s="19">
        <f>IF(OR($A49="",$F49=""),"",IFERROR(MAX(0,$F49-$I49),""))</f>
        <v/>
      </c>
      <c r="K49" s="20">
        <f>IF(OR($A49="",$F49="",$J49=""),"",IF($J49=0,"Voll gedeckt",IF($I49&gt;0,"Teilweise gedeckt","Unbesetzt")))</f>
        <v/>
      </c>
    </row>
    <row r="50" ht="22" customHeight="1">
      <c r="A50" s="9" t="n"/>
      <c r="B50" s="33" t="n"/>
      <c r="C50" s="33" t="n"/>
      <c r="D50" s="9" t="n"/>
      <c r="E50" s="9" t="n"/>
      <c r="F50" s="18" t="n"/>
      <c r="G50" s="9" t="n"/>
      <c r="H50" s="9" t="n"/>
      <c r="I50" s="21">
        <f>IF($A50="","",COUNTIFS('Einsatzplan'!$B$9:$B$207,$A50,'Einsatzplan'!$P$9:$P$207,"OK"))</f>
        <v/>
      </c>
      <c r="J50" s="21">
        <f>IF(OR($A50="",$F50=""),"",IFERROR(MAX(0,$F50-$I50),""))</f>
        <v/>
      </c>
      <c r="K50" s="22">
        <f>IF(OR($A50="",$F50="",$J50=""),"",IF($J50=0,"Voll gedeckt",IF($I50&gt;0,"Teilweise gedeckt","Unbesetzt")))</f>
        <v/>
      </c>
    </row>
    <row r="51" ht="22" customHeight="1">
      <c r="A51" s="9" t="n"/>
      <c r="B51" s="33" t="n"/>
      <c r="C51" s="33" t="n"/>
      <c r="D51" s="9" t="n"/>
      <c r="E51" s="9" t="n"/>
      <c r="F51" s="18" t="n"/>
      <c r="G51" s="9" t="n"/>
      <c r="H51" s="9" t="n"/>
      <c r="I51" s="19">
        <f>IF($A51="","",COUNTIFS('Einsatzplan'!$B$9:$B$207,$A51,'Einsatzplan'!$P$9:$P$207,"OK"))</f>
        <v/>
      </c>
      <c r="J51" s="19">
        <f>IF(OR($A51="",$F51=""),"",IFERROR(MAX(0,$F51-$I51),""))</f>
        <v/>
      </c>
      <c r="K51" s="20">
        <f>IF(OR($A51="",$F51="",$J51=""),"",IF($J51=0,"Voll gedeckt",IF($I51&gt;0,"Teilweise gedeckt","Unbesetzt")))</f>
        <v/>
      </c>
    </row>
    <row r="52" ht="22" customHeight="1">
      <c r="A52" s="9" t="n"/>
      <c r="B52" s="33" t="n"/>
      <c r="C52" s="33" t="n"/>
      <c r="D52" s="9" t="n"/>
      <c r="E52" s="9" t="n"/>
      <c r="F52" s="18" t="n"/>
      <c r="G52" s="9" t="n"/>
      <c r="H52" s="9" t="n"/>
      <c r="I52" s="21">
        <f>IF($A52="","",COUNTIFS('Einsatzplan'!$B$9:$B$207,$A52,'Einsatzplan'!$P$9:$P$207,"OK"))</f>
        <v/>
      </c>
      <c r="J52" s="21">
        <f>IF(OR($A52="",$F52=""),"",IFERROR(MAX(0,$F52-$I52),""))</f>
        <v/>
      </c>
      <c r="K52" s="22">
        <f>IF(OR($A52="",$F52="",$J52=""),"",IF($J52=0,"Voll gedeckt",IF($I52&gt;0,"Teilweise gedeckt","Unbesetzt")))</f>
        <v/>
      </c>
    </row>
    <row r="53" ht="22" customHeight="1">
      <c r="A53" s="9" t="n"/>
      <c r="B53" s="33" t="n"/>
      <c r="C53" s="33" t="n"/>
      <c r="D53" s="9" t="n"/>
      <c r="E53" s="9" t="n"/>
      <c r="F53" s="18" t="n"/>
      <c r="G53" s="9" t="n"/>
      <c r="H53" s="9" t="n"/>
      <c r="I53" s="19">
        <f>IF($A53="","",COUNTIFS('Einsatzplan'!$B$9:$B$207,$A53,'Einsatzplan'!$P$9:$P$207,"OK"))</f>
        <v/>
      </c>
      <c r="J53" s="19">
        <f>IF(OR($A53="",$F53=""),"",IFERROR(MAX(0,$F53-$I53),""))</f>
        <v/>
      </c>
      <c r="K53" s="20">
        <f>IF(OR($A53="",$F53="",$J53=""),"",IF($J53=0,"Voll gedeckt",IF($I53&gt;0,"Teilweise gedeckt","Unbesetzt")))</f>
        <v/>
      </c>
    </row>
    <row r="54" ht="22" customHeight="1">
      <c r="A54" s="9" t="n"/>
      <c r="B54" s="33" t="n"/>
      <c r="C54" s="33" t="n"/>
      <c r="D54" s="9" t="n"/>
      <c r="E54" s="9" t="n"/>
      <c r="F54" s="18" t="n"/>
      <c r="G54" s="9" t="n"/>
      <c r="H54" s="9" t="n"/>
      <c r="I54" s="21">
        <f>IF($A54="","",COUNTIFS('Einsatzplan'!$B$9:$B$207,$A54,'Einsatzplan'!$P$9:$P$207,"OK"))</f>
        <v/>
      </c>
      <c r="J54" s="21">
        <f>IF(OR($A54="",$F54=""),"",IFERROR(MAX(0,$F54-$I54),""))</f>
        <v/>
      </c>
      <c r="K54" s="22">
        <f>IF(OR($A54="",$F54="",$J54=""),"",IF($J54=0,"Voll gedeckt",IF($I54&gt;0,"Teilweise gedeckt","Unbesetzt")))</f>
        <v/>
      </c>
    </row>
    <row r="55" ht="22" customHeight="1">
      <c r="A55" s="9" t="n"/>
      <c r="B55" s="33" t="n"/>
      <c r="C55" s="33" t="n"/>
      <c r="D55" s="9" t="n"/>
      <c r="E55" s="9" t="n"/>
      <c r="F55" s="18" t="n"/>
      <c r="G55" s="9" t="n"/>
      <c r="H55" s="9" t="n"/>
      <c r="I55" s="19">
        <f>IF($A55="","",COUNTIFS('Einsatzplan'!$B$9:$B$207,$A55,'Einsatzplan'!$P$9:$P$207,"OK"))</f>
        <v/>
      </c>
      <c r="J55" s="19">
        <f>IF(OR($A55="",$F55=""),"",IFERROR(MAX(0,$F55-$I55),""))</f>
        <v/>
      </c>
      <c r="K55" s="20">
        <f>IF(OR($A55="",$F55="",$J55=""),"",IF($J55=0,"Voll gedeckt",IF($I55&gt;0,"Teilweise gedeckt","Unbesetzt")))</f>
        <v/>
      </c>
    </row>
    <row r="56" ht="22" customHeight="1">
      <c r="A56" s="9" t="n"/>
      <c r="B56" s="33" t="n"/>
      <c r="C56" s="33" t="n"/>
      <c r="D56" s="9" t="n"/>
      <c r="E56" s="9" t="n"/>
      <c r="F56" s="18" t="n"/>
      <c r="G56" s="9" t="n"/>
      <c r="H56" s="9" t="n"/>
      <c r="I56" s="21">
        <f>IF($A56="","",COUNTIFS('Einsatzplan'!$B$9:$B$207,$A56,'Einsatzplan'!$P$9:$P$207,"OK"))</f>
        <v/>
      </c>
      <c r="J56" s="21">
        <f>IF(OR($A56="",$F56=""),"",IFERROR(MAX(0,$F56-$I56),""))</f>
        <v/>
      </c>
      <c r="K56" s="22">
        <f>IF(OR($A56="",$F56="",$J56=""),"",IF($J56=0,"Voll gedeckt",IF($I56&gt;0,"Teilweise gedeckt","Unbesetzt")))</f>
        <v/>
      </c>
    </row>
    <row r="57" ht="22" customHeight="1">
      <c r="A57" s="9" t="n"/>
      <c r="B57" s="33" t="n"/>
      <c r="C57" s="33" t="n"/>
      <c r="D57" s="9" t="n"/>
      <c r="E57" s="9" t="n"/>
      <c r="F57" s="18" t="n"/>
      <c r="G57" s="9" t="n"/>
      <c r="H57" s="9" t="n"/>
      <c r="I57" s="19">
        <f>IF($A57="","",COUNTIFS('Einsatzplan'!$B$9:$B$207,$A57,'Einsatzplan'!$P$9:$P$207,"OK"))</f>
        <v/>
      </c>
      <c r="J57" s="19">
        <f>IF(OR($A57="",$F57=""),"",IFERROR(MAX(0,$F57-$I57),""))</f>
        <v/>
      </c>
      <c r="K57" s="20">
        <f>IF(OR($A57="",$F57="",$J57=""),"",IF($J57=0,"Voll gedeckt",IF($I57&gt;0,"Teilweise gedeckt","Unbesetzt")))</f>
        <v/>
      </c>
    </row>
    <row r="58" ht="22" customHeight="1">
      <c r="A58" s="9" t="n"/>
      <c r="B58" s="33" t="n"/>
      <c r="C58" s="33" t="n"/>
      <c r="D58" s="9" t="n"/>
      <c r="E58" s="9" t="n"/>
      <c r="F58" s="18" t="n"/>
      <c r="G58" s="9" t="n"/>
      <c r="H58" s="9" t="n"/>
      <c r="I58" s="21">
        <f>IF($A58="","",COUNTIFS('Einsatzplan'!$B$9:$B$207,$A58,'Einsatzplan'!$P$9:$P$207,"OK"))</f>
        <v/>
      </c>
      <c r="J58" s="21">
        <f>IF(OR($A58="",$F58=""),"",IFERROR(MAX(0,$F58-$I58),""))</f>
        <v/>
      </c>
      <c r="K58" s="22">
        <f>IF(OR($A58="",$F58="",$J58=""),"",IF($J58=0,"Voll gedeckt",IF($I58&gt;0,"Teilweise gedeckt","Unbesetzt")))</f>
        <v/>
      </c>
    </row>
    <row r="59" ht="22" customHeight="1">
      <c r="A59" s="9" t="n"/>
      <c r="B59" s="33" t="n"/>
      <c r="C59" s="33" t="n"/>
      <c r="D59" s="9" t="n"/>
      <c r="E59" s="9" t="n"/>
      <c r="F59" s="18" t="n"/>
      <c r="G59" s="9" t="n"/>
      <c r="H59" s="9" t="n"/>
      <c r="I59" s="19">
        <f>IF($A59="","",COUNTIFS('Einsatzplan'!$B$9:$B$207,$A59,'Einsatzplan'!$P$9:$P$207,"OK"))</f>
        <v/>
      </c>
      <c r="J59" s="19">
        <f>IF(OR($A59="",$F59=""),"",IFERROR(MAX(0,$F59-$I59),""))</f>
        <v/>
      </c>
      <c r="K59" s="20">
        <f>IF(OR($A59="",$F59="",$J59=""),"",IF($J59=0,"Voll gedeckt",IF($I59&gt;0,"Teilweise gedeckt","Unbesetzt")))</f>
        <v/>
      </c>
    </row>
    <row r="60" ht="22" customHeight="1">
      <c r="A60" s="9" t="n"/>
      <c r="B60" s="33" t="n"/>
      <c r="C60" s="33" t="n"/>
      <c r="D60" s="9" t="n"/>
      <c r="E60" s="9" t="n"/>
      <c r="F60" s="18" t="n"/>
      <c r="G60" s="9" t="n"/>
      <c r="H60" s="9" t="n"/>
      <c r="I60" s="21">
        <f>IF($A60="","",COUNTIFS('Einsatzplan'!$B$9:$B$207,$A60,'Einsatzplan'!$P$9:$P$207,"OK"))</f>
        <v/>
      </c>
      <c r="J60" s="21">
        <f>IF(OR($A60="",$F60=""),"",IFERROR(MAX(0,$F60-$I60),""))</f>
        <v/>
      </c>
      <c r="K60" s="22">
        <f>IF(OR($A60="",$F60="",$J60=""),"",IF($J60=0,"Voll gedeckt",IF($I60&gt;0,"Teilweise gedeckt","Unbesetzt")))</f>
        <v/>
      </c>
    </row>
    <row r="61" ht="22" customHeight="1">
      <c r="A61" s="9" t="n"/>
      <c r="B61" s="33" t="n"/>
      <c r="C61" s="33" t="n"/>
      <c r="D61" s="9" t="n"/>
      <c r="E61" s="9" t="n"/>
      <c r="F61" s="18" t="n"/>
      <c r="G61" s="9" t="n"/>
      <c r="H61" s="9" t="n"/>
      <c r="I61" s="19">
        <f>IF($A61="","",COUNTIFS('Einsatzplan'!$B$9:$B$207,$A61,'Einsatzplan'!$P$9:$P$207,"OK"))</f>
        <v/>
      </c>
      <c r="J61" s="19">
        <f>IF(OR($A61="",$F61=""),"",IFERROR(MAX(0,$F61-$I61),""))</f>
        <v/>
      </c>
      <c r="K61" s="20">
        <f>IF(OR($A61="",$F61="",$J61=""),"",IF($J61=0,"Voll gedeckt",IF($I61&gt;0,"Teilweise gedeckt","Unbesetzt")))</f>
        <v/>
      </c>
    </row>
    <row r="62" ht="22" customHeight="1">
      <c r="A62" s="9" t="n"/>
      <c r="B62" s="33" t="n"/>
      <c r="C62" s="33" t="n"/>
      <c r="D62" s="9" t="n"/>
      <c r="E62" s="9" t="n"/>
      <c r="F62" s="18" t="n"/>
      <c r="G62" s="9" t="n"/>
      <c r="H62" s="9" t="n"/>
      <c r="I62" s="21">
        <f>IF($A62="","",COUNTIFS('Einsatzplan'!$B$9:$B$207,$A62,'Einsatzplan'!$P$9:$P$207,"OK"))</f>
        <v/>
      </c>
      <c r="J62" s="21">
        <f>IF(OR($A62="",$F62=""),"",IFERROR(MAX(0,$F62-$I62),""))</f>
        <v/>
      </c>
      <c r="K62" s="22">
        <f>IF(OR($A62="",$F62="",$J62=""),"",IF($J62=0,"Voll gedeckt",IF($I62&gt;0,"Teilweise gedeckt","Unbesetzt")))</f>
        <v/>
      </c>
    </row>
    <row r="63" ht="22" customHeight="1">
      <c r="A63" s="9" t="n"/>
      <c r="B63" s="33" t="n"/>
      <c r="C63" s="33" t="n"/>
      <c r="D63" s="9" t="n"/>
      <c r="E63" s="9" t="n"/>
      <c r="F63" s="18" t="n"/>
      <c r="G63" s="9" t="n"/>
      <c r="H63" s="9" t="n"/>
      <c r="I63" s="19">
        <f>IF($A63="","",COUNTIFS('Einsatzplan'!$B$9:$B$207,$A63,'Einsatzplan'!$P$9:$P$207,"OK"))</f>
        <v/>
      </c>
      <c r="J63" s="19">
        <f>IF(OR($A63="",$F63=""),"",IFERROR(MAX(0,$F63-$I63),""))</f>
        <v/>
      </c>
      <c r="K63" s="20">
        <f>IF(OR($A63="",$F63="",$J63=""),"",IF($J63=0,"Voll gedeckt",IF($I63&gt;0,"Teilweise gedeckt","Unbesetzt")))</f>
        <v/>
      </c>
    </row>
    <row r="64" ht="22" customHeight="1">
      <c r="A64" s="9" t="n"/>
      <c r="B64" s="33" t="n"/>
      <c r="C64" s="33" t="n"/>
      <c r="D64" s="9" t="n"/>
      <c r="E64" s="9" t="n"/>
      <c r="F64" s="18" t="n"/>
      <c r="G64" s="9" t="n"/>
      <c r="H64" s="9" t="n"/>
      <c r="I64" s="21">
        <f>IF($A64="","",COUNTIFS('Einsatzplan'!$B$9:$B$207,$A64,'Einsatzplan'!$P$9:$P$207,"OK"))</f>
        <v/>
      </c>
      <c r="J64" s="21">
        <f>IF(OR($A64="",$F64=""),"",IFERROR(MAX(0,$F64-$I64),""))</f>
        <v/>
      </c>
      <c r="K64" s="22">
        <f>IF(OR($A64="",$F64="",$J64=""),"",IF($J64=0,"Voll gedeckt",IF($I64&gt;0,"Teilweise gedeckt","Unbesetzt")))</f>
        <v/>
      </c>
    </row>
    <row r="65" ht="22" customHeight="1">
      <c r="A65" s="9" t="n"/>
      <c r="B65" s="33" t="n"/>
      <c r="C65" s="33" t="n"/>
      <c r="D65" s="9" t="n"/>
      <c r="E65" s="9" t="n"/>
      <c r="F65" s="18" t="n"/>
      <c r="G65" s="9" t="n"/>
      <c r="H65" s="9" t="n"/>
      <c r="I65" s="19">
        <f>IF($A65="","",COUNTIFS('Einsatzplan'!$B$9:$B$207,$A65,'Einsatzplan'!$P$9:$P$207,"OK"))</f>
        <v/>
      </c>
      <c r="J65" s="19">
        <f>IF(OR($A65="",$F65=""),"",IFERROR(MAX(0,$F65-$I65),""))</f>
        <v/>
      </c>
      <c r="K65" s="20">
        <f>IF(OR($A65="",$F65="",$J65=""),"",IF($J65=0,"Voll gedeckt",IF($I65&gt;0,"Teilweise gedeckt","Unbesetzt")))</f>
        <v/>
      </c>
    </row>
    <row r="66" ht="22" customHeight="1">
      <c r="A66" s="9" t="n"/>
      <c r="B66" s="33" t="n"/>
      <c r="C66" s="33" t="n"/>
      <c r="D66" s="9" t="n"/>
      <c r="E66" s="9" t="n"/>
      <c r="F66" s="18" t="n"/>
      <c r="G66" s="9" t="n"/>
      <c r="H66" s="9" t="n"/>
      <c r="I66" s="21">
        <f>IF($A66="","",COUNTIFS('Einsatzplan'!$B$9:$B$207,$A66,'Einsatzplan'!$P$9:$P$207,"OK"))</f>
        <v/>
      </c>
      <c r="J66" s="21">
        <f>IF(OR($A66="",$F66=""),"",IFERROR(MAX(0,$F66-$I66),""))</f>
        <v/>
      </c>
      <c r="K66" s="22">
        <f>IF(OR($A66="",$F66="",$J66=""),"",IF($J66=0,"Voll gedeckt",IF($I66&gt;0,"Teilweise gedeckt","Unbesetzt")))</f>
        <v/>
      </c>
    </row>
    <row r="67" ht="22" customHeight="1">
      <c r="A67" s="9" t="n"/>
      <c r="B67" s="33" t="n"/>
      <c r="C67" s="33" t="n"/>
      <c r="D67" s="9" t="n"/>
      <c r="E67" s="9" t="n"/>
      <c r="F67" s="18" t="n"/>
      <c r="G67" s="9" t="n"/>
      <c r="H67" s="9" t="n"/>
      <c r="I67" s="19">
        <f>IF($A67="","",COUNTIFS('Einsatzplan'!$B$9:$B$207,$A67,'Einsatzplan'!$P$9:$P$207,"OK"))</f>
        <v/>
      </c>
      <c r="J67" s="19">
        <f>IF(OR($A67="",$F67=""),"",IFERROR(MAX(0,$F67-$I67),""))</f>
        <v/>
      </c>
      <c r="K67" s="20">
        <f>IF(OR($A67="",$F67="",$J67=""),"",IF($J67=0,"Voll gedeckt",IF($I67&gt;0,"Teilweise gedeckt","Unbesetzt")))</f>
        <v/>
      </c>
    </row>
    <row r="68" ht="22" customHeight="1">
      <c r="A68" s="9" t="n"/>
      <c r="B68" s="33" t="n"/>
      <c r="C68" s="33" t="n"/>
      <c r="D68" s="9" t="n"/>
      <c r="E68" s="9" t="n"/>
      <c r="F68" s="18" t="n"/>
      <c r="G68" s="9" t="n"/>
      <c r="H68" s="9" t="n"/>
      <c r="I68" s="21">
        <f>IF($A68="","",COUNTIFS('Einsatzplan'!$B$9:$B$207,$A68,'Einsatzplan'!$P$9:$P$207,"OK"))</f>
        <v/>
      </c>
      <c r="J68" s="21">
        <f>IF(OR($A68="",$F68=""),"",IFERROR(MAX(0,$F68-$I68),""))</f>
        <v/>
      </c>
      <c r="K68" s="22">
        <f>IF(OR($A68="",$F68="",$J68=""),"",IF($J68=0,"Voll gedeckt",IF($I68&gt;0,"Teilweise gedeckt","Unbesetzt")))</f>
        <v/>
      </c>
    </row>
    <row r="69" ht="22" customHeight="1">
      <c r="A69" s="9" t="n"/>
      <c r="B69" s="33" t="n"/>
      <c r="C69" s="33" t="n"/>
      <c r="D69" s="9" t="n"/>
      <c r="E69" s="9" t="n"/>
      <c r="F69" s="18" t="n"/>
      <c r="G69" s="9" t="n"/>
      <c r="H69" s="9" t="n"/>
      <c r="I69" s="19">
        <f>IF($A69="","",COUNTIFS('Einsatzplan'!$B$9:$B$207,$A69,'Einsatzplan'!$P$9:$P$207,"OK"))</f>
        <v/>
      </c>
      <c r="J69" s="19">
        <f>IF(OR($A69="",$F69=""),"",IFERROR(MAX(0,$F69-$I69),""))</f>
        <v/>
      </c>
      <c r="K69" s="20">
        <f>IF(OR($A69="",$F69="",$J69=""),"",IF($J69=0,"Voll gedeckt",IF($I69&gt;0,"Teilweise gedeckt","Unbesetzt")))</f>
        <v/>
      </c>
    </row>
    <row r="70" ht="22" customHeight="1">
      <c r="A70" s="9" t="n"/>
      <c r="B70" s="33" t="n"/>
      <c r="C70" s="33" t="n"/>
      <c r="D70" s="9" t="n"/>
      <c r="E70" s="9" t="n"/>
      <c r="F70" s="18" t="n"/>
      <c r="G70" s="9" t="n"/>
      <c r="H70" s="9" t="n"/>
      <c r="I70" s="21">
        <f>IF($A70="","",COUNTIFS('Einsatzplan'!$B$9:$B$207,$A70,'Einsatzplan'!$P$9:$P$207,"OK"))</f>
        <v/>
      </c>
      <c r="J70" s="21">
        <f>IF(OR($A70="",$F70=""),"",IFERROR(MAX(0,$F70-$I70),""))</f>
        <v/>
      </c>
      <c r="K70" s="22">
        <f>IF(OR($A70="",$F70="",$J70=""),"",IF($J70=0,"Voll gedeckt",IF($I70&gt;0,"Teilweise gedeckt","Unbesetzt")))</f>
        <v/>
      </c>
    </row>
    <row r="71" ht="22" customHeight="1">
      <c r="A71" s="9" t="n"/>
      <c r="B71" s="33" t="n"/>
      <c r="C71" s="33" t="n"/>
      <c r="D71" s="9" t="n"/>
      <c r="E71" s="9" t="n"/>
      <c r="F71" s="18" t="n"/>
      <c r="G71" s="9" t="n"/>
      <c r="H71" s="9" t="n"/>
      <c r="I71" s="19">
        <f>IF($A71="","",COUNTIFS('Einsatzplan'!$B$9:$B$207,$A71,'Einsatzplan'!$P$9:$P$207,"OK"))</f>
        <v/>
      </c>
      <c r="J71" s="19">
        <f>IF(OR($A71="",$F71=""),"",IFERROR(MAX(0,$F71-$I71),""))</f>
        <v/>
      </c>
      <c r="K71" s="20">
        <f>IF(OR($A71="",$F71="",$J71=""),"",IF($J71=0,"Voll gedeckt",IF($I71&gt;0,"Teilweise gedeckt","Unbesetzt")))</f>
        <v/>
      </c>
    </row>
    <row r="72" ht="22" customHeight="1">
      <c r="A72" s="9" t="n"/>
      <c r="B72" s="33" t="n"/>
      <c r="C72" s="33" t="n"/>
      <c r="D72" s="9" t="n"/>
      <c r="E72" s="9" t="n"/>
      <c r="F72" s="18" t="n"/>
      <c r="G72" s="9" t="n"/>
      <c r="H72" s="9" t="n"/>
      <c r="I72" s="21">
        <f>IF($A72="","",COUNTIFS('Einsatzplan'!$B$9:$B$207,$A72,'Einsatzplan'!$P$9:$P$207,"OK"))</f>
        <v/>
      </c>
      <c r="J72" s="21">
        <f>IF(OR($A72="",$F72=""),"",IFERROR(MAX(0,$F72-$I72),""))</f>
        <v/>
      </c>
      <c r="K72" s="22">
        <f>IF(OR($A72="",$F72="",$J72=""),"",IF($J72=0,"Voll gedeckt",IF($I72&gt;0,"Teilweise gedeckt","Unbesetzt")))</f>
        <v/>
      </c>
    </row>
    <row r="73" ht="22" customHeight="1">
      <c r="A73" s="9" t="n"/>
      <c r="B73" s="33" t="n"/>
      <c r="C73" s="33" t="n"/>
      <c r="D73" s="9" t="n"/>
      <c r="E73" s="9" t="n"/>
      <c r="F73" s="18" t="n"/>
      <c r="G73" s="9" t="n"/>
      <c r="H73" s="9" t="n"/>
      <c r="I73" s="19">
        <f>IF($A73="","",COUNTIFS('Einsatzplan'!$B$9:$B$207,$A73,'Einsatzplan'!$P$9:$P$207,"OK"))</f>
        <v/>
      </c>
      <c r="J73" s="19">
        <f>IF(OR($A73="",$F73=""),"",IFERROR(MAX(0,$F73-$I73),""))</f>
        <v/>
      </c>
      <c r="K73" s="20">
        <f>IF(OR($A73="",$F73="",$J73=""),"",IF($J73=0,"Voll gedeckt",IF($I73&gt;0,"Teilweise gedeckt","Unbesetzt")))</f>
        <v/>
      </c>
    </row>
    <row r="74" ht="22" customHeight="1">
      <c r="A74" s="9" t="n"/>
      <c r="B74" s="33" t="n"/>
      <c r="C74" s="33" t="n"/>
      <c r="D74" s="9" t="n"/>
      <c r="E74" s="9" t="n"/>
      <c r="F74" s="18" t="n"/>
      <c r="G74" s="9" t="n"/>
      <c r="H74" s="9" t="n"/>
      <c r="I74" s="21">
        <f>IF($A74="","",COUNTIFS('Einsatzplan'!$B$9:$B$207,$A74,'Einsatzplan'!$P$9:$P$207,"OK"))</f>
        <v/>
      </c>
      <c r="J74" s="21">
        <f>IF(OR($A74="",$F74=""),"",IFERROR(MAX(0,$F74-$I74),""))</f>
        <v/>
      </c>
      <c r="K74" s="22">
        <f>IF(OR($A74="",$F74="",$J74=""),"",IF($J74=0,"Voll gedeckt",IF($I74&gt;0,"Teilweise gedeckt","Unbesetzt")))</f>
        <v/>
      </c>
    </row>
    <row r="75" ht="22" customHeight="1">
      <c r="A75" s="9" t="n"/>
      <c r="B75" s="33" t="n"/>
      <c r="C75" s="33" t="n"/>
      <c r="D75" s="9" t="n"/>
      <c r="E75" s="9" t="n"/>
      <c r="F75" s="18" t="n"/>
      <c r="G75" s="9" t="n"/>
      <c r="H75" s="9" t="n"/>
      <c r="I75" s="19">
        <f>IF($A75="","",COUNTIFS('Einsatzplan'!$B$9:$B$207,$A75,'Einsatzplan'!$P$9:$P$207,"OK"))</f>
        <v/>
      </c>
      <c r="J75" s="19">
        <f>IF(OR($A75="",$F75=""),"",IFERROR(MAX(0,$F75-$I75),""))</f>
        <v/>
      </c>
      <c r="K75" s="20">
        <f>IF(OR($A75="",$F75="",$J75=""),"",IF($J75=0,"Voll gedeckt",IF($I75&gt;0,"Teilweise gedeckt","Unbesetzt")))</f>
        <v/>
      </c>
    </row>
    <row r="76" ht="22" customHeight="1">
      <c r="A76" s="9" t="n"/>
      <c r="B76" s="33" t="n"/>
      <c r="C76" s="33" t="n"/>
      <c r="D76" s="9" t="n"/>
      <c r="E76" s="9" t="n"/>
      <c r="F76" s="18" t="n"/>
      <c r="G76" s="9" t="n"/>
      <c r="H76" s="9" t="n"/>
      <c r="I76" s="21">
        <f>IF($A76="","",COUNTIFS('Einsatzplan'!$B$9:$B$207,$A76,'Einsatzplan'!$P$9:$P$207,"OK"))</f>
        <v/>
      </c>
      <c r="J76" s="21">
        <f>IF(OR($A76="",$F76=""),"",IFERROR(MAX(0,$F76-$I76),""))</f>
        <v/>
      </c>
      <c r="K76" s="22">
        <f>IF(OR($A76="",$F76="",$J76=""),"",IF($J76=0,"Voll gedeckt",IF($I76&gt;0,"Teilweise gedeckt","Unbesetzt")))</f>
        <v/>
      </c>
    </row>
    <row r="77" ht="22" customHeight="1">
      <c r="A77" s="9" t="n"/>
      <c r="B77" s="33" t="n"/>
      <c r="C77" s="33" t="n"/>
      <c r="D77" s="9" t="n"/>
      <c r="E77" s="9" t="n"/>
      <c r="F77" s="18" t="n"/>
      <c r="G77" s="9" t="n"/>
      <c r="H77" s="9" t="n"/>
      <c r="I77" s="19">
        <f>IF($A77="","",COUNTIFS('Einsatzplan'!$B$9:$B$207,$A77,'Einsatzplan'!$P$9:$P$207,"OK"))</f>
        <v/>
      </c>
      <c r="J77" s="19">
        <f>IF(OR($A77="",$F77=""),"",IFERROR(MAX(0,$F77-$I77),""))</f>
        <v/>
      </c>
      <c r="K77" s="20">
        <f>IF(OR($A77="",$F77="",$J77=""),"",IF($J77=0,"Voll gedeckt",IF($I77&gt;0,"Teilweise gedeckt","Unbesetzt")))</f>
        <v/>
      </c>
    </row>
    <row r="78" ht="22" customHeight="1">
      <c r="A78" s="9" t="n"/>
      <c r="B78" s="33" t="n"/>
      <c r="C78" s="33" t="n"/>
      <c r="D78" s="9" t="n"/>
      <c r="E78" s="9" t="n"/>
      <c r="F78" s="18" t="n"/>
      <c r="G78" s="9" t="n"/>
      <c r="H78" s="9" t="n"/>
      <c r="I78" s="21">
        <f>IF($A78="","",COUNTIFS('Einsatzplan'!$B$9:$B$207,$A78,'Einsatzplan'!$P$9:$P$207,"OK"))</f>
        <v/>
      </c>
      <c r="J78" s="21">
        <f>IF(OR($A78="",$F78=""),"",IFERROR(MAX(0,$F78-$I78),""))</f>
        <v/>
      </c>
      <c r="K78" s="22">
        <f>IF(OR($A78="",$F78="",$J78=""),"",IF($J78=0,"Voll gedeckt",IF($I78&gt;0,"Teilweise gedeckt","Unbesetzt")))</f>
        <v/>
      </c>
    </row>
    <row r="79" ht="22" customHeight="1">
      <c r="A79" s="9" t="n"/>
      <c r="B79" s="33" t="n"/>
      <c r="C79" s="33" t="n"/>
      <c r="D79" s="9" t="n"/>
      <c r="E79" s="9" t="n"/>
      <c r="F79" s="18" t="n"/>
      <c r="G79" s="9" t="n"/>
      <c r="H79" s="9" t="n"/>
      <c r="I79" s="19">
        <f>IF($A79="","",COUNTIFS('Einsatzplan'!$B$9:$B$207,$A79,'Einsatzplan'!$P$9:$P$207,"OK"))</f>
        <v/>
      </c>
      <c r="J79" s="19">
        <f>IF(OR($A79="",$F79=""),"",IFERROR(MAX(0,$F79-$I79),""))</f>
        <v/>
      </c>
      <c r="K79" s="20">
        <f>IF(OR($A79="",$F79="",$J79=""),"",IF($J79=0,"Voll gedeckt",IF($I79&gt;0,"Teilweise gedeckt","Unbesetzt")))</f>
        <v/>
      </c>
    </row>
    <row r="80" ht="22" customHeight="1">
      <c r="A80" s="9" t="n"/>
      <c r="B80" s="33" t="n"/>
      <c r="C80" s="33" t="n"/>
      <c r="D80" s="9" t="n"/>
      <c r="E80" s="9" t="n"/>
      <c r="F80" s="18" t="n"/>
      <c r="G80" s="9" t="n"/>
      <c r="H80" s="9" t="n"/>
      <c r="I80" s="21">
        <f>IF($A80="","",COUNTIFS('Einsatzplan'!$B$9:$B$207,$A80,'Einsatzplan'!$P$9:$P$207,"OK"))</f>
        <v/>
      </c>
      <c r="J80" s="21">
        <f>IF(OR($A80="",$F80=""),"",IFERROR(MAX(0,$F80-$I80),""))</f>
        <v/>
      </c>
      <c r="K80" s="22">
        <f>IF(OR($A80="",$F80="",$J80=""),"",IF($J80=0,"Voll gedeckt",IF($I80&gt;0,"Teilweise gedeckt","Unbesetzt")))</f>
        <v/>
      </c>
    </row>
    <row r="81" ht="22" customHeight="1">
      <c r="A81" s="9" t="n"/>
      <c r="B81" s="33" t="n"/>
      <c r="C81" s="33" t="n"/>
      <c r="D81" s="9" t="n"/>
      <c r="E81" s="9" t="n"/>
      <c r="F81" s="18" t="n"/>
      <c r="G81" s="9" t="n"/>
      <c r="H81" s="9" t="n"/>
      <c r="I81" s="19">
        <f>IF($A81="","",COUNTIFS('Einsatzplan'!$B$9:$B$207,$A81,'Einsatzplan'!$P$9:$P$207,"OK"))</f>
        <v/>
      </c>
      <c r="J81" s="19">
        <f>IF(OR($A81="",$F81=""),"",IFERROR(MAX(0,$F81-$I81),""))</f>
        <v/>
      </c>
      <c r="K81" s="20">
        <f>IF(OR($A81="",$F81="",$J81=""),"",IF($J81=0,"Voll gedeckt",IF($I81&gt;0,"Teilweise gedeckt","Unbesetzt")))</f>
        <v/>
      </c>
    </row>
    <row r="82" ht="22" customHeight="1">
      <c r="A82" s="9" t="n"/>
      <c r="B82" s="33" t="n"/>
      <c r="C82" s="33" t="n"/>
      <c r="D82" s="9" t="n"/>
      <c r="E82" s="9" t="n"/>
      <c r="F82" s="18" t="n"/>
      <c r="G82" s="9" t="n"/>
      <c r="H82" s="9" t="n"/>
      <c r="I82" s="21">
        <f>IF($A82="","",COUNTIFS('Einsatzplan'!$B$9:$B$207,$A82,'Einsatzplan'!$P$9:$P$207,"OK"))</f>
        <v/>
      </c>
      <c r="J82" s="21">
        <f>IF(OR($A82="",$F82=""),"",IFERROR(MAX(0,$F82-$I82),""))</f>
        <v/>
      </c>
      <c r="K82" s="22">
        <f>IF(OR($A82="",$F82="",$J82=""),"",IF($J82=0,"Voll gedeckt",IF($I82&gt;0,"Teilweise gedeckt","Unbesetzt")))</f>
        <v/>
      </c>
    </row>
    <row r="83" ht="22" customHeight="1">
      <c r="A83" s="9" t="n"/>
      <c r="B83" s="33" t="n"/>
      <c r="C83" s="33" t="n"/>
      <c r="D83" s="9" t="n"/>
      <c r="E83" s="9" t="n"/>
      <c r="F83" s="18" t="n"/>
      <c r="G83" s="9" t="n"/>
      <c r="H83" s="9" t="n"/>
      <c r="I83" s="19">
        <f>IF($A83="","",COUNTIFS('Einsatzplan'!$B$9:$B$207,$A83,'Einsatzplan'!$P$9:$P$207,"OK"))</f>
        <v/>
      </c>
      <c r="J83" s="19">
        <f>IF(OR($A83="",$F83=""),"",IFERROR(MAX(0,$F83-$I83),""))</f>
        <v/>
      </c>
      <c r="K83" s="20">
        <f>IF(OR($A83="",$F83="",$J83=""),"",IF($J83=0,"Voll gedeckt",IF($I83&gt;0,"Teilweise gedeckt","Unbesetzt")))</f>
        <v/>
      </c>
    </row>
    <row r="84" ht="22" customHeight="1">
      <c r="A84" s="9" t="n"/>
      <c r="B84" s="33" t="n"/>
      <c r="C84" s="33" t="n"/>
      <c r="D84" s="9" t="n"/>
      <c r="E84" s="9" t="n"/>
      <c r="F84" s="18" t="n"/>
      <c r="G84" s="9" t="n"/>
      <c r="H84" s="9" t="n"/>
      <c r="I84" s="21">
        <f>IF($A84="","",COUNTIFS('Einsatzplan'!$B$9:$B$207,$A84,'Einsatzplan'!$P$9:$P$207,"OK"))</f>
        <v/>
      </c>
      <c r="J84" s="21">
        <f>IF(OR($A84="",$F84=""),"",IFERROR(MAX(0,$F84-$I84),""))</f>
        <v/>
      </c>
      <c r="K84" s="22">
        <f>IF(OR($A84="",$F84="",$J84=""),"",IF($J84=0,"Voll gedeckt",IF($I84&gt;0,"Teilweise gedeckt","Unbesetzt")))</f>
        <v/>
      </c>
    </row>
    <row r="85" ht="22" customHeight="1">
      <c r="A85" s="9" t="n"/>
      <c r="B85" s="33" t="n"/>
      <c r="C85" s="33" t="n"/>
      <c r="D85" s="9" t="n"/>
      <c r="E85" s="9" t="n"/>
      <c r="F85" s="18" t="n"/>
      <c r="G85" s="9" t="n"/>
      <c r="H85" s="9" t="n"/>
      <c r="I85" s="19">
        <f>IF($A85="","",COUNTIFS('Einsatzplan'!$B$9:$B$207,$A85,'Einsatzplan'!$P$9:$P$207,"OK"))</f>
        <v/>
      </c>
      <c r="J85" s="19">
        <f>IF(OR($A85="",$F85=""),"",IFERROR(MAX(0,$F85-$I85),""))</f>
        <v/>
      </c>
      <c r="K85" s="20">
        <f>IF(OR($A85="",$F85="",$J85=""),"",IF($J85=0,"Voll gedeckt",IF($I85&gt;0,"Teilweise gedeckt","Unbesetzt")))</f>
        <v/>
      </c>
    </row>
    <row r="86" ht="22" customHeight="1">
      <c r="A86" s="9" t="n"/>
      <c r="B86" s="33" t="n"/>
      <c r="C86" s="33" t="n"/>
      <c r="D86" s="9" t="n"/>
      <c r="E86" s="9" t="n"/>
      <c r="F86" s="18" t="n"/>
      <c r="G86" s="9" t="n"/>
      <c r="H86" s="9" t="n"/>
      <c r="I86" s="21">
        <f>IF($A86="","",COUNTIFS('Einsatzplan'!$B$9:$B$207,$A86,'Einsatzplan'!$P$9:$P$207,"OK"))</f>
        <v/>
      </c>
      <c r="J86" s="21">
        <f>IF(OR($A86="",$F86=""),"",IFERROR(MAX(0,$F86-$I86),""))</f>
        <v/>
      </c>
      <c r="K86" s="22">
        <f>IF(OR($A86="",$F86="",$J86=""),"",IF($J86=0,"Voll gedeckt",IF($I86&gt;0,"Teilweise gedeckt","Unbesetzt")))</f>
        <v/>
      </c>
    </row>
    <row r="87" ht="22" customHeight="1">
      <c r="A87" s="9" t="n"/>
      <c r="B87" s="33" t="n"/>
      <c r="C87" s="33" t="n"/>
      <c r="D87" s="9" t="n"/>
      <c r="E87" s="9" t="n"/>
      <c r="F87" s="18" t="n"/>
      <c r="G87" s="9" t="n"/>
      <c r="H87" s="9" t="n"/>
      <c r="I87" s="19">
        <f>IF($A87="","",COUNTIFS('Einsatzplan'!$B$9:$B$207,$A87,'Einsatzplan'!$P$9:$P$207,"OK"))</f>
        <v/>
      </c>
      <c r="J87" s="19">
        <f>IF(OR($A87="",$F87=""),"",IFERROR(MAX(0,$F87-$I87),""))</f>
        <v/>
      </c>
      <c r="K87" s="20">
        <f>IF(OR($A87="",$F87="",$J87=""),"",IF($J87=0,"Voll gedeckt",IF($I87&gt;0,"Teilweise gedeckt","Unbesetzt")))</f>
        <v/>
      </c>
    </row>
    <row r="88" ht="22" customHeight="1">
      <c r="A88" s="9" t="n"/>
      <c r="B88" s="33" t="n"/>
      <c r="C88" s="33" t="n"/>
      <c r="D88" s="9" t="n"/>
      <c r="E88" s="9" t="n"/>
      <c r="F88" s="18" t="n"/>
      <c r="G88" s="9" t="n"/>
      <c r="H88" s="9" t="n"/>
      <c r="I88" s="21">
        <f>IF($A88="","",COUNTIFS('Einsatzplan'!$B$9:$B$207,$A88,'Einsatzplan'!$P$9:$P$207,"OK"))</f>
        <v/>
      </c>
      <c r="J88" s="21">
        <f>IF(OR($A88="",$F88=""),"",IFERROR(MAX(0,$F88-$I88),""))</f>
        <v/>
      </c>
      <c r="K88" s="22">
        <f>IF(OR($A88="",$F88="",$J88=""),"",IF($J88=0,"Voll gedeckt",IF($I88&gt;0,"Teilweise gedeckt","Unbesetzt")))</f>
        <v/>
      </c>
    </row>
    <row r="89" ht="22" customHeight="1">
      <c r="A89" s="9" t="n"/>
      <c r="B89" s="33" t="n"/>
      <c r="C89" s="33" t="n"/>
      <c r="D89" s="9" t="n"/>
      <c r="E89" s="9" t="n"/>
      <c r="F89" s="18" t="n"/>
      <c r="G89" s="9" t="n"/>
      <c r="H89" s="9" t="n"/>
      <c r="I89" s="19">
        <f>IF($A89="","",COUNTIFS('Einsatzplan'!$B$9:$B$207,$A89,'Einsatzplan'!$P$9:$P$207,"OK"))</f>
        <v/>
      </c>
      <c r="J89" s="19">
        <f>IF(OR($A89="",$F89=""),"",IFERROR(MAX(0,$F89-$I89),""))</f>
        <v/>
      </c>
      <c r="K89" s="20">
        <f>IF(OR($A89="",$F89="",$J89=""),"",IF($J89=0,"Voll gedeckt",IF($I89&gt;0,"Teilweise gedeckt","Unbesetzt")))</f>
        <v/>
      </c>
    </row>
    <row r="90" ht="22" customHeight="1">
      <c r="A90" s="9" t="n"/>
      <c r="B90" s="33" t="n"/>
      <c r="C90" s="33" t="n"/>
      <c r="D90" s="9" t="n"/>
      <c r="E90" s="9" t="n"/>
      <c r="F90" s="18" t="n"/>
      <c r="G90" s="9" t="n"/>
      <c r="H90" s="9" t="n"/>
      <c r="I90" s="21">
        <f>IF($A90="","",COUNTIFS('Einsatzplan'!$B$9:$B$207,$A90,'Einsatzplan'!$P$9:$P$207,"OK"))</f>
        <v/>
      </c>
      <c r="J90" s="21">
        <f>IF(OR($A90="",$F90=""),"",IFERROR(MAX(0,$F90-$I90),""))</f>
        <v/>
      </c>
      <c r="K90" s="22">
        <f>IF(OR($A90="",$F90="",$J90=""),"",IF($J90=0,"Voll gedeckt",IF($I90&gt;0,"Teilweise gedeckt","Unbesetzt")))</f>
        <v/>
      </c>
    </row>
    <row r="91" ht="22" customHeight="1">
      <c r="A91" s="9" t="n"/>
      <c r="B91" s="33" t="n"/>
      <c r="C91" s="33" t="n"/>
      <c r="D91" s="9" t="n"/>
      <c r="E91" s="9" t="n"/>
      <c r="F91" s="18" t="n"/>
      <c r="G91" s="9" t="n"/>
      <c r="H91" s="9" t="n"/>
      <c r="I91" s="19">
        <f>IF($A91="","",COUNTIFS('Einsatzplan'!$B$9:$B$207,$A91,'Einsatzplan'!$P$9:$P$207,"OK"))</f>
        <v/>
      </c>
      <c r="J91" s="19">
        <f>IF(OR($A91="",$F91=""),"",IFERROR(MAX(0,$F91-$I91),""))</f>
        <v/>
      </c>
      <c r="K91" s="20">
        <f>IF(OR($A91="",$F91="",$J91=""),"",IF($J91=0,"Voll gedeckt",IF($I91&gt;0,"Teilweise gedeckt","Unbesetzt")))</f>
        <v/>
      </c>
    </row>
    <row r="92" ht="22" customHeight="1">
      <c r="A92" s="9" t="n"/>
      <c r="B92" s="33" t="n"/>
      <c r="C92" s="33" t="n"/>
      <c r="D92" s="9" t="n"/>
      <c r="E92" s="9" t="n"/>
      <c r="F92" s="18" t="n"/>
      <c r="G92" s="9" t="n"/>
      <c r="H92" s="9" t="n"/>
      <c r="I92" s="21">
        <f>IF($A92="","",COUNTIFS('Einsatzplan'!$B$9:$B$207,$A92,'Einsatzplan'!$P$9:$P$207,"OK"))</f>
        <v/>
      </c>
      <c r="J92" s="21">
        <f>IF(OR($A92="",$F92=""),"",IFERROR(MAX(0,$F92-$I92),""))</f>
        <v/>
      </c>
      <c r="K92" s="22">
        <f>IF(OR($A92="",$F92="",$J92=""),"",IF($J92=0,"Voll gedeckt",IF($I92&gt;0,"Teilweise gedeckt","Unbesetzt")))</f>
        <v/>
      </c>
    </row>
    <row r="93" ht="22" customHeight="1">
      <c r="A93" s="9" t="n"/>
      <c r="B93" s="33" t="n"/>
      <c r="C93" s="33" t="n"/>
      <c r="D93" s="9" t="n"/>
      <c r="E93" s="9" t="n"/>
      <c r="F93" s="18" t="n"/>
      <c r="G93" s="9" t="n"/>
      <c r="H93" s="9" t="n"/>
      <c r="I93" s="19">
        <f>IF($A93="","",COUNTIFS('Einsatzplan'!$B$9:$B$207,$A93,'Einsatzplan'!$P$9:$P$207,"OK"))</f>
        <v/>
      </c>
      <c r="J93" s="19">
        <f>IF(OR($A93="",$F93=""),"",IFERROR(MAX(0,$F93-$I93),""))</f>
        <v/>
      </c>
      <c r="K93" s="20">
        <f>IF(OR($A93="",$F93="",$J93=""),"",IF($J93=0,"Voll gedeckt",IF($I93&gt;0,"Teilweise gedeckt","Unbesetzt")))</f>
        <v/>
      </c>
    </row>
    <row r="94" ht="22" customHeight="1">
      <c r="A94" s="9" t="n"/>
      <c r="B94" s="33" t="n"/>
      <c r="C94" s="33" t="n"/>
      <c r="D94" s="9" t="n"/>
      <c r="E94" s="9" t="n"/>
      <c r="F94" s="18" t="n"/>
      <c r="G94" s="9" t="n"/>
      <c r="H94" s="9" t="n"/>
      <c r="I94" s="21">
        <f>IF($A94="","",COUNTIFS('Einsatzplan'!$B$9:$B$207,$A94,'Einsatzplan'!$P$9:$P$207,"OK"))</f>
        <v/>
      </c>
      <c r="J94" s="21">
        <f>IF(OR($A94="",$F94=""),"",IFERROR(MAX(0,$F94-$I94),""))</f>
        <v/>
      </c>
      <c r="K94" s="22">
        <f>IF(OR($A94="",$F94="",$J94=""),"",IF($J94=0,"Voll gedeckt",IF($I94&gt;0,"Teilweise gedeckt","Unbesetzt")))</f>
        <v/>
      </c>
    </row>
    <row r="95" ht="22" customHeight="1">
      <c r="A95" s="9" t="n"/>
      <c r="B95" s="33" t="n"/>
      <c r="C95" s="33" t="n"/>
      <c r="D95" s="9" t="n"/>
      <c r="E95" s="9" t="n"/>
      <c r="F95" s="18" t="n"/>
      <c r="G95" s="9" t="n"/>
      <c r="H95" s="9" t="n"/>
      <c r="I95" s="19">
        <f>IF($A95="","",COUNTIFS('Einsatzplan'!$B$9:$B$207,$A95,'Einsatzplan'!$P$9:$P$207,"OK"))</f>
        <v/>
      </c>
      <c r="J95" s="19">
        <f>IF(OR($A95="",$F95=""),"",IFERROR(MAX(0,$F95-$I95),""))</f>
        <v/>
      </c>
      <c r="K95" s="20">
        <f>IF(OR($A95="",$F95="",$J95=""),"",IF($J95=0,"Voll gedeckt",IF($I95&gt;0,"Teilweise gedeckt","Unbesetzt")))</f>
        <v/>
      </c>
    </row>
    <row r="96" ht="22" customHeight="1">
      <c r="A96" s="9" t="n"/>
      <c r="B96" s="33" t="n"/>
      <c r="C96" s="33" t="n"/>
      <c r="D96" s="9" t="n"/>
      <c r="E96" s="9" t="n"/>
      <c r="F96" s="18" t="n"/>
      <c r="G96" s="9" t="n"/>
      <c r="H96" s="9" t="n"/>
      <c r="I96" s="21">
        <f>IF($A96="","",COUNTIFS('Einsatzplan'!$B$9:$B$207,$A96,'Einsatzplan'!$P$9:$P$207,"OK"))</f>
        <v/>
      </c>
      <c r="J96" s="21">
        <f>IF(OR($A96="",$F96=""),"",IFERROR(MAX(0,$F96-$I96),""))</f>
        <v/>
      </c>
      <c r="K96" s="22">
        <f>IF(OR($A96="",$F96="",$J96=""),"",IF($J96=0,"Voll gedeckt",IF($I96&gt;0,"Teilweise gedeckt","Unbesetzt")))</f>
        <v/>
      </c>
    </row>
    <row r="97" ht="22" customHeight="1">
      <c r="A97" s="9" t="n"/>
      <c r="B97" s="33" t="n"/>
      <c r="C97" s="33" t="n"/>
      <c r="D97" s="9" t="n"/>
      <c r="E97" s="9" t="n"/>
      <c r="F97" s="18" t="n"/>
      <c r="G97" s="9" t="n"/>
      <c r="H97" s="9" t="n"/>
      <c r="I97" s="19">
        <f>IF($A97="","",COUNTIFS('Einsatzplan'!$B$9:$B$207,$A97,'Einsatzplan'!$P$9:$P$207,"OK"))</f>
        <v/>
      </c>
      <c r="J97" s="19">
        <f>IF(OR($A97="",$F97=""),"",IFERROR(MAX(0,$F97-$I97),""))</f>
        <v/>
      </c>
      <c r="K97" s="20">
        <f>IF(OR($A97="",$F97="",$J97=""),"",IF($J97=0,"Voll gedeckt",IF($I97&gt;0,"Teilweise gedeckt","Unbesetzt")))</f>
        <v/>
      </c>
    </row>
    <row r="98" ht="22" customHeight="1">
      <c r="A98" s="9" t="n"/>
      <c r="B98" s="33" t="n"/>
      <c r="C98" s="33" t="n"/>
      <c r="D98" s="9" t="n"/>
      <c r="E98" s="9" t="n"/>
      <c r="F98" s="18" t="n"/>
      <c r="G98" s="9" t="n"/>
      <c r="H98" s="9" t="n"/>
      <c r="I98" s="21">
        <f>IF($A98="","",COUNTIFS('Einsatzplan'!$B$9:$B$207,$A98,'Einsatzplan'!$P$9:$P$207,"OK"))</f>
        <v/>
      </c>
      <c r="J98" s="21">
        <f>IF(OR($A98="",$F98=""),"",IFERROR(MAX(0,$F98-$I98),""))</f>
        <v/>
      </c>
      <c r="K98" s="22">
        <f>IF(OR($A98="",$F98="",$J98=""),"",IF($J98=0,"Voll gedeckt",IF($I98&gt;0,"Teilweise gedeckt","Unbesetzt")))</f>
        <v/>
      </c>
    </row>
    <row r="99" ht="22" customHeight="1">
      <c r="A99" s="9" t="n"/>
      <c r="B99" s="33" t="n"/>
      <c r="C99" s="33" t="n"/>
      <c r="D99" s="9" t="n"/>
      <c r="E99" s="9" t="n"/>
      <c r="F99" s="18" t="n"/>
      <c r="G99" s="9" t="n"/>
      <c r="H99" s="9" t="n"/>
      <c r="I99" s="19">
        <f>IF($A99="","",COUNTIFS('Einsatzplan'!$B$9:$B$207,$A99,'Einsatzplan'!$P$9:$P$207,"OK"))</f>
        <v/>
      </c>
      <c r="J99" s="19">
        <f>IF(OR($A99="",$F99=""),"",IFERROR(MAX(0,$F99-$I99),""))</f>
        <v/>
      </c>
      <c r="K99" s="20">
        <f>IF(OR($A99="",$F99="",$J99=""),"",IF($J99=0,"Voll gedeckt",IF($I99&gt;0,"Teilweise gedeckt","Unbesetzt")))</f>
        <v/>
      </c>
    </row>
    <row r="100" ht="22" customHeight="1">
      <c r="A100" s="9" t="n"/>
      <c r="B100" s="33" t="n"/>
      <c r="C100" s="33" t="n"/>
      <c r="D100" s="9" t="n"/>
      <c r="E100" s="9" t="n"/>
      <c r="F100" s="18" t="n"/>
      <c r="G100" s="9" t="n"/>
      <c r="H100" s="9" t="n"/>
      <c r="I100" s="21">
        <f>IF($A100="","",COUNTIFS('Einsatzplan'!$B$9:$B$207,$A100,'Einsatzplan'!$P$9:$P$207,"OK"))</f>
        <v/>
      </c>
      <c r="J100" s="21">
        <f>IF(OR($A100="",$F100=""),"",IFERROR(MAX(0,$F100-$I100),""))</f>
        <v/>
      </c>
      <c r="K100" s="22">
        <f>IF(OR($A100="",$F100="",$J100=""),"",IF($J100=0,"Voll gedeckt",IF($I100&gt;0,"Teilweise gedeckt","Unbesetzt")))</f>
        <v/>
      </c>
    </row>
    <row r="101" ht="22" customHeight="1">
      <c r="A101" s="9" t="n"/>
      <c r="B101" s="33" t="n"/>
      <c r="C101" s="33" t="n"/>
      <c r="D101" s="9" t="n"/>
      <c r="E101" s="9" t="n"/>
      <c r="F101" s="18" t="n"/>
      <c r="G101" s="9" t="n"/>
      <c r="H101" s="9" t="n"/>
      <c r="I101" s="19">
        <f>IF($A101="","",COUNTIFS('Einsatzplan'!$B$9:$B$207,$A101,'Einsatzplan'!$P$9:$P$207,"OK"))</f>
        <v/>
      </c>
      <c r="J101" s="19">
        <f>IF(OR($A101="",$F101=""),"",IFERROR(MAX(0,$F101-$I101),""))</f>
        <v/>
      </c>
      <c r="K101" s="20">
        <f>IF(OR($A101="",$F101="",$J101=""),"",IF($J101=0,"Voll gedeckt",IF($I101&gt;0,"Teilweise gedeckt","Unbesetzt")))</f>
        <v/>
      </c>
    </row>
    <row r="102" ht="22" customHeight="1">
      <c r="A102" s="9" t="n"/>
      <c r="B102" s="33" t="n"/>
      <c r="C102" s="33" t="n"/>
      <c r="D102" s="9" t="n"/>
      <c r="E102" s="9" t="n"/>
      <c r="F102" s="18" t="n"/>
      <c r="G102" s="9" t="n"/>
      <c r="H102" s="9" t="n"/>
      <c r="I102" s="21">
        <f>IF($A102="","",COUNTIFS('Einsatzplan'!$B$9:$B$207,$A102,'Einsatzplan'!$P$9:$P$207,"OK"))</f>
        <v/>
      </c>
      <c r="J102" s="21">
        <f>IF(OR($A102="",$F102=""),"",IFERROR(MAX(0,$F102-$I102),""))</f>
        <v/>
      </c>
      <c r="K102" s="22">
        <f>IF(OR($A102="",$F102="",$J102=""),"",IF($J102=0,"Voll gedeckt",IF($I102&gt;0,"Teilweise gedeckt","Unbesetzt")))</f>
        <v/>
      </c>
    </row>
    <row r="103" ht="22" customHeight="1">
      <c r="A103" s="9" t="n"/>
      <c r="B103" s="33" t="n"/>
      <c r="C103" s="33" t="n"/>
      <c r="D103" s="9" t="n"/>
      <c r="E103" s="9" t="n"/>
      <c r="F103" s="18" t="n"/>
      <c r="G103" s="9" t="n"/>
      <c r="H103" s="9" t="n"/>
      <c r="I103" s="19">
        <f>IF($A103="","",COUNTIFS('Einsatzplan'!$B$9:$B$207,$A103,'Einsatzplan'!$P$9:$P$207,"OK"))</f>
        <v/>
      </c>
      <c r="J103" s="19">
        <f>IF(OR($A103="",$F103=""),"",IFERROR(MAX(0,$F103-$I103),""))</f>
        <v/>
      </c>
      <c r="K103" s="20">
        <f>IF(OR($A103="",$F103="",$J103=""),"",IF($J103=0,"Voll gedeckt",IF($I103&gt;0,"Teilweise gedeckt","Unbesetzt")))</f>
        <v/>
      </c>
    </row>
  </sheetData>
  <mergeCells count="1">
    <mergeCell ref="A1:K1"/>
  </mergeCells>
  <conditionalFormatting sqref="A5:A103">
    <cfRule type="expression" priority="1" dxfId="0" stopIfTrue="1">
      <formula>AND($A5&lt;&gt;"",COUNTIF($A$5:$A$103,$A5)&gt;1)</formula>
    </cfRule>
  </conditionalFormatting>
  <conditionalFormatting sqref="C5:C103">
    <cfRule type="expression" priority="2" dxfId="0">
      <formula>AND($A5&lt;&gt;"",$B5&lt;&gt;"",$C5&lt;&gt;"",$C5&lt;=$B5)</formula>
    </cfRule>
  </conditionalFormatting>
  <conditionalFormatting sqref="F5:F103">
    <cfRule type="expression" priority="3" dxfId="0">
      <formula>AND($A5&lt;&gt;"",$F5&lt;&gt;"",$F5&lt;=0)</formula>
    </cfRule>
  </conditionalFormatting>
  <conditionalFormatting sqref="J5:J103">
    <cfRule type="expression" priority="4" dxfId="2">
      <formula>AND($A5&lt;&gt;"",$J5&gt;0)</formula>
    </cfRule>
  </conditionalFormatting>
  <conditionalFormatting sqref="K5:K103">
    <cfRule type="expression" priority="5" dxfId="3">
      <formula>AND($A5&lt;&gt;"",$K5="Voll gedeckt")</formula>
    </cfRule>
    <cfRule type="expression" priority="6" dxfId="2">
      <formula>AND($A5&lt;&gt;"",$K5="Teilweise gedeckt")</formula>
    </cfRule>
    <cfRule type="expression" priority="7" dxfId="0">
      <formula>AND($A5&lt;&gt;"",$K5="Unbesetzt")</formula>
    </cfRule>
  </conditionalFormatting>
  <conditionalFormatting sqref="A5:H103">
    <cfRule type="expression" priority="8" dxfId="1">
      <formula>AND(COUNTA($A5:$H5)&gt;0,OR($A5="",$B5="",$C5="",$D5="",$E5="",$F5="",$G5=""))</formula>
    </cfRule>
  </conditionalFormatting>
  <dataValidations count="5">
    <dataValidation sqref="A5:A103" showErrorMessage="1" showInputMessage="1" allowBlank="0" errorTitle="Ungültige Bedarfs-ID" error="Die Bedarfs-ID muss ausgefüllt und innerhalb der Tabelle eindeutig sein." type="custom">
      <formula1>AND(A5&lt;&gt;"",COUNTIF($A$5:$A$103,A5)=1)</formula1>
    </dataValidation>
    <dataValidation sqref="B5:B103" showErrorMessage="1" showInputMessage="1" allowBlank="1" errorTitle="Ungültiger Beginn" error="Der Beginn muss innerhalb des Planungszeitraums liegen." type="custom">
      <formula1>OR(B5="",AND(ISNUMBER(B5),B5&gt;=INDIRECT("'Übersicht'!$B$2"),B5&lt;INDIRECT("'Übersicht'!$B$3")+1))</formula1>
    </dataValidation>
    <dataValidation sqref="C5:C103" showErrorMessage="1" showInputMessage="1" allowBlank="1" errorTitle="Ungültiges Ende" error="Das Ende muss nach dem Beginn liegen." type="custom">
      <formula1>OR(C5="",AND(ISNUMBER(C5),B5&lt;&gt;"",C5&gt;B5,C5&lt;INDIRECT("'Übersicht'!$B$3")+1))</formula1>
    </dataValidation>
    <dataValidation sqref="E5:E103" showErrorMessage="1" showDropDown="0" showInputMessage="1" allowBlank="1" errorTitle="Ungültige Qualifikation" error="Bitte eine Qualifikation aus der Einstellungsliste auswählen." type="list">
      <formula1>INDIRECT("'Übersicht'!$D$8:$D$11")</formula1>
    </dataValidation>
    <dataValidation sqref="F5:F103" showErrorMessage="1" showInputMessage="1" allowBlank="1" errorTitle="Ungültige Anzahl" error="Die benötigte Anzahl muss größer als null sein." type="decimal" operator="greaterThan">
      <formula1>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132238"/>
    <outlinePr summaryBelow="1" summaryRight="1"/>
    <pageSetUpPr fitToPage="1"/>
  </sheetPr>
  <dimension ref="A1:Q207"/>
  <sheetViews>
    <sheetView showGridLines="0" zoomScale="65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6" customWidth="1" min="3" max="3"/>
    <col width="22" customWidth="1" min="4" max="4"/>
    <col width="22" customWidth="1" min="5" max="5"/>
    <col width="30" customWidth="1" min="6" max="6"/>
    <col width="25" customWidth="1" min="7" max="7"/>
    <col width="19" customWidth="1" min="8" max="8"/>
    <col width="23" customWidth="1" min="9" max="9"/>
    <col width="14" customWidth="1" min="10" max="10"/>
    <col width="12" customWidth="1" min="11" max="11"/>
    <col width="18" customWidth="1" min="12" max="12"/>
    <col width="21" customWidth="1" min="13" max="13"/>
    <col width="17" customWidth="1" min="14" max="14"/>
    <col width="24" customWidth="1" min="15" max="15"/>
    <col width="17" customWidth="1" min="16" max="16"/>
    <col width="42" customWidth="1" min="17" max="17"/>
  </cols>
  <sheetData>
    <row r="1" ht="28" customHeight="1">
      <c r="A1" s="1" t="inlineStr">
        <is>
          <t>Einsatzplan – Zuordnungen und entscheidungsrelevante Prüfungen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1" t="n"/>
    </row>
    <row r="2" ht="24" customHeight="1">
      <c r="A2" s="2" t="inlineStr">
        <is>
          <t>Bedarfe gesamt</t>
        </is>
      </c>
      <c r="B2" s="23">
        <f>COUNTIF('Bedarf'!$A$5:$A$103,"&lt;&gt;")</f>
        <v/>
      </c>
      <c r="D2" s="2" t="inlineStr">
        <is>
          <t>Bewertung</t>
        </is>
      </c>
      <c r="E2" s="11" t="inlineStr">
        <is>
          <t>Nur Zuordnungen mit Gesamtstatus „OK“ decken einen Bedarf.</t>
        </is>
      </c>
    </row>
    <row r="3" ht="24" customHeight="1">
      <c r="A3" s="2" t="inlineStr">
        <is>
          <t>Voll gedeckte Bedarfe</t>
        </is>
      </c>
      <c r="B3" s="23">
        <f>COUNTIF('Bedarf'!$K$5:$K$103,"Voll gedeckt")</f>
        <v/>
      </c>
      <c r="D3" s="2" t="inlineStr">
        <is>
          <t>Interne Grenzen</t>
        </is>
      </c>
      <c r="E3" s="11" t="inlineStr">
        <is>
          <t>Einsatzdauer und Wochenobergrenzen sind betriebliche Planungswerte.</t>
        </is>
      </c>
    </row>
    <row r="4" ht="24" customHeight="1">
      <c r="A4" s="2" t="inlineStr">
        <is>
          <t>Summe offene Plätze</t>
        </is>
      </c>
      <c r="B4" s="23">
        <f>SUM('Bedarf'!$J$5:$J$103)</f>
        <v/>
      </c>
      <c r="D4" s="2" t="inlineStr">
        <is>
          <t>Separate Prüfung</t>
        </is>
      </c>
      <c r="E4" s="11" t="inlineStr">
        <is>
          <t>Arbeits- und Ruhezeiten sowie weitere Vorgaben sind außerhalb dieser Mappe zu prüfen.</t>
        </is>
      </c>
    </row>
    <row r="5" ht="24" customHeight="1">
      <c r="A5" s="2" t="inlineStr">
        <is>
          <t>Zuordnungen mit Status „Prüfen“</t>
        </is>
      </c>
      <c r="B5" s="23">
        <f>COUNTIF('Einsatzplan'!$P$9:$P$207,"Prüfen")</f>
        <v/>
      </c>
      <c r="D5" s="2" t="inlineStr">
        <is>
          <t>Datenstatus</t>
        </is>
      </c>
      <c r="E5" s="11" t="inlineStr">
        <is>
          <t>Alle eingetragenen Beispiele sind fiktiv.</t>
        </is>
      </c>
    </row>
    <row r="6"/>
    <row r="7" ht="22" customHeight="1">
      <c r="A7" s="13" t="inlineStr">
        <is>
          <t>Zuordnungen – gelbe Zellen sind bearbeitbar</t>
        </is>
      </c>
      <c r="B7" s="13" t="n"/>
      <c r="C7" s="13" t="n"/>
      <c r="D7" s="13" t="n"/>
      <c r="E7" s="13" t="n"/>
      <c r="F7" s="13" t="n"/>
      <c r="G7" s="13" t="n"/>
      <c r="H7" s="13" t="n"/>
      <c r="I7" s="13" t="n"/>
      <c r="J7" s="13" t="n"/>
      <c r="K7" s="13" t="n"/>
      <c r="L7" s="13" t="n"/>
      <c r="M7" s="13" t="n"/>
      <c r="N7" s="13" t="n"/>
      <c r="O7" s="13" t="n"/>
      <c r="P7" s="13" t="n"/>
      <c r="Q7" s="13" t="n"/>
    </row>
    <row r="8" ht="34" customHeight="1">
      <c r="A8" s="14" t="inlineStr">
        <is>
          <t>Einsatz-ID</t>
        </is>
      </c>
      <c r="B8" s="14" t="inlineStr">
        <is>
          <t>Bedarfs-ID</t>
        </is>
      </c>
      <c r="C8" s="14" t="inlineStr">
        <is>
          <t>Aushilfe-ID</t>
        </is>
      </c>
      <c r="D8" s="14" t="inlineStr">
        <is>
          <t>Beginn</t>
        </is>
      </c>
      <c r="E8" s="14" t="inlineStr">
        <is>
          <t>Ende</t>
        </is>
      </c>
      <c r="F8" s="14" t="inlineStr">
        <is>
          <t>Bereich</t>
        </is>
      </c>
      <c r="G8" s="14" t="inlineStr">
        <is>
          <t>Benötigte Qualifikation</t>
        </is>
      </c>
      <c r="H8" s="14" t="inlineStr">
        <is>
          <t>Anzeigename</t>
        </is>
      </c>
      <c r="I8" s="14" t="inlineStr">
        <is>
          <t>Qualifikation erfüllt</t>
        </is>
      </c>
      <c r="J8" s="14" t="inlineStr">
        <is>
          <t>Verfügbar</t>
        </is>
      </c>
      <c r="K8" s="14" t="inlineStr">
        <is>
          <t>Aktiv</t>
        </is>
      </c>
      <c r="L8" s="14" t="inlineStr">
        <is>
          <t>Überschneidung</t>
        </is>
      </c>
      <c r="M8" s="14" t="inlineStr">
        <is>
          <t>Einsatzdauer Stunden</t>
        </is>
      </c>
      <c r="N8" s="14" t="inlineStr">
        <is>
          <t>Wochenbeginn</t>
        </is>
      </c>
      <c r="O8" s="14" t="inlineStr">
        <is>
          <t>Geplante Wochenstunden</t>
        </is>
      </c>
      <c r="P8" s="14" t="inlineStr">
        <is>
          <t>Gesamtstatus</t>
        </is>
      </c>
      <c r="Q8" s="14" t="inlineStr">
        <is>
          <t>Hinweis</t>
        </is>
      </c>
    </row>
    <row r="9" ht="22" customHeight="1">
      <c r="A9" s="9" t="inlineStr">
        <is>
          <t>E-001</t>
        </is>
      </c>
      <c r="B9" s="9" t="inlineStr">
        <is>
          <t>B-001</t>
        </is>
      </c>
      <c r="C9" s="9" t="inlineStr">
        <is>
          <t>A-001</t>
        </is>
      </c>
      <c r="D9" s="34">
        <f>IF($B9="","",IFERROR(INDEX('Bedarf'!$B$5:$B$103,MATCH($B9,'Bedarf'!$A$5:$A$103,0)),""))</f>
        <v/>
      </c>
      <c r="E9" s="34">
        <f>IF($B9="","",IFERROR(INDEX('Bedarf'!$C$5:$C$103,MATCH($B9,'Bedarf'!$A$5:$A$103,0)),""))</f>
        <v/>
      </c>
      <c r="F9" s="8">
        <f>IF($B9="","",IFERROR(INDEX('Bedarf'!$D$5:$D$103,MATCH($B9,'Bedarf'!$A$5:$A$103,0)),""))</f>
        <v/>
      </c>
      <c r="G9" s="8">
        <f>IF($B9="","",IFERROR(INDEX('Bedarf'!$E$5:$E$103,MATCH($B9,'Bedarf'!$A$5:$A$103,0)),""))</f>
        <v/>
      </c>
      <c r="H9" s="8">
        <f>IF($C9="","",IFERROR(INDEX('Aushilfen'!$B$5:$B$103,MATCH($C9,'Aushilfen'!$A$5:$A$103,0)),""))</f>
        <v/>
      </c>
      <c r="I9" s="20">
        <f>IF(OR($C9="",$G9=""),"",IFERROR(INDEX('Aushilfen'!$D$5:$G$103,MATCH($C9,'Aushilfen'!$A$5:$A$103,0),MATCH($G9,tblAushilfen[[#Headers],[Service]:[Spüle]],0)),"Nein"))</f>
        <v/>
      </c>
      <c r="J9" s="20">
        <f>IF(OR($C9="",$D9="",$E9=""),"",IF(COUNTIFS('Verfügbarkeit'!$B$5:$B$203,$C9,'Verfügbarkeit'!$C$5:$C$203,"&lt;="&amp;$D9,'Verfügbarkeit'!$D$5:$D$203,"&gt;="&amp;$E9)&gt;0,"Ja","Nein"))</f>
        <v/>
      </c>
      <c r="K9" s="20">
        <f>IF($C9="","",IFERROR(INDEX('Aushilfen'!$C$5:$C$103,MATCH($C9,'Aushilfen'!$A$5:$A$103,0)),""))</f>
        <v/>
      </c>
      <c r="L9" s="20">
        <f>IF(OR($C9="",$D9="",$E9=""),"",IF(COUNTIFS('Einsatzplan'!$C$9:$C$207,$C9,'Einsatzplan'!$D$9:$D$207,"&lt;"&amp;$E9,'Einsatzplan'!$E$9:$E$207,"&gt;"&amp;$D9)&gt;1,"Konflikt","OK"))</f>
        <v/>
      </c>
      <c r="M9" s="25">
        <f>IF(OR($D9="",$E9=""),"",IFERROR(($E9-$D9)*24,""))</f>
        <v/>
      </c>
      <c r="N9" s="35">
        <f>IF($D9="","",INT($D9)-WEEKDAY(INT($D9),2)+1)</f>
        <v/>
      </c>
      <c r="O9" s="25">
        <f>IF(OR($C9="",$N9=""),"",IFERROR(SUMIFS('Einsatzplan'!$M$9:$M$207,'Einsatzplan'!$C$9:$C$207,$C9,'Einsatzplan'!$N$9:$N$207,$N9),""))</f>
        <v/>
      </c>
      <c r="P9" s="20">
        <f>IF(OR($A9="",$B9="",$C9=""),"",IF(AND($I9="Ja",$J9="Ja",$K9="Ja",$L9="OK",$M9&lt;='Übersicht'!$B$4,$O9&lt;=IFERROR(INDEX('Aushilfen'!$H$5:$H$103,MATCH($C9,'Aushilfen'!$A$5:$A$103,0)),0)),"OK","Prüfen"))</f>
        <v/>
      </c>
      <c r="Q9" s="9" t="inlineStr">
        <is>
          <t>Vollständige Deckung, erster Platz</t>
        </is>
      </c>
    </row>
    <row r="10" ht="22" customHeight="1">
      <c r="A10" s="9" t="inlineStr">
        <is>
          <t>E-002</t>
        </is>
      </c>
      <c r="B10" s="9" t="inlineStr">
        <is>
          <t>B-001</t>
        </is>
      </c>
      <c r="C10" s="9" t="inlineStr">
        <is>
          <t>A-002</t>
        </is>
      </c>
      <c r="D10" s="36">
        <f>IF($B10="","",IFERROR(INDEX('Bedarf'!$B$5:$B$103,MATCH($B10,'Bedarf'!$A$5:$A$103,0)),""))</f>
        <v/>
      </c>
      <c r="E10" s="36">
        <f>IF($B10="","",IFERROR(INDEX('Bedarf'!$C$5:$C$103,MATCH($B10,'Bedarf'!$A$5:$A$103,0)),""))</f>
        <v/>
      </c>
      <c r="F10" s="12">
        <f>IF($B10="","",IFERROR(INDEX('Bedarf'!$D$5:$D$103,MATCH($B10,'Bedarf'!$A$5:$A$103,0)),""))</f>
        <v/>
      </c>
      <c r="G10" s="12">
        <f>IF($B10="","",IFERROR(INDEX('Bedarf'!$E$5:$E$103,MATCH($B10,'Bedarf'!$A$5:$A$103,0)),""))</f>
        <v/>
      </c>
      <c r="H10" s="12">
        <f>IF($C10="","",IFERROR(INDEX('Aushilfen'!$B$5:$B$103,MATCH($C10,'Aushilfen'!$A$5:$A$103,0)),""))</f>
        <v/>
      </c>
      <c r="I10" s="22">
        <f>IF(OR($C10="",$G10=""),"",IFERROR(INDEX('Aushilfen'!$D$5:$G$103,MATCH($C10,'Aushilfen'!$A$5:$A$103,0),MATCH($G10,tblAushilfen[[#Headers],[Service]:[Spüle]],0)),"Nein"))</f>
        <v/>
      </c>
      <c r="J10" s="22">
        <f>IF(OR($C10="",$D10="",$E10=""),"",IF(COUNTIFS('Verfügbarkeit'!$B$5:$B$203,$C10,'Verfügbarkeit'!$C$5:$C$203,"&lt;="&amp;$D10,'Verfügbarkeit'!$D$5:$D$203,"&gt;="&amp;$E10)&gt;0,"Ja","Nein"))</f>
        <v/>
      </c>
      <c r="K10" s="22">
        <f>IF($C10="","",IFERROR(INDEX('Aushilfen'!$C$5:$C$103,MATCH($C10,'Aushilfen'!$A$5:$A$103,0)),""))</f>
        <v/>
      </c>
      <c r="L10" s="22">
        <f>IF(OR($C10="",$D10="",$E10=""),"",IF(COUNTIFS('Einsatzplan'!$C$9:$C$207,$C10,'Einsatzplan'!$D$9:$D$207,"&lt;"&amp;$E10,'Einsatzplan'!$E$9:$E$207,"&gt;"&amp;$D10)&gt;1,"Konflikt","OK"))</f>
        <v/>
      </c>
      <c r="M10" s="28">
        <f>IF(OR($D10="",$E10=""),"",IFERROR(($E10-$D10)*24,""))</f>
        <v/>
      </c>
      <c r="N10" s="37">
        <f>IF($D10="","",INT($D10)-WEEKDAY(INT($D10),2)+1)</f>
        <v/>
      </c>
      <c r="O10" s="28">
        <f>IF(OR($C10="",$N10=""),"",IFERROR(SUMIFS('Einsatzplan'!$M$9:$M$207,'Einsatzplan'!$C$9:$C$207,$C10,'Einsatzplan'!$N$9:$N$207,$N10),""))</f>
        <v/>
      </c>
      <c r="P10" s="22">
        <f>IF(OR($A10="",$B10="",$C10=""),"",IF(AND($I10="Ja",$J10="Ja",$K10="Ja",$L10="OK",$M10&lt;='Übersicht'!$B$4,$O10&lt;=IFERROR(INDEX('Aushilfen'!$H$5:$H$103,MATCH($C10,'Aushilfen'!$A$5:$A$103,0)),0)),"OK","Prüfen"))</f>
        <v/>
      </c>
      <c r="Q10" s="9" t="inlineStr">
        <is>
          <t>Vollständige Deckung, zweiter Platz</t>
        </is>
      </c>
    </row>
    <row r="11" ht="22" customHeight="1">
      <c r="A11" s="9" t="inlineStr">
        <is>
          <t>E-003</t>
        </is>
      </c>
      <c r="B11" s="9" t="inlineStr">
        <is>
          <t>B-002</t>
        </is>
      </c>
      <c r="C11" s="9" t="inlineStr">
        <is>
          <t>A-003</t>
        </is>
      </c>
      <c r="D11" s="34">
        <f>IF($B11="","",IFERROR(INDEX('Bedarf'!$B$5:$B$103,MATCH($B11,'Bedarf'!$A$5:$A$103,0)),""))</f>
        <v/>
      </c>
      <c r="E11" s="34">
        <f>IF($B11="","",IFERROR(INDEX('Bedarf'!$C$5:$C$103,MATCH($B11,'Bedarf'!$A$5:$A$103,0)),""))</f>
        <v/>
      </c>
      <c r="F11" s="8">
        <f>IF($B11="","",IFERROR(INDEX('Bedarf'!$D$5:$D$103,MATCH($B11,'Bedarf'!$A$5:$A$103,0)),""))</f>
        <v/>
      </c>
      <c r="G11" s="8">
        <f>IF($B11="","",IFERROR(INDEX('Bedarf'!$E$5:$E$103,MATCH($B11,'Bedarf'!$A$5:$A$103,0)),""))</f>
        <v/>
      </c>
      <c r="H11" s="8">
        <f>IF($C11="","",IFERROR(INDEX('Aushilfen'!$B$5:$B$103,MATCH($C11,'Aushilfen'!$A$5:$A$103,0)),""))</f>
        <v/>
      </c>
      <c r="I11" s="20">
        <f>IF(OR($C11="",$G11=""),"",IFERROR(INDEX('Aushilfen'!$D$5:$G$103,MATCH($C11,'Aushilfen'!$A$5:$A$103,0),MATCH($G11,tblAushilfen[[#Headers],[Service]:[Spüle]],0)),"Nein"))</f>
        <v/>
      </c>
      <c r="J11" s="20">
        <f>IF(OR($C11="",$D11="",$E11=""),"",IF(COUNTIFS('Verfügbarkeit'!$B$5:$B$203,$C11,'Verfügbarkeit'!$C$5:$C$203,"&lt;="&amp;$D11,'Verfügbarkeit'!$D$5:$D$203,"&gt;="&amp;$E11)&gt;0,"Ja","Nein"))</f>
        <v/>
      </c>
      <c r="K11" s="20">
        <f>IF($C11="","",IFERROR(INDEX('Aushilfen'!$C$5:$C$103,MATCH($C11,'Aushilfen'!$A$5:$A$103,0)),""))</f>
        <v/>
      </c>
      <c r="L11" s="20">
        <f>IF(OR($C11="",$D11="",$E11=""),"",IF(COUNTIFS('Einsatzplan'!$C$9:$C$207,$C11,'Einsatzplan'!$D$9:$D$207,"&lt;"&amp;$E11,'Einsatzplan'!$E$9:$E$207,"&gt;"&amp;$D11)&gt;1,"Konflikt","OK"))</f>
        <v/>
      </c>
      <c r="M11" s="25">
        <f>IF(OR($D11="",$E11=""),"",IFERROR(($E11-$D11)*24,""))</f>
        <v/>
      </c>
      <c r="N11" s="35">
        <f>IF($D11="","",INT($D11)-WEEKDAY(INT($D11),2)+1)</f>
        <v/>
      </c>
      <c r="O11" s="25">
        <f>IF(OR($C11="",$N11=""),"",IFERROR(SUMIFS('Einsatzplan'!$M$9:$M$207,'Einsatzplan'!$C$9:$C$207,$C11,'Einsatzplan'!$N$9:$N$207,$N11),""))</f>
        <v/>
      </c>
      <c r="P11" s="20">
        <f>IF(OR($A11="",$B11="",$C11=""),"",IF(AND($I11="Ja",$J11="Ja",$K11="Ja",$L11="OK",$M11&lt;='Übersicht'!$B$4,$O11&lt;=IFERROR(INDEX('Aushilfen'!$H$5:$H$103,MATCH($C11,'Aushilfen'!$A$5:$A$103,0)),0)),"OK","Prüfen"))</f>
        <v/>
      </c>
      <c r="Q11" s="9" t="inlineStr">
        <is>
          <t>Teilweise Deckung</t>
        </is>
      </c>
    </row>
    <row r="12" ht="22" customHeight="1">
      <c r="A12" s="9" t="inlineStr">
        <is>
          <t>E-004</t>
        </is>
      </c>
      <c r="B12" s="9" t="inlineStr">
        <is>
          <t>B-003</t>
        </is>
      </c>
      <c r="C12" s="9" t="inlineStr">
        <is>
          <t>A-004</t>
        </is>
      </c>
      <c r="D12" s="36">
        <f>IF($B12="","",IFERROR(INDEX('Bedarf'!$B$5:$B$103,MATCH($B12,'Bedarf'!$A$5:$A$103,0)),""))</f>
        <v/>
      </c>
      <c r="E12" s="36">
        <f>IF($B12="","",IFERROR(INDEX('Bedarf'!$C$5:$C$103,MATCH($B12,'Bedarf'!$A$5:$A$103,0)),""))</f>
        <v/>
      </c>
      <c r="F12" s="12">
        <f>IF($B12="","",IFERROR(INDEX('Bedarf'!$D$5:$D$103,MATCH($B12,'Bedarf'!$A$5:$A$103,0)),""))</f>
        <v/>
      </c>
      <c r="G12" s="12">
        <f>IF($B12="","",IFERROR(INDEX('Bedarf'!$E$5:$E$103,MATCH($B12,'Bedarf'!$A$5:$A$103,0)),""))</f>
        <v/>
      </c>
      <c r="H12" s="12">
        <f>IF($C12="","",IFERROR(INDEX('Aushilfen'!$B$5:$B$103,MATCH($C12,'Aushilfen'!$A$5:$A$103,0)),""))</f>
        <v/>
      </c>
      <c r="I12" s="22">
        <f>IF(OR($C12="",$G12=""),"",IFERROR(INDEX('Aushilfen'!$D$5:$G$103,MATCH($C12,'Aushilfen'!$A$5:$A$103,0),MATCH($G12,tblAushilfen[[#Headers],[Service]:[Spüle]],0)),"Nein"))</f>
        <v/>
      </c>
      <c r="J12" s="22">
        <f>IF(OR($C12="",$D12="",$E12=""),"",IF(COUNTIFS('Verfügbarkeit'!$B$5:$B$203,$C12,'Verfügbarkeit'!$C$5:$C$203,"&lt;="&amp;$D12,'Verfügbarkeit'!$D$5:$D$203,"&gt;="&amp;$E12)&gt;0,"Ja","Nein"))</f>
        <v/>
      </c>
      <c r="K12" s="22">
        <f>IF($C12="","",IFERROR(INDEX('Aushilfen'!$C$5:$C$103,MATCH($C12,'Aushilfen'!$A$5:$A$103,0)),""))</f>
        <v/>
      </c>
      <c r="L12" s="22">
        <f>IF(OR($C12="",$D12="",$E12=""),"",IF(COUNTIFS('Einsatzplan'!$C$9:$C$207,$C12,'Einsatzplan'!$D$9:$D$207,"&lt;"&amp;$E12,'Einsatzplan'!$E$9:$E$207,"&gt;"&amp;$D12)&gt;1,"Konflikt","OK"))</f>
        <v/>
      </c>
      <c r="M12" s="28">
        <f>IF(OR($D12="",$E12=""),"",IFERROR(($E12-$D12)*24,""))</f>
        <v/>
      </c>
      <c r="N12" s="37">
        <f>IF($D12="","",INT($D12)-WEEKDAY(INT($D12),2)+1)</f>
        <v/>
      </c>
      <c r="O12" s="28">
        <f>IF(OR($C12="",$N12=""),"",IFERROR(SUMIFS('Einsatzplan'!$M$9:$M$207,'Einsatzplan'!$C$9:$C$207,$C12,'Einsatzplan'!$N$9:$N$207,$N12),""))</f>
        <v/>
      </c>
      <c r="P12" s="22">
        <f>IF(OR($A12="",$B12="",$C12=""),"",IF(AND($I12="Ja",$J12="Ja",$K12="Ja",$L12="OK",$M12&lt;='Übersicht'!$B$4,$O12&lt;=IFERROR(INDEX('Aushilfen'!$H$5:$H$103,MATCH($C12,'Aushilfen'!$A$5:$A$103,0)),0)),"OK","Prüfen"))</f>
        <v/>
      </c>
      <c r="Q12" s="9" t="inlineStr">
        <is>
          <t>Prüffall: Qualifikation fehlt</t>
        </is>
      </c>
    </row>
    <row r="13" ht="22" customHeight="1">
      <c r="A13" s="9" t="inlineStr">
        <is>
          <t>E-005</t>
        </is>
      </c>
      <c r="B13" s="9" t="inlineStr">
        <is>
          <t>B-004</t>
        </is>
      </c>
      <c r="C13" s="9" t="inlineStr">
        <is>
          <t>A-005</t>
        </is>
      </c>
      <c r="D13" s="34">
        <f>IF($B13="","",IFERROR(INDEX('Bedarf'!$B$5:$B$103,MATCH($B13,'Bedarf'!$A$5:$A$103,0)),""))</f>
        <v/>
      </c>
      <c r="E13" s="34">
        <f>IF($B13="","",IFERROR(INDEX('Bedarf'!$C$5:$C$103,MATCH($B13,'Bedarf'!$A$5:$A$103,0)),""))</f>
        <v/>
      </c>
      <c r="F13" s="8">
        <f>IF($B13="","",IFERROR(INDEX('Bedarf'!$D$5:$D$103,MATCH($B13,'Bedarf'!$A$5:$A$103,0)),""))</f>
        <v/>
      </c>
      <c r="G13" s="8">
        <f>IF($B13="","",IFERROR(INDEX('Bedarf'!$E$5:$E$103,MATCH($B13,'Bedarf'!$A$5:$A$103,0)),""))</f>
        <v/>
      </c>
      <c r="H13" s="8">
        <f>IF($C13="","",IFERROR(INDEX('Aushilfen'!$B$5:$B$103,MATCH($C13,'Aushilfen'!$A$5:$A$103,0)),""))</f>
        <v/>
      </c>
      <c r="I13" s="20">
        <f>IF(OR($C13="",$G13=""),"",IFERROR(INDEX('Aushilfen'!$D$5:$G$103,MATCH($C13,'Aushilfen'!$A$5:$A$103,0),MATCH($G13,tblAushilfen[[#Headers],[Service]:[Spüle]],0)),"Nein"))</f>
        <v/>
      </c>
      <c r="J13" s="20">
        <f>IF(OR($C13="",$D13="",$E13=""),"",IF(COUNTIFS('Verfügbarkeit'!$B$5:$B$203,$C13,'Verfügbarkeit'!$C$5:$C$203,"&lt;="&amp;$D13,'Verfügbarkeit'!$D$5:$D$203,"&gt;="&amp;$E13)&gt;0,"Ja","Nein"))</f>
        <v/>
      </c>
      <c r="K13" s="20">
        <f>IF($C13="","",IFERROR(INDEX('Aushilfen'!$C$5:$C$103,MATCH($C13,'Aushilfen'!$A$5:$A$103,0)),""))</f>
        <v/>
      </c>
      <c r="L13" s="20">
        <f>IF(OR($C13="",$D13="",$E13=""),"",IF(COUNTIFS('Einsatzplan'!$C$9:$C$207,$C13,'Einsatzplan'!$D$9:$D$207,"&lt;"&amp;$E13,'Einsatzplan'!$E$9:$E$207,"&gt;"&amp;$D13)&gt;1,"Konflikt","OK"))</f>
        <v/>
      </c>
      <c r="M13" s="25">
        <f>IF(OR($D13="",$E13=""),"",IFERROR(($E13-$D13)*24,""))</f>
        <v/>
      </c>
      <c r="N13" s="35">
        <f>IF($D13="","",INT($D13)-WEEKDAY(INT($D13),2)+1)</f>
        <v/>
      </c>
      <c r="O13" s="25">
        <f>IF(OR($C13="",$N13=""),"",IFERROR(SUMIFS('Einsatzplan'!$M$9:$M$207,'Einsatzplan'!$C$9:$C$207,$C13,'Einsatzplan'!$N$9:$N$207,$N13),""))</f>
        <v/>
      </c>
      <c r="P13" s="20">
        <f>IF(OR($A13="",$B13="",$C13=""),"",IF(AND($I13="Ja",$J13="Ja",$K13="Ja",$L13="OK",$M13&lt;='Übersicht'!$B$4,$O13&lt;=IFERROR(INDEX('Aushilfen'!$H$5:$H$103,MATCH($C13,'Aushilfen'!$A$5:$A$103,0)),0)),"OK","Prüfen"))</f>
        <v/>
      </c>
      <c r="Q13" s="9" t="inlineStr">
        <is>
          <t>Prüffall: Verfügbarkeit fehlt</t>
        </is>
      </c>
    </row>
    <row r="14" ht="22" customHeight="1">
      <c r="A14" s="9" t="inlineStr">
        <is>
          <t>E-006</t>
        </is>
      </c>
      <c r="B14" s="9" t="inlineStr">
        <is>
          <t>B-005</t>
        </is>
      </c>
      <c r="C14" s="9" t="inlineStr">
        <is>
          <t>A-006</t>
        </is>
      </c>
      <c r="D14" s="36">
        <f>IF($B14="","",IFERROR(INDEX('Bedarf'!$B$5:$B$103,MATCH($B14,'Bedarf'!$A$5:$A$103,0)),""))</f>
        <v/>
      </c>
      <c r="E14" s="36">
        <f>IF($B14="","",IFERROR(INDEX('Bedarf'!$C$5:$C$103,MATCH($B14,'Bedarf'!$A$5:$A$103,0)),""))</f>
        <v/>
      </c>
      <c r="F14" s="12">
        <f>IF($B14="","",IFERROR(INDEX('Bedarf'!$D$5:$D$103,MATCH($B14,'Bedarf'!$A$5:$A$103,0)),""))</f>
        <v/>
      </c>
      <c r="G14" s="12">
        <f>IF($B14="","",IFERROR(INDEX('Bedarf'!$E$5:$E$103,MATCH($B14,'Bedarf'!$A$5:$A$103,0)),""))</f>
        <v/>
      </c>
      <c r="H14" s="12">
        <f>IF($C14="","",IFERROR(INDEX('Aushilfen'!$B$5:$B$103,MATCH($C14,'Aushilfen'!$A$5:$A$103,0)),""))</f>
        <v/>
      </c>
      <c r="I14" s="22">
        <f>IF(OR($C14="",$G14=""),"",IFERROR(INDEX('Aushilfen'!$D$5:$G$103,MATCH($C14,'Aushilfen'!$A$5:$A$103,0),MATCH($G14,tblAushilfen[[#Headers],[Service]:[Spüle]],0)),"Nein"))</f>
        <v/>
      </c>
      <c r="J14" s="22">
        <f>IF(OR($C14="",$D14="",$E14=""),"",IF(COUNTIFS('Verfügbarkeit'!$B$5:$B$203,$C14,'Verfügbarkeit'!$C$5:$C$203,"&lt;="&amp;$D14,'Verfügbarkeit'!$D$5:$D$203,"&gt;="&amp;$E14)&gt;0,"Ja","Nein"))</f>
        <v/>
      </c>
      <c r="K14" s="22">
        <f>IF($C14="","",IFERROR(INDEX('Aushilfen'!$C$5:$C$103,MATCH($C14,'Aushilfen'!$A$5:$A$103,0)),""))</f>
        <v/>
      </c>
      <c r="L14" s="22">
        <f>IF(OR($C14="",$D14="",$E14=""),"",IF(COUNTIFS('Einsatzplan'!$C$9:$C$207,$C14,'Einsatzplan'!$D$9:$D$207,"&lt;"&amp;$E14,'Einsatzplan'!$E$9:$E$207,"&gt;"&amp;$D14)&gt;1,"Konflikt","OK"))</f>
        <v/>
      </c>
      <c r="M14" s="28">
        <f>IF(OR($D14="",$E14=""),"",IFERROR(($E14-$D14)*24,""))</f>
        <v/>
      </c>
      <c r="N14" s="37">
        <f>IF($D14="","",INT($D14)-WEEKDAY(INT($D14),2)+1)</f>
        <v/>
      </c>
      <c r="O14" s="28">
        <f>IF(OR($C14="",$N14=""),"",IFERROR(SUMIFS('Einsatzplan'!$M$9:$M$207,'Einsatzplan'!$C$9:$C$207,$C14,'Einsatzplan'!$N$9:$N$207,$N14),""))</f>
        <v/>
      </c>
      <c r="P14" s="22">
        <f>IF(OR($A14="",$B14="",$C14=""),"",IF(AND($I14="Ja",$J14="Ja",$K14="Ja",$L14="OK",$M14&lt;='Übersicht'!$B$4,$O14&lt;=IFERROR(INDEX('Aushilfen'!$H$5:$H$103,MATCH($C14,'Aushilfen'!$A$5:$A$103,0)),0)),"OK","Prüfen"))</f>
        <v/>
      </c>
      <c r="Q14" s="9" t="inlineStr">
        <is>
          <t>Prüffall: Aushilfe inaktiv</t>
        </is>
      </c>
    </row>
    <row r="15" ht="22" customHeight="1">
      <c r="A15" s="9" t="inlineStr">
        <is>
          <t>E-007</t>
        </is>
      </c>
      <c r="B15" s="9" t="inlineStr">
        <is>
          <t>B-006</t>
        </is>
      </c>
      <c r="C15" s="9" t="inlineStr">
        <is>
          <t>A-007</t>
        </is>
      </c>
      <c r="D15" s="34">
        <f>IF($B15="","",IFERROR(INDEX('Bedarf'!$B$5:$B$103,MATCH($B15,'Bedarf'!$A$5:$A$103,0)),""))</f>
        <v/>
      </c>
      <c r="E15" s="34">
        <f>IF($B15="","",IFERROR(INDEX('Bedarf'!$C$5:$C$103,MATCH($B15,'Bedarf'!$A$5:$A$103,0)),""))</f>
        <v/>
      </c>
      <c r="F15" s="8">
        <f>IF($B15="","",IFERROR(INDEX('Bedarf'!$D$5:$D$103,MATCH($B15,'Bedarf'!$A$5:$A$103,0)),""))</f>
        <v/>
      </c>
      <c r="G15" s="8">
        <f>IF($B15="","",IFERROR(INDEX('Bedarf'!$E$5:$E$103,MATCH($B15,'Bedarf'!$A$5:$A$103,0)),""))</f>
        <v/>
      </c>
      <c r="H15" s="8">
        <f>IF($C15="","",IFERROR(INDEX('Aushilfen'!$B$5:$B$103,MATCH($C15,'Aushilfen'!$A$5:$A$103,0)),""))</f>
        <v/>
      </c>
      <c r="I15" s="20">
        <f>IF(OR($C15="",$G15=""),"",IFERROR(INDEX('Aushilfen'!$D$5:$G$103,MATCH($C15,'Aushilfen'!$A$5:$A$103,0),MATCH($G15,tblAushilfen[[#Headers],[Service]:[Spüle]],0)),"Nein"))</f>
        <v/>
      </c>
      <c r="J15" s="20">
        <f>IF(OR($C15="",$D15="",$E15=""),"",IF(COUNTIFS('Verfügbarkeit'!$B$5:$B$203,$C15,'Verfügbarkeit'!$C$5:$C$203,"&lt;="&amp;$D15,'Verfügbarkeit'!$D$5:$D$203,"&gt;="&amp;$E15)&gt;0,"Ja","Nein"))</f>
        <v/>
      </c>
      <c r="K15" s="20">
        <f>IF($C15="","",IFERROR(INDEX('Aushilfen'!$C$5:$C$103,MATCH($C15,'Aushilfen'!$A$5:$A$103,0)),""))</f>
        <v/>
      </c>
      <c r="L15" s="20">
        <f>IF(OR($C15="",$D15="",$E15=""),"",IF(COUNTIFS('Einsatzplan'!$C$9:$C$207,$C15,'Einsatzplan'!$D$9:$D$207,"&lt;"&amp;$E15,'Einsatzplan'!$E$9:$E$207,"&gt;"&amp;$D15)&gt;1,"Konflikt","OK"))</f>
        <v/>
      </c>
      <c r="M15" s="25">
        <f>IF(OR($D15="",$E15=""),"",IFERROR(($E15-$D15)*24,""))</f>
        <v/>
      </c>
      <c r="N15" s="35">
        <f>IF($D15="","",INT($D15)-WEEKDAY(INT($D15),2)+1)</f>
        <v/>
      </c>
      <c r="O15" s="25">
        <f>IF(OR($C15="",$N15=""),"",IFERROR(SUMIFS('Einsatzplan'!$M$9:$M$207,'Einsatzplan'!$C$9:$C$207,$C15,'Einsatzplan'!$N$9:$N$207,$N15),""))</f>
        <v/>
      </c>
      <c r="P15" s="20">
        <f>IF(OR($A15="",$B15="",$C15=""),"",IF(AND($I15="Ja",$J15="Ja",$K15="Ja",$L15="OK",$M15&lt;='Übersicht'!$B$4,$O15&lt;=IFERROR(INDEX('Aushilfen'!$H$5:$H$103,MATCH($C15,'Aushilfen'!$A$5:$A$103,0)),0)),"OK","Prüfen"))</f>
        <v/>
      </c>
      <c r="Q15" s="9" t="inlineStr">
        <is>
          <t>Prüffall: Überschneidung</t>
        </is>
      </c>
    </row>
    <row r="16" ht="22" customHeight="1">
      <c r="A16" s="9" t="inlineStr">
        <is>
          <t>E-008</t>
        </is>
      </c>
      <c r="B16" s="9" t="inlineStr">
        <is>
          <t>B-007</t>
        </is>
      </c>
      <c r="C16" s="9" t="inlineStr">
        <is>
          <t>A-007</t>
        </is>
      </c>
      <c r="D16" s="36">
        <f>IF($B16="","",IFERROR(INDEX('Bedarf'!$B$5:$B$103,MATCH($B16,'Bedarf'!$A$5:$A$103,0)),""))</f>
        <v/>
      </c>
      <c r="E16" s="36">
        <f>IF($B16="","",IFERROR(INDEX('Bedarf'!$C$5:$C$103,MATCH($B16,'Bedarf'!$A$5:$A$103,0)),""))</f>
        <v/>
      </c>
      <c r="F16" s="12">
        <f>IF($B16="","",IFERROR(INDEX('Bedarf'!$D$5:$D$103,MATCH($B16,'Bedarf'!$A$5:$A$103,0)),""))</f>
        <v/>
      </c>
      <c r="G16" s="12">
        <f>IF($B16="","",IFERROR(INDEX('Bedarf'!$E$5:$E$103,MATCH($B16,'Bedarf'!$A$5:$A$103,0)),""))</f>
        <v/>
      </c>
      <c r="H16" s="12">
        <f>IF($C16="","",IFERROR(INDEX('Aushilfen'!$B$5:$B$103,MATCH($C16,'Aushilfen'!$A$5:$A$103,0)),""))</f>
        <v/>
      </c>
      <c r="I16" s="22">
        <f>IF(OR($C16="",$G16=""),"",IFERROR(INDEX('Aushilfen'!$D$5:$G$103,MATCH($C16,'Aushilfen'!$A$5:$A$103,0),MATCH($G16,tblAushilfen[[#Headers],[Service]:[Spüle]],0)),"Nein"))</f>
        <v/>
      </c>
      <c r="J16" s="22">
        <f>IF(OR($C16="",$D16="",$E16=""),"",IF(COUNTIFS('Verfügbarkeit'!$B$5:$B$203,$C16,'Verfügbarkeit'!$C$5:$C$203,"&lt;="&amp;$D16,'Verfügbarkeit'!$D$5:$D$203,"&gt;="&amp;$E16)&gt;0,"Ja","Nein"))</f>
        <v/>
      </c>
      <c r="K16" s="22">
        <f>IF($C16="","",IFERROR(INDEX('Aushilfen'!$C$5:$C$103,MATCH($C16,'Aushilfen'!$A$5:$A$103,0)),""))</f>
        <v/>
      </c>
      <c r="L16" s="22">
        <f>IF(OR($C16="",$D16="",$E16=""),"",IF(COUNTIFS('Einsatzplan'!$C$9:$C$207,$C16,'Einsatzplan'!$D$9:$D$207,"&lt;"&amp;$E16,'Einsatzplan'!$E$9:$E$207,"&gt;"&amp;$D16)&gt;1,"Konflikt","OK"))</f>
        <v/>
      </c>
      <c r="M16" s="28">
        <f>IF(OR($D16="",$E16=""),"",IFERROR(($E16-$D16)*24,""))</f>
        <v/>
      </c>
      <c r="N16" s="37">
        <f>IF($D16="","",INT($D16)-WEEKDAY(INT($D16),2)+1)</f>
        <v/>
      </c>
      <c r="O16" s="28">
        <f>IF(OR($C16="",$N16=""),"",IFERROR(SUMIFS('Einsatzplan'!$M$9:$M$207,'Einsatzplan'!$C$9:$C$207,$C16,'Einsatzplan'!$N$9:$N$207,$N16),""))</f>
        <v/>
      </c>
      <c r="P16" s="22">
        <f>IF(OR($A16="",$B16="",$C16=""),"",IF(AND($I16="Ja",$J16="Ja",$K16="Ja",$L16="OK",$M16&lt;='Übersicht'!$B$4,$O16&lt;=IFERROR(INDEX('Aushilfen'!$H$5:$H$103,MATCH($C16,'Aushilfen'!$A$5:$A$103,0)),0)),"OK","Prüfen"))</f>
        <v/>
      </c>
      <c r="Q16" s="9" t="inlineStr">
        <is>
          <t>Prüffall: Überschneidung</t>
        </is>
      </c>
    </row>
    <row r="17" ht="22" customHeight="1">
      <c r="A17" s="9" t="inlineStr">
        <is>
          <t>E-009</t>
        </is>
      </c>
      <c r="B17" s="9" t="inlineStr">
        <is>
          <t>B-008</t>
        </is>
      </c>
      <c r="C17" s="9" t="inlineStr">
        <is>
          <t>A-003</t>
        </is>
      </c>
      <c r="D17" s="34">
        <f>IF($B17="","",IFERROR(INDEX('Bedarf'!$B$5:$B$103,MATCH($B17,'Bedarf'!$A$5:$A$103,0)),""))</f>
        <v/>
      </c>
      <c r="E17" s="34">
        <f>IF($B17="","",IFERROR(INDEX('Bedarf'!$C$5:$C$103,MATCH($B17,'Bedarf'!$A$5:$A$103,0)),""))</f>
        <v/>
      </c>
      <c r="F17" s="8">
        <f>IF($B17="","",IFERROR(INDEX('Bedarf'!$D$5:$D$103,MATCH($B17,'Bedarf'!$A$5:$A$103,0)),""))</f>
        <v/>
      </c>
      <c r="G17" s="8">
        <f>IF($B17="","",IFERROR(INDEX('Bedarf'!$E$5:$E$103,MATCH($B17,'Bedarf'!$A$5:$A$103,0)),""))</f>
        <v/>
      </c>
      <c r="H17" s="8">
        <f>IF($C17="","",IFERROR(INDEX('Aushilfen'!$B$5:$B$103,MATCH($C17,'Aushilfen'!$A$5:$A$103,0)),""))</f>
        <v/>
      </c>
      <c r="I17" s="20">
        <f>IF(OR($C17="",$G17=""),"",IFERROR(INDEX('Aushilfen'!$D$5:$G$103,MATCH($C17,'Aushilfen'!$A$5:$A$103,0),MATCH($G17,tblAushilfen[[#Headers],[Service]:[Spüle]],0)),"Nein"))</f>
        <v/>
      </c>
      <c r="J17" s="20">
        <f>IF(OR($C17="",$D17="",$E17=""),"",IF(COUNTIFS('Verfügbarkeit'!$B$5:$B$203,$C17,'Verfügbarkeit'!$C$5:$C$203,"&lt;="&amp;$D17,'Verfügbarkeit'!$D$5:$D$203,"&gt;="&amp;$E17)&gt;0,"Ja","Nein"))</f>
        <v/>
      </c>
      <c r="K17" s="20">
        <f>IF($C17="","",IFERROR(INDEX('Aushilfen'!$C$5:$C$103,MATCH($C17,'Aushilfen'!$A$5:$A$103,0)),""))</f>
        <v/>
      </c>
      <c r="L17" s="20">
        <f>IF(OR($C17="",$D17="",$E17=""),"",IF(COUNTIFS('Einsatzplan'!$C$9:$C$207,$C17,'Einsatzplan'!$D$9:$D$207,"&lt;"&amp;$E17,'Einsatzplan'!$E$9:$E$207,"&gt;"&amp;$D17)&gt;1,"Konflikt","OK"))</f>
        <v/>
      </c>
      <c r="M17" s="25">
        <f>IF(OR($D17="",$E17=""),"",IFERROR(($E17-$D17)*24,""))</f>
        <v/>
      </c>
      <c r="N17" s="35">
        <f>IF($D17="","",INT($D17)-WEEKDAY(INT($D17),2)+1)</f>
        <v/>
      </c>
      <c r="O17" s="25">
        <f>IF(OR($C17="",$N17=""),"",IFERROR(SUMIFS('Einsatzplan'!$M$9:$M$207,'Einsatzplan'!$C$9:$C$207,$C17,'Einsatzplan'!$N$9:$N$207,$N17),""))</f>
        <v/>
      </c>
      <c r="P17" s="20">
        <f>IF(OR($A17="",$B17="",$C17=""),"",IF(AND($I17="Ja",$J17="Ja",$K17="Ja",$L17="OK",$M17&lt;='Übersicht'!$B$4,$O17&lt;=IFERROR(INDEX('Aushilfen'!$H$5:$H$103,MATCH($C17,'Aushilfen'!$A$5:$A$103,0)),0)),"OK","Prüfen"))</f>
        <v/>
      </c>
      <c r="Q17" s="9" t="inlineStr">
        <is>
          <t>Prüffall: interne Einsatzdauer überschritten</t>
        </is>
      </c>
    </row>
    <row r="18" ht="22" customHeight="1">
      <c r="A18" s="9" t="inlineStr">
        <is>
          <t>E-010</t>
        </is>
      </c>
      <c r="B18" s="9" t="inlineStr">
        <is>
          <t>B-009</t>
        </is>
      </c>
      <c r="C18" s="9" t="inlineStr">
        <is>
          <t>A-001</t>
        </is>
      </c>
      <c r="D18" s="36">
        <f>IF($B18="","",IFERROR(INDEX('Bedarf'!$B$5:$B$103,MATCH($B18,'Bedarf'!$A$5:$A$103,0)),""))</f>
        <v/>
      </c>
      <c r="E18" s="36">
        <f>IF($B18="","",IFERROR(INDEX('Bedarf'!$C$5:$C$103,MATCH($B18,'Bedarf'!$A$5:$A$103,0)),""))</f>
        <v/>
      </c>
      <c r="F18" s="12">
        <f>IF($B18="","",IFERROR(INDEX('Bedarf'!$D$5:$D$103,MATCH($B18,'Bedarf'!$A$5:$A$103,0)),""))</f>
        <v/>
      </c>
      <c r="G18" s="12">
        <f>IF($B18="","",IFERROR(INDEX('Bedarf'!$E$5:$E$103,MATCH($B18,'Bedarf'!$A$5:$A$103,0)),""))</f>
        <v/>
      </c>
      <c r="H18" s="12">
        <f>IF($C18="","",IFERROR(INDEX('Aushilfen'!$B$5:$B$103,MATCH($C18,'Aushilfen'!$A$5:$A$103,0)),""))</f>
        <v/>
      </c>
      <c r="I18" s="22">
        <f>IF(OR($C18="",$G18=""),"",IFERROR(INDEX('Aushilfen'!$D$5:$G$103,MATCH($C18,'Aushilfen'!$A$5:$A$103,0),MATCH($G18,tblAushilfen[[#Headers],[Service]:[Spüle]],0)),"Nein"))</f>
        <v/>
      </c>
      <c r="J18" s="22">
        <f>IF(OR($C18="",$D18="",$E18=""),"",IF(COUNTIFS('Verfügbarkeit'!$B$5:$B$203,$C18,'Verfügbarkeit'!$C$5:$C$203,"&lt;="&amp;$D18,'Verfügbarkeit'!$D$5:$D$203,"&gt;="&amp;$E18)&gt;0,"Ja","Nein"))</f>
        <v/>
      </c>
      <c r="K18" s="22">
        <f>IF($C18="","",IFERROR(INDEX('Aushilfen'!$C$5:$C$103,MATCH($C18,'Aushilfen'!$A$5:$A$103,0)),""))</f>
        <v/>
      </c>
      <c r="L18" s="22">
        <f>IF(OR($C18="",$D18="",$E18=""),"",IF(COUNTIFS('Einsatzplan'!$C$9:$C$207,$C18,'Einsatzplan'!$D$9:$D$207,"&lt;"&amp;$E18,'Einsatzplan'!$E$9:$E$207,"&gt;"&amp;$D18)&gt;1,"Konflikt","OK"))</f>
        <v/>
      </c>
      <c r="M18" s="28">
        <f>IF(OR($D18="",$E18=""),"",IFERROR(($E18-$D18)*24,""))</f>
        <v/>
      </c>
      <c r="N18" s="37">
        <f>IF($D18="","",INT($D18)-WEEKDAY(INT($D18),2)+1)</f>
        <v/>
      </c>
      <c r="O18" s="28">
        <f>IF(OR($C18="",$N18=""),"",IFERROR(SUMIFS('Einsatzplan'!$M$9:$M$207,'Einsatzplan'!$C$9:$C$207,$C18,'Einsatzplan'!$N$9:$N$207,$N18),""))</f>
        <v/>
      </c>
      <c r="P18" s="22">
        <f>IF(OR($A18="",$B18="",$C18=""),"",IF(AND($I18="Ja",$J18="Ja",$K18="Ja",$L18="OK",$M18&lt;='Übersicht'!$B$4,$O18&lt;=IFERROR(INDEX('Aushilfen'!$H$5:$H$103,MATCH($C18,'Aushilfen'!$A$5:$A$103,0)),0)),"OK","Prüfen"))</f>
        <v/>
      </c>
      <c r="Q18" s="9" t="inlineStr">
        <is>
          <t>Reguläre Zuordnung</t>
        </is>
      </c>
    </row>
    <row r="19" ht="22" customHeight="1">
      <c r="A19" s="9" t="inlineStr">
        <is>
          <t>E-010</t>
        </is>
      </c>
      <c r="B19" s="9" t="n"/>
      <c r="C19" s="9" t="n"/>
      <c r="D19" s="34">
        <f>IF($B19="","",IFERROR(INDEX('Bedarf'!$B$5:$B$103,MATCH($B19,'Bedarf'!$A$5:$A$103,0)),""))</f>
        <v/>
      </c>
      <c r="E19" s="34">
        <f>IF($B19="","",IFERROR(INDEX('Bedarf'!$C$5:$C$103,MATCH($B19,'Bedarf'!$A$5:$A$103,0)),""))</f>
        <v/>
      </c>
      <c r="F19" s="8">
        <f>IF($B19="","",IFERROR(INDEX('Bedarf'!$D$5:$D$103,MATCH($B19,'Bedarf'!$A$5:$A$103,0)),""))</f>
        <v/>
      </c>
      <c r="G19" s="8">
        <f>IF($B19="","",IFERROR(INDEX('Bedarf'!$E$5:$E$103,MATCH($B19,'Bedarf'!$A$5:$A$103,0)),""))</f>
        <v/>
      </c>
      <c r="H19" s="8">
        <f>IF($C19="","",IFERROR(INDEX('Aushilfen'!$B$5:$B$103,MATCH($C19,'Aushilfen'!$A$5:$A$103,0)),""))</f>
        <v/>
      </c>
      <c r="I19" s="20">
        <f>IF(OR($C19="",$G19=""),"",IFERROR(INDEX('Aushilfen'!$D$5:$G$103,MATCH($C19,'Aushilfen'!$A$5:$A$103,0),MATCH($G19,tblAushilfen[[#Headers],[Service]:[Spüle]],0)),"Nein"))</f>
        <v/>
      </c>
      <c r="J19" s="20">
        <f>IF(OR($C19="",$D19="",$E19=""),"",IF(COUNTIFS('Verfügbarkeit'!$B$5:$B$203,$C19,'Verfügbarkeit'!$C$5:$C$203,"&lt;="&amp;$D19,'Verfügbarkeit'!$D$5:$D$203,"&gt;="&amp;$E19)&gt;0,"Ja","Nein"))</f>
        <v/>
      </c>
      <c r="K19" s="20">
        <f>IF($C19="","",IFERROR(INDEX('Aushilfen'!$C$5:$C$103,MATCH($C19,'Aushilfen'!$A$5:$A$103,0)),""))</f>
        <v/>
      </c>
      <c r="L19" s="20">
        <f>IF(OR($C19="",$D19="",$E19=""),"",IF(COUNTIFS('Einsatzplan'!$C$9:$C$207,$C19,'Einsatzplan'!$D$9:$D$207,"&lt;"&amp;$E19,'Einsatzplan'!$E$9:$E$207,"&gt;"&amp;$D19)&gt;1,"Konflikt","OK"))</f>
        <v/>
      </c>
      <c r="M19" s="25">
        <f>IF(OR($D19="",$E19=""),"",IFERROR(($E19-$D19)*24,""))</f>
        <v/>
      </c>
      <c r="N19" s="35">
        <f>IF($D19="","",INT($D19)-WEEKDAY(INT($D19),2)+1)</f>
        <v/>
      </c>
      <c r="O19" s="25">
        <f>IF(OR($C19="",$N19=""),"",IFERROR(SUMIFS('Einsatzplan'!$M$9:$M$207,'Einsatzplan'!$C$9:$C$207,$C19,'Einsatzplan'!$N$9:$N$207,$N19),""))</f>
        <v/>
      </c>
      <c r="P19" s="20">
        <f>IF(OR($A19="",$B19="",$C19=""),"",IF(AND($I19="Ja",$J19="Ja",$K19="Ja",$L19="OK",$M19&lt;='Übersicht'!$B$4,$O19&lt;=IFERROR(INDEX('Aushilfen'!$H$5:$H$103,MATCH($C19,'Aushilfen'!$A$5:$A$103,0)),0)),"OK","Prüfen"))</f>
        <v/>
      </c>
      <c r="Q19" s="9" t="inlineStr">
        <is>
          <t>Prüffall: doppelte Einsatz-ID und unvollständige Zeile</t>
        </is>
      </c>
    </row>
    <row r="20" ht="22" customHeight="1">
      <c r="A20" s="9" t="n"/>
      <c r="B20" s="9" t="n"/>
      <c r="C20" s="9" t="n"/>
      <c r="D20" s="36">
        <f>IF($B20="","",IFERROR(INDEX('Bedarf'!$B$5:$B$103,MATCH($B20,'Bedarf'!$A$5:$A$103,0)),""))</f>
        <v/>
      </c>
      <c r="E20" s="36">
        <f>IF($B20="","",IFERROR(INDEX('Bedarf'!$C$5:$C$103,MATCH($B20,'Bedarf'!$A$5:$A$103,0)),""))</f>
        <v/>
      </c>
      <c r="F20" s="12">
        <f>IF($B20="","",IFERROR(INDEX('Bedarf'!$D$5:$D$103,MATCH($B20,'Bedarf'!$A$5:$A$103,0)),""))</f>
        <v/>
      </c>
      <c r="G20" s="12">
        <f>IF($B20="","",IFERROR(INDEX('Bedarf'!$E$5:$E$103,MATCH($B20,'Bedarf'!$A$5:$A$103,0)),""))</f>
        <v/>
      </c>
      <c r="H20" s="12">
        <f>IF($C20="","",IFERROR(INDEX('Aushilfen'!$B$5:$B$103,MATCH($C20,'Aushilfen'!$A$5:$A$103,0)),""))</f>
        <v/>
      </c>
      <c r="I20" s="22">
        <f>IF(OR($C20="",$G20=""),"",IFERROR(INDEX('Aushilfen'!$D$5:$G$103,MATCH($C20,'Aushilfen'!$A$5:$A$103,0),MATCH($G20,tblAushilfen[[#Headers],[Service]:[Spüle]],0)),"Nein"))</f>
        <v/>
      </c>
      <c r="J20" s="22">
        <f>IF(OR($C20="",$D20="",$E20=""),"",IF(COUNTIFS('Verfügbarkeit'!$B$5:$B$203,$C20,'Verfügbarkeit'!$C$5:$C$203,"&lt;="&amp;$D20,'Verfügbarkeit'!$D$5:$D$203,"&gt;="&amp;$E20)&gt;0,"Ja","Nein"))</f>
        <v/>
      </c>
      <c r="K20" s="22">
        <f>IF($C20="","",IFERROR(INDEX('Aushilfen'!$C$5:$C$103,MATCH($C20,'Aushilfen'!$A$5:$A$103,0)),""))</f>
        <v/>
      </c>
      <c r="L20" s="22">
        <f>IF(OR($C20="",$D20="",$E20=""),"",IF(COUNTIFS('Einsatzplan'!$C$9:$C$207,$C20,'Einsatzplan'!$D$9:$D$207,"&lt;"&amp;$E20,'Einsatzplan'!$E$9:$E$207,"&gt;"&amp;$D20)&gt;1,"Konflikt","OK"))</f>
        <v/>
      </c>
      <c r="M20" s="28">
        <f>IF(OR($D20="",$E20=""),"",IFERROR(($E20-$D20)*24,""))</f>
        <v/>
      </c>
      <c r="N20" s="37">
        <f>IF($D20="","",INT($D20)-WEEKDAY(INT($D20),2)+1)</f>
        <v/>
      </c>
      <c r="O20" s="28">
        <f>IF(OR($C20="",$N20=""),"",IFERROR(SUMIFS('Einsatzplan'!$M$9:$M$207,'Einsatzplan'!$C$9:$C$207,$C20,'Einsatzplan'!$N$9:$N$207,$N20),""))</f>
        <v/>
      </c>
      <c r="P20" s="22">
        <f>IF(OR($A20="",$B20="",$C20=""),"",IF(AND($I20="Ja",$J20="Ja",$K20="Ja",$L20="OK",$M20&lt;='Übersicht'!$B$4,$O20&lt;=IFERROR(INDEX('Aushilfen'!$H$5:$H$103,MATCH($C20,'Aushilfen'!$A$5:$A$103,0)),0)),"OK","Prüfen"))</f>
        <v/>
      </c>
      <c r="Q20" s="9" t="n"/>
    </row>
    <row r="21" ht="22" customHeight="1">
      <c r="A21" s="9" t="n"/>
      <c r="B21" s="9" t="n"/>
      <c r="C21" s="9" t="n"/>
      <c r="D21" s="34">
        <f>IF($B21="","",IFERROR(INDEX('Bedarf'!$B$5:$B$103,MATCH($B21,'Bedarf'!$A$5:$A$103,0)),""))</f>
        <v/>
      </c>
      <c r="E21" s="34">
        <f>IF($B21="","",IFERROR(INDEX('Bedarf'!$C$5:$C$103,MATCH($B21,'Bedarf'!$A$5:$A$103,0)),""))</f>
        <v/>
      </c>
      <c r="F21" s="8">
        <f>IF($B21="","",IFERROR(INDEX('Bedarf'!$D$5:$D$103,MATCH($B21,'Bedarf'!$A$5:$A$103,0)),""))</f>
        <v/>
      </c>
      <c r="G21" s="8">
        <f>IF($B21="","",IFERROR(INDEX('Bedarf'!$E$5:$E$103,MATCH($B21,'Bedarf'!$A$5:$A$103,0)),""))</f>
        <v/>
      </c>
      <c r="H21" s="8">
        <f>IF($C21="","",IFERROR(INDEX('Aushilfen'!$B$5:$B$103,MATCH($C21,'Aushilfen'!$A$5:$A$103,0)),""))</f>
        <v/>
      </c>
      <c r="I21" s="20">
        <f>IF(OR($C21="",$G21=""),"",IFERROR(INDEX('Aushilfen'!$D$5:$G$103,MATCH($C21,'Aushilfen'!$A$5:$A$103,0),MATCH($G21,tblAushilfen[[#Headers],[Service]:[Spüle]],0)),"Nein"))</f>
        <v/>
      </c>
      <c r="J21" s="20">
        <f>IF(OR($C21="",$D21="",$E21=""),"",IF(COUNTIFS('Verfügbarkeit'!$B$5:$B$203,$C21,'Verfügbarkeit'!$C$5:$C$203,"&lt;="&amp;$D21,'Verfügbarkeit'!$D$5:$D$203,"&gt;="&amp;$E21)&gt;0,"Ja","Nein"))</f>
        <v/>
      </c>
      <c r="K21" s="20">
        <f>IF($C21="","",IFERROR(INDEX('Aushilfen'!$C$5:$C$103,MATCH($C21,'Aushilfen'!$A$5:$A$103,0)),""))</f>
        <v/>
      </c>
      <c r="L21" s="20">
        <f>IF(OR($C21="",$D21="",$E21=""),"",IF(COUNTIFS('Einsatzplan'!$C$9:$C$207,$C21,'Einsatzplan'!$D$9:$D$207,"&lt;"&amp;$E21,'Einsatzplan'!$E$9:$E$207,"&gt;"&amp;$D21)&gt;1,"Konflikt","OK"))</f>
        <v/>
      </c>
      <c r="M21" s="25">
        <f>IF(OR($D21="",$E21=""),"",IFERROR(($E21-$D21)*24,""))</f>
        <v/>
      </c>
      <c r="N21" s="35">
        <f>IF($D21="","",INT($D21)-WEEKDAY(INT($D21),2)+1)</f>
        <v/>
      </c>
      <c r="O21" s="25">
        <f>IF(OR($C21="",$N21=""),"",IFERROR(SUMIFS('Einsatzplan'!$M$9:$M$207,'Einsatzplan'!$C$9:$C$207,$C21,'Einsatzplan'!$N$9:$N$207,$N21),""))</f>
        <v/>
      </c>
      <c r="P21" s="20">
        <f>IF(OR($A21="",$B21="",$C21=""),"",IF(AND($I21="Ja",$J21="Ja",$K21="Ja",$L21="OK",$M21&lt;='Übersicht'!$B$4,$O21&lt;=IFERROR(INDEX('Aushilfen'!$H$5:$H$103,MATCH($C21,'Aushilfen'!$A$5:$A$103,0)),0)),"OK","Prüfen"))</f>
        <v/>
      </c>
      <c r="Q21" s="9" t="n"/>
    </row>
    <row r="22" ht="22" customHeight="1">
      <c r="A22" s="9" t="n"/>
      <c r="B22" s="9" t="n"/>
      <c r="C22" s="9" t="n"/>
      <c r="D22" s="36">
        <f>IF($B22="","",IFERROR(INDEX('Bedarf'!$B$5:$B$103,MATCH($B22,'Bedarf'!$A$5:$A$103,0)),""))</f>
        <v/>
      </c>
      <c r="E22" s="36">
        <f>IF($B22="","",IFERROR(INDEX('Bedarf'!$C$5:$C$103,MATCH($B22,'Bedarf'!$A$5:$A$103,0)),""))</f>
        <v/>
      </c>
      <c r="F22" s="12">
        <f>IF($B22="","",IFERROR(INDEX('Bedarf'!$D$5:$D$103,MATCH($B22,'Bedarf'!$A$5:$A$103,0)),""))</f>
        <v/>
      </c>
      <c r="G22" s="12">
        <f>IF($B22="","",IFERROR(INDEX('Bedarf'!$E$5:$E$103,MATCH($B22,'Bedarf'!$A$5:$A$103,0)),""))</f>
        <v/>
      </c>
      <c r="H22" s="12">
        <f>IF($C22="","",IFERROR(INDEX('Aushilfen'!$B$5:$B$103,MATCH($C22,'Aushilfen'!$A$5:$A$103,0)),""))</f>
        <v/>
      </c>
      <c r="I22" s="22">
        <f>IF(OR($C22="",$G22=""),"",IFERROR(INDEX('Aushilfen'!$D$5:$G$103,MATCH($C22,'Aushilfen'!$A$5:$A$103,0),MATCH($G22,tblAushilfen[[#Headers],[Service]:[Spüle]],0)),"Nein"))</f>
        <v/>
      </c>
      <c r="J22" s="22">
        <f>IF(OR($C22="",$D22="",$E22=""),"",IF(COUNTIFS('Verfügbarkeit'!$B$5:$B$203,$C22,'Verfügbarkeit'!$C$5:$C$203,"&lt;="&amp;$D22,'Verfügbarkeit'!$D$5:$D$203,"&gt;="&amp;$E22)&gt;0,"Ja","Nein"))</f>
        <v/>
      </c>
      <c r="K22" s="22">
        <f>IF($C22="","",IFERROR(INDEX('Aushilfen'!$C$5:$C$103,MATCH($C22,'Aushilfen'!$A$5:$A$103,0)),""))</f>
        <v/>
      </c>
      <c r="L22" s="22">
        <f>IF(OR($C22="",$D22="",$E22=""),"",IF(COUNTIFS('Einsatzplan'!$C$9:$C$207,$C22,'Einsatzplan'!$D$9:$D$207,"&lt;"&amp;$E22,'Einsatzplan'!$E$9:$E$207,"&gt;"&amp;$D22)&gt;1,"Konflikt","OK"))</f>
        <v/>
      </c>
      <c r="M22" s="28">
        <f>IF(OR($D22="",$E22=""),"",IFERROR(($E22-$D22)*24,""))</f>
        <v/>
      </c>
      <c r="N22" s="37">
        <f>IF($D22="","",INT($D22)-WEEKDAY(INT($D22),2)+1)</f>
        <v/>
      </c>
      <c r="O22" s="28">
        <f>IF(OR($C22="",$N22=""),"",IFERROR(SUMIFS('Einsatzplan'!$M$9:$M$207,'Einsatzplan'!$C$9:$C$207,$C22,'Einsatzplan'!$N$9:$N$207,$N22),""))</f>
        <v/>
      </c>
      <c r="P22" s="22">
        <f>IF(OR($A22="",$B22="",$C22=""),"",IF(AND($I22="Ja",$J22="Ja",$K22="Ja",$L22="OK",$M22&lt;='Übersicht'!$B$4,$O22&lt;=IFERROR(INDEX('Aushilfen'!$H$5:$H$103,MATCH($C22,'Aushilfen'!$A$5:$A$103,0)),0)),"OK","Prüfen"))</f>
        <v/>
      </c>
      <c r="Q22" s="9" t="n"/>
    </row>
    <row r="23" ht="22" customHeight="1">
      <c r="A23" s="9" t="n"/>
      <c r="B23" s="9" t="n"/>
      <c r="C23" s="9" t="n"/>
      <c r="D23" s="34">
        <f>IF($B23="","",IFERROR(INDEX('Bedarf'!$B$5:$B$103,MATCH($B23,'Bedarf'!$A$5:$A$103,0)),""))</f>
        <v/>
      </c>
      <c r="E23" s="34">
        <f>IF($B23="","",IFERROR(INDEX('Bedarf'!$C$5:$C$103,MATCH($B23,'Bedarf'!$A$5:$A$103,0)),""))</f>
        <v/>
      </c>
      <c r="F23" s="8">
        <f>IF($B23="","",IFERROR(INDEX('Bedarf'!$D$5:$D$103,MATCH($B23,'Bedarf'!$A$5:$A$103,0)),""))</f>
        <v/>
      </c>
      <c r="G23" s="8">
        <f>IF($B23="","",IFERROR(INDEX('Bedarf'!$E$5:$E$103,MATCH($B23,'Bedarf'!$A$5:$A$103,0)),""))</f>
        <v/>
      </c>
      <c r="H23" s="8">
        <f>IF($C23="","",IFERROR(INDEX('Aushilfen'!$B$5:$B$103,MATCH($C23,'Aushilfen'!$A$5:$A$103,0)),""))</f>
        <v/>
      </c>
      <c r="I23" s="20">
        <f>IF(OR($C23="",$G23=""),"",IFERROR(INDEX('Aushilfen'!$D$5:$G$103,MATCH($C23,'Aushilfen'!$A$5:$A$103,0),MATCH($G23,tblAushilfen[[#Headers],[Service]:[Spüle]],0)),"Nein"))</f>
        <v/>
      </c>
      <c r="J23" s="20">
        <f>IF(OR($C23="",$D23="",$E23=""),"",IF(COUNTIFS('Verfügbarkeit'!$B$5:$B$203,$C23,'Verfügbarkeit'!$C$5:$C$203,"&lt;="&amp;$D23,'Verfügbarkeit'!$D$5:$D$203,"&gt;="&amp;$E23)&gt;0,"Ja","Nein"))</f>
        <v/>
      </c>
      <c r="K23" s="20">
        <f>IF($C23="","",IFERROR(INDEX('Aushilfen'!$C$5:$C$103,MATCH($C23,'Aushilfen'!$A$5:$A$103,0)),""))</f>
        <v/>
      </c>
      <c r="L23" s="20">
        <f>IF(OR($C23="",$D23="",$E23=""),"",IF(COUNTIFS('Einsatzplan'!$C$9:$C$207,$C23,'Einsatzplan'!$D$9:$D$207,"&lt;"&amp;$E23,'Einsatzplan'!$E$9:$E$207,"&gt;"&amp;$D23)&gt;1,"Konflikt","OK"))</f>
        <v/>
      </c>
      <c r="M23" s="25">
        <f>IF(OR($D23="",$E23=""),"",IFERROR(($E23-$D23)*24,""))</f>
        <v/>
      </c>
      <c r="N23" s="35">
        <f>IF($D23="","",INT($D23)-WEEKDAY(INT($D23),2)+1)</f>
        <v/>
      </c>
      <c r="O23" s="25">
        <f>IF(OR($C23="",$N23=""),"",IFERROR(SUMIFS('Einsatzplan'!$M$9:$M$207,'Einsatzplan'!$C$9:$C$207,$C23,'Einsatzplan'!$N$9:$N$207,$N23),""))</f>
        <v/>
      </c>
      <c r="P23" s="20">
        <f>IF(OR($A23="",$B23="",$C23=""),"",IF(AND($I23="Ja",$J23="Ja",$K23="Ja",$L23="OK",$M23&lt;='Übersicht'!$B$4,$O23&lt;=IFERROR(INDEX('Aushilfen'!$H$5:$H$103,MATCH($C23,'Aushilfen'!$A$5:$A$103,0)),0)),"OK","Prüfen"))</f>
        <v/>
      </c>
      <c r="Q23" s="9" t="n"/>
    </row>
    <row r="24" ht="22" customHeight="1">
      <c r="A24" s="9" t="n"/>
      <c r="B24" s="9" t="n"/>
      <c r="C24" s="9" t="n"/>
      <c r="D24" s="36">
        <f>IF($B24="","",IFERROR(INDEX('Bedarf'!$B$5:$B$103,MATCH($B24,'Bedarf'!$A$5:$A$103,0)),""))</f>
        <v/>
      </c>
      <c r="E24" s="36">
        <f>IF($B24="","",IFERROR(INDEX('Bedarf'!$C$5:$C$103,MATCH($B24,'Bedarf'!$A$5:$A$103,0)),""))</f>
        <v/>
      </c>
      <c r="F24" s="12">
        <f>IF($B24="","",IFERROR(INDEX('Bedarf'!$D$5:$D$103,MATCH($B24,'Bedarf'!$A$5:$A$103,0)),""))</f>
        <v/>
      </c>
      <c r="G24" s="12">
        <f>IF($B24="","",IFERROR(INDEX('Bedarf'!$E$5:$E$103,MATCH($B24,'Bedarf'!$A$5:$A$103,0)),""))</f>
        <v/>
      </c>
      <c r="H24" s="12">
        <f>IF($C24="","",IFERROR(INDEX('Aushilfen'!$B$5:$B$103,MATCH($C24,'Aushilfen'!$A$5:$A$103,0)),""))</f>
        <v/>
      </c>
      <c r="I24" s="22">
        <f>IF(OR($C24="",$G24=""),"",IFERROR(INDEX('Aushilfen'!$D$5:$G$103,MATCH($C24,'Aushilfen'!$A$5:$A$103,0),MATCH($G24,tblAushilfen[[#Headers],[Service]:[Spüle]],0)),"Nein"))</f>
        <v/>
      </c>
      <c r="J24" s="22">
        <f>IF(OR($C24="",$D24="",$E24=""),"",IF(COUNTIFS('Verfügbarkeit'!$B$5:$B$203,$C24,'Verfügbarkeit'!$C$5:$C$203,"&lt;="&amp;$D24,'Verfügbarkeit'!$D$5:$D$203,"&gt;="&amp;$E24)&gt;0,"Ja","Nein"))</f>
        <v/>
      </c>
      <c r="K24" s="22">
        <f>IF($C24="","",IFERROR(INDEX('Aushilfen'!$C$5:$C$103,MATCH($C24,'Aushilfen'!$A$5:$A$103,0)),""))</f>
        <v/>
      </c>
      <c r="L24" s="22">
        <f>IF(OR($C24="",$D24="",$E24=""),"",IF(COUNTIFS('Einsatzplan'!$C$9:$C$207,$C24,'Einsatzplan'!$D$9:$D$207,"&lt;"&amp;$E24,'Einsatzplan'!$E$9:$E$207,"&gt;"&amp;$D24)&gt;1,"Konflikt","OK"))</f>
        <v/>
      </c>
      <c r="M24" s="28">
        <f>IF(OR($D24="",$E24=""),"",IFERROR(($E24-$D24)*24,""))</f>
        <v/>
      </c>
      <c r="N24" s="37">
        <f>IF($D24="","",INT($D24)-WEEKDAY(INT($D24),2)+1)</f>
        <v/>
      </c>
      <c r="O24" s="28">
        <f>IF(OR($C24="",$N24=""),"",IFERROR(SUMIFS('Einsatzplan'!$M$9:$M$207,'Einsatzplan'!$C$9:$C$207,$C24,'Einsatzplan'!$N$9:$N$207,$N24),""))</f>
        <v/>
      </c>
      <c r="P24" s="22">
        <f>IF(OR($A24="",$B24="",$C24=""),"",IF(AND($I24="Ja",$J24="Ja",$K24="Ja",$L24="OK",$M24&lt;='Übersicht'!$B$4,$O24&lt;=IFERROR(INDEX('Aushilfen'!$H$5:$H$103,MATCH($C24,'Aushilfen'!$A$5:$A$103,0)),0)),"OK","Prüfen"))</f>
        <v/>
      </c>
      <c r="Q24" s="9" t="n"/>
    </row>
    <row r="25" ht="22" customHeight="1">
      <c r="A25" s="9" t="n"/>
      <c r="B25" s="9" t="n"/>
      <c r="C25" s="9" t="n"/>
      <c r="D25" s="34">
        <f>IF($B25="","",IFERROR(INDEX('Bedarf'!$B$5:$B$103,MATCH($B25,'Bedarf'!$A$5:$A$103,0)),""))</f>
        <v/>
      </c>
      <c r="E25" s="34">
        <f>IF($B25="","",IFERROR(INDEX('Bedarf'!$C$5:$C$103,MATCH($B25,'Bedarf'!$A$5:$A$103,0)),""))</f>
        <v/>
      </c>
      <c r="F25" s="8">
        <f>IF($B25="","",IFERROR(INDEX('Bedarf'!$D$5:$D$103,MATCH($B25,'Bedarf'!$A$5:$A$103,0)),""))</f>
        <v/>
      </c>
      <c r="G25" s="8">
        <f>IF($B25="","",IFERROR(INDEX('Bedarf'!$E$5:$E$103,MATCH($B25,'Bedarf'!$A$5:$A$103,0)),""))</f>
        <v/>
      </c>
      <c r="H25" s="8">
        <f>IF($C25="","",IFERROR(INDEX('Aushilfen'!$B$5:$B$103,MATCH($C25,'Aushilfen'!$A$5:$A$103,0)),""))</f>
        <v/>
      </c>
      <c r="I25" s="20">
        <f>IF(OR($C25="",$G25=""),"",IFERROR(INDEX('Aushilfen'!$D$5:$G$103,MATCH($C25,'Aushilfen'!$A$5:$A$103,0),MATCH($G25,tblAushilfen[[#Headers],[Service]:[Spüle]],0)),"Nein"))</f>
        <v/>
      </c>
      <c r="J25" s="20">
        <f>IF(OR($C25="",$D25="",$E25=""),"",IF(COUNTIFS('Verfügbarkeit'!$B$5:$B$203,$C25,'Verfügbarkeit'!$C$5:$C$203,"&lt;="&amp;$D25,'Verfügbarkeit'!$D$5:$D$203,"&gt;="&amp;$E25)&gt;0,"Ja","Nein"))</f>
        <v/>
      </c>
      <c r="K25" s="20">
        <f>IF($C25="","",IFERROR(INDEX('Aushilfen'!$C$5:$C$103,MATCH($C25,'Aushilfen'!$A$5:$A$103,0)),""))</f>
        <v/>
      </c>
      <c r="L25" s="20">
        <f>IF(OR($C25="",$D25="",$E25=""),"",IF(COUNTIFS('Einsatzplan'!$C$9:$C$207,$C25,'Einsatzplan'!$D$9:$D$207,"&lt;"&amp;$E25,'Einsatzplan'!$E$9:$E$207,"&gt;"&amp;$D25)&gt;1,"Konflikt","OK"))</f>
        <v/>
      </c>
      <c r="M25" s="25">
        <f>IF(OR($D25="",$E25=""),"",IFERROR(($E25-$D25)*24,""))</f>
        <v/>
      </c>
      <c r="N25" s="35">
        <f>IF($D25="","",INT($D25)-WEEKDAY(INT($D25),2)+1)</f>
        <v/>
      </c>
      <c r="O25" s="25">
        <f>IF(OR($C25="",$N25=""),"",IFERROR(SUMIFS('Einsatzplan'!$M$9:$M$207,'Einsatzplan'!$C$9:$C$207,$C25,'Einsatzplan'!$N$9:$N$207,$N25),""))</f>
        <v/>
      </c>
      <c r="P25" s="20">
        <f>IF(OR($A25="",$B25="",$C25=""),"",IF(AND($I25="Ja",$J25="Ja",$K25="Ja",$L25="OK",$M25&lt;='Übersicht'!$B$4,$O25&lt;=IFERROR(INDEX('Aushilfen'!$H$5:$H$103,MATCH($C25,'Aushilfen'!$A$5:$A$103,0)),0)),"OK","Prüfen"))</f>
        <v/>
      </c>
      <c r="Q25" s="9" t="n"/>
    </row>
    <row r="26" ht="22" customHeight="1">
      <c r="A26" s="9" t="n"/>
      <c r="B26" s="9" t="n"/>
      <c r="C26" s="9" t="n"/>
      <c r="D26" s="36">
        <f>IF($B26="","",IFERROR(INDEX('Bedarf'!$B$5:$B$103,MATCH($B26,'Bedarf'!$A$5:$A$103,0)),""))</f>
        <v/>
      </c>
      <c r="E26" s="36">
        <f>IF($B26="","",IFERROR(INDEX('Bedarf'!$C$5:$C$103,MATCH($B26,'Bedarf'!$A$5:$A$103,0)),""))</f>
        <v/>
      </c>
      <c r="F26" s="12">
        <f>IF($B26="","",IFERROR(INDEX('Bedarf'!$D$5:$D$103,MATCH($B26,'Bedarf'!$A$5:$A$103,0)),""))</f>
        <v/>
      </c>
      <c r="G26" s="12">
        <f>IF($B26="","",IFERROR(INDEX('Bedarf'!$E$5:$E$103,MATCH($B26,'Bedarf'!$A$5:$A$103,0)),""))</f>
        <v/>
      </c>
      <c r="H26" s="12">
        <f>IF($C26="","",IFERROR(INDEX('Aushilfen'!$B$5:$B$103,MATCH($C26,'Aushilfen'!$A$5:$A$103,0)),""))</f>
        <v/>
      </c>
      <c r="I26" s="22">
        <f>IF(OR($C26="",$G26=""),"",IFERROR(INDEX('Aushilfen'!$D$5:$G$103,MATCH($C26,'Aushilfen'!$A$5:$A$103,0),MATCH($G26,tblAushilfen[[#Headers],[Service]:[Spüle]],0)),"Nein"))</f>
        <v/>
      </c>
      <c r="J26" s="22">
        <f>IF(OR($C26="",$D26="",$E26=""),"",IF(COUNTIFS('Verfügbarkeit'!$B$5:$B$203,$C26,'Verfügbarkeit'!$C$5:$C$203,"&lt;="&amp;$D26,'Verfügbarkeit'!$D$5:$D$203,"&gt;="&amp;$E26)&gt;0,"Ja","Nein"))</f>
        <v/>
      </c>
      <c r="K26" s="22">
        <f>IF($C26="","",IFERROR(INDEX('Aushilfen'!$C$5:$C$103,MATCH($C26,'Aushilfen'!$A$5:$A$103,0)),""))</f>
        <v/>
      </c>
      <c r="L26" s="22">
        <f>IF(OR($C26="",$D26="",$E26=""),"",IF(COUNTIFS('Einsatzplan'!$C$9:$C$207,$C26,'Einsatzplan'!$D$9:$D$207,"&lt;"&amp;$E26,'Einsatzplan'!$E$9:$E$207,"&gt;"&amp;$D26)&gt;1,"Konflikt","OK"))</f>
        <v/>
      </c>
      <c r="M26" s="28">
        <f>IF(OR($D26="",$E26=""),"",IFERROR(($E26-$D26)*24,""))</f>
        <v/>
      </c>
      <c r="N26" s="37">
        <f>IF($D26="","",INT($D26)-WEEKDAY(INT($D26),2)+1)</f>
        <v/>
      </c>
      <c r="O26" s="28">
        <f>IF(OR($C26="",$N26=""),"",IFERROR(SUMIFS('Einsatzplan'!$M$9:$M$207,'Einsatzplan'!$C$9:$C$207,$C26,'Einsatzplan'!$N$9:$N$207,$N26),""))</f>
        <v/>
      </c>
      <c r="P26" s="22">
        <f>IF(OR($A26="",$B26="",$C26=""),"",IF(AND($I26="Ja",$J26="Ja",$K26="Ja",$L26="OK",$M26&lt;='Übersicht'!$B$4,$O26&lt;=IFERROR(INDEX('Aushilfen'!$H$5:$H$103,MATCH($C26,'Aushilfen'!$A$5:$A$103,0)),0)),"OK","Prüfen"))</f>
        <v/>
      </c>
      <c r="Q26" s="9" t="n"/>
    </row>
    <row r="27" ht="22" customHeight="1">
      <c r="A27" s="9" t="n"/>
      <c r="B27" s="9" t="n"/>
      <c r="C27" s="9" t="n"/>
      <c r="D27" s="34">
        <f>IF($B27="","",IFERROR(INDEX('Bedarf'!$B$5:$B$103,MATCH($B27,'Bedarf'!$A$5:$A$103,0)),""))</f>
        <v/>
      </c>
      <c r="E27" s="34">
        <f>IF($B27="","",IFERROR(INDEX('Bedarf'!$C$5:$C$103,MATCH($B27,'Bedarf'!$A$5:$A$103,0)),""))</f>
        <v/>
      </c>
      <c r="F27" s="8">
        <f>IF($B27="","",IFERROR(INDEX('Bedarf'!$D$5:$D$103,MATCH($B27,'Bedarf'!$A$5:$A$103,0)),""))</f>
        <v/>
      </c>
      <c r="G27" s="8">
        <f>IF($B27="","",IFERROR(INDEX('Bedarf'!$E$5:$E$103,MATCH($B27,'Bedarf'!$A$5:$A$103,0)),""))</f>
        <v/>
      </c>
      <c r="H27" s="8">
        <f>IF($C27="","",IFERROR(INDEX('Aushilfen'!$B$5:$B$103,MATCH($C27,'Aushilfen'!$A$5:$A$103,0)),""))</f>
        <v/>
      </c>
      <c r="I27" s="20">
        <f>IF(OR($C27="",$G27=""),"",IFERROR(INDEX('Aushilfen'!$D$5:$G$103,MATCH($C27,'Aushilfen'!$A$5:$A$103,0),MATCH($G27,tblAushilfen[[#Headers],[Service]:[Spüle]],0)),"Nein"))</f>
        <v/>
      </c>
      <c r="J27" s="20">
        <f>IF(OR($C27="",$D27="",$E27=""),"",IF(COUNTIFS('Verfügbarkeit'!$B$5:$B$203,$C27,'Verfügbarkeit'!$C$5:$C$203,"&lt;="&amp;$D27,'Verfügbarkeit'!$D$5:$D$203,"&gt;="&amp;$E27)&gt;0,"Ja","Nein"))</f>
        <v/>
      </c>
      <c r="K27" s="20">
        <f>IF($C27="","",IFERROR(INDEX('Aushilfen'!$C$5:$C$103,MATCH($C27,'Aushilfen'!$A$5:$A$103,0)),""))</f>
        <v/>
      </c>
      <c r="L27" s="20">
        <f>IF(OR($C27="",$D27="",$E27=""),"",IF(COUNTIFS('Einsatzplan'!$C$9:$C$207,$C27,'Einsatzplan'!$D$9:$D$207,"&lt;"&amp;$E27,'Einsatzplan'!$E$9:$E$207,"&gt;"&amp;$D27)&gt;1,"Konflikt","OK"))</f>
        <v/>
      </c>
      <c r="M27" s="25">
        <f>IF(OR($D27="",$E27=""),"",IFERROR(($E27-$D27)*24,""))</f>
        <v/>
      </c>
      <c r="N27" s="35">
        <f>IF($D27="","",INT($D27)-WEEKDAY(INT($D27),2)+1)</f>
        <v/>
      </c>
      <c r="O27" s="25">
        <f>IF(OR($C27="",$N27=""),"",IFERROR(SUMIFS('Einsatzplan'!$M$9:$M$207,'Einsatzplan'!$C$9:$C$207,$C27,'Einsatzplan'!$N$9:$N$207,$N27),""))</f>
        <v/>
      </c>
      <c r="P27" s="20">
        <f>IF(OR($A27="",$B27="",$C27=""),"",IF(AND($I27="Ja",$J27="Ja",$K27="Ja",$L27="OK",$M27&lt;='Übersicht'!$B$4,$O27&lt;=IFERROR(INDEX('Aushilfen'!$H$5:$H$103,MATCH($C27,'Aushilfen'!$A$5:$A$103,0)),0)),"OK","Prüfen"))</f>
        <v/>
      </c>
      <c r="Q27" s="9" t="n"/>
    </row>
    <row r="28" ht="22" customHeight="1">
      <c r="A28" s="9" t="n"/>
      <c r="B28" s="9" t="n"/>
      <c r="C28" s="9" t="n"/>
      <c r="D28" s="36">
        <f>IF($B28="","",IFERROR(INDEX('Bedarf'!$B$5:$B$103,MATCH($B28,'Bedarf'!$A$5:$A$103,0)),""))</f>
        <v/>
      </c>
      <c r="E28" s="36">
        <f>IF($B28="","",IFERROR(INDEX('Bedarf'!$C$5:$C$103,MATCH($B28,'Bedarf'!$A$5:$A$103,0)),""))</f>
        <v/>
      </c>
      <c r="F28" s="12">
        <f>IF($B28="","",IFERROR(INDEX('Bedarf'!$D$5:$D$103,MATCH($B28,'Bedarf'!$A$5:$A$103,0)),""))</f>
        <v/>
      </c>
      <c r="G28" s="12">
        <f>IF($B28="","",IFERROR(INDEX('Bedarf'!$E$5:$E$103,MATCH($B28,'Bedarf'!$A$5:$A$103,0)),""))</f>
        <v/>
      </c>
      <c r="H28" s="12">
        <f>IF($C28="","",IFERROR(INDEX('Aushilfen'!$B$5:$B$103,MATCH($C28,'Aushilfen'!$A$5:$A$103,0)),""))</f>
        <v/>
      </c>
      <c r="I28" s="22">
        <f>IF(OR($C28="",$G28=""),"",IFERROR(INDEX('Aushilfen'!$D$5:$G$103,MATCH($C28,'Aushilfen'!$A$5:$A$103,0),MATCH($G28,tblAushilfen[[#Headers],[Service]:[Spüle]],0)),"Nein"))</f>
        <v/>
      </c>
      <c r="J28" s="22">
        <f>IF(OR($C28="",$D28="",$E28=""),"",IF(COUNTIFS('Verfügbarkeit'!$B$5:$B$203,$C28,'Verfügbarkeit'!$C$5:$C$203,"&lt;="&amp;$D28,'Verfügbarkeit'!$D$5:$D$203,"&gt;="&amp;$E28)&gt;0,"Ja","Nein"))</f>
        <v/>
      </c>
      <c r="K28" s="22">
        <f>IF($C28="","",IFERROR(INDEX('Aushilfen'!$C$5:$C$103,MATCH($C28,'Aushilfen'!$A$5:$A$103,0)),""))</f>
        <v/>
      </c>
      <c r="L28" s="22">
        <f>IF(OR($C28="",$D28="",$E28=""),"",IF(COUNTIFS('Einsatzplan'!$C$9:$C$207,$C28,'Einsatzplan'!$D$9:$D$207,"&lt;"&amp;$E28,'Einsatzplan'!$E$9:$E$207,"&gt;"&amp;$D28)&gt;1,"Konflikt","OK"))</f>
        <v/>
      </c>
      <c r="M28" s="28">
        <f>IF(OR($D28="",$E28=""),"",IFERROR(($E28-$D28)*24,""))</f>
        <v/>
      </c>
      <c r="N28" s="37">
        <f>IF($D28="","",INT($D28)-WEEKDAY(INT($D28),2)+1)</f>
        <v/>
      </c>
      <c r="O28" s="28">
        <f>IF(OR($C28="",$N28=""),"",IFERROR(SUMIFS('Einsatzplan'!$M$9:$M$207,'Einsatzplan'!$C$9:$C$207,$C28,'Einsatzplan'!$N$9:$N$207,$N28),""))</f>
        <v/>
      </c>
      <c r="P28" s="22">
        <f>IF(OR($A28="",$B28="",$C28=""),"",IF(AND($I28="Ja",$J28="Ja",$K28="Ja",$L28="OK",$M28&lt;='Übersicht'!$B$4,$O28&lt;=IFERROR(INDEX('Aushilfen'!$H$5:$H$103,MATCH($C28,'Aushilfen'!$A$5:$A$103,0)),0)),"OK","Prüfen"))</f>
        <v/>
      </c>
      <c r="Q28" s="9" t="n"/>
    </row>
    <row r="29" ht="22" customHeight="1">
      <c r="A29" s="9" t="n"/>
      <c r="B29" s="9" t="n"/>
      <c r="C29" s="9" t="n"/>
      <c r="D29" s="34">
        <f>IF($B29="","",IFERROR(INDEX('Bedarf'!$B$5:$B$103,MATCH($B29,'Bedarf'!$A$5:$A$103,0)),""))</f>
        <v/>
      </c>
      <c r="E29" s="34">
        <f>IF($B29="","",IFERROR(INDEX('Bedarf'!$C$5:$C$103,MATCH($B29,'Bedarf'!$A$5:$A$103,0)),""))</f>
        <v/>
      </c>
      <c r="F29" s="8">
        <f>IF($B29="","",IFERROR(INDEX('Bedarf'!$D$5:$D$103,MATCH($B29,'Bedarf'!$A$5:$A$103,0)),""))</f>
        <v/>
      </c>
      <c r="G29" s="8">
        <f>IF($B29="","",IFERROR(INDEX('Bedarf'!$E$5:$E$103,MATCH($B29,'Bedarf'!$A$5:$A$103,0)),""))</f>
        <v/>
      </c>
      <c r="H29" s="8">
        <f>IF($C29="","",IFERROR(INDEX('Aushilfen'!$B$5:$B$103,MATCH($C29,'Aushilfen'!$A$5:$A$103,0)),""))</f>
        <v/>
      </c>
      <c r="I29" s="20">
        <f>IF(OR($C29="",$G29=""),"",IFERROR(INDEX('Aushilfen'!$D$5:$G$103,MATCH($C29,'Aushilfen'!$A$5:$A$103,0),MATCH($G29,tblAushilfen[[#Headers],[Service]:[Spüle]],0)),"Nein"))</f>
        <v/>
      </c>
      <c r="J29" s="20">
        <f>IF(OR($C29="",$D29="",$E29=""),"",IF(COUNTIFS('Verfügbarkeit'!$B$5:$B$203,$C29,'Verfügbarkeit'!$C$5:$C$203,"&lt;="&amp;$D29,'Verfügbarkeit'!$D$5:$D$203,"&gt;="&amp;$E29)&gt;0,"Ja","Nein"))</f>
        <v/>
      </c>
      <c r="K29" s="20">
        <f>IF($C29="","",IFERROR(INDEX('Aushilfen'!$C$5:$C$103,MATCH($C29,'Aushilfen'!$A$5:$A$103,0)),""))</f>
        <v/>
      </c>
      <c r="L29" s="20">
        <f>IF(OR($C29="",$D29="",$E29=""),"",IF(COUNTIFS('Einsatzplan'!$C$9:$C$207,$C29,'Einsatzplan'!$D$9:$D$207,"&lt;"&amp;$E29,'Einsatzplan'!$E$9:$E$207,"&gt;"&amp;$D29)&gt;1,"Konflikt","OK"))</f>
        <v/>
      </c>
      <c r="M29" s="25">
        <f>IF(OR($D29="",$E29=""),"",IFERROR(($E29-$D29)*24,""))</f>
        <v/>
      </c>
      <c r="N29" s="35">
        <f>IF($D29="","",INT($D29)-WEEKDAY(INT($D29),2)+1)</f>
        <v/>
      </c>
      <c r="O29" s="25">
        <f>IF(OR($C29="",$N29=""),"",IFERROR(SUMIFS('Einsatzplan'!$M$9:$M$207,'Einsatzplan'!$C$9:$C$207,$C29,'Einsatzplan'!$N$9:$N$207,$N29),""))</f>
        <v/>
      </c>
      <c r="P29" s="20">
        <f>IF(OR($A29="",$B29="",$C29=""),"",IF(AND($I29="Ja",$J29="Ja",$K29="Ja",$L29="OK",$M29&lt;='Übersicht'!$B$4,$O29&lt;=IFERROR(INDEX('Aushilfen'!$H$5:$H$103,MATCH($C29,'Aushilfen'!$A$5:$A$103,0)),0)),"OK","Prüfen"))</f>
        <v/>
      </c>
      <c r="Q29" s="9" t="n"/>
    </row>
    <row r="30" ht="22" customHeight="1">
      <c r="A30" s="9" t="n"/>
      <c r="B30" s="9" t="n"/>
      <c r="C30" s="9" t="n"/>
      <c r="D30" s="36">
        <f>IF($B30="","",IFERROR(INDEX('Bedarf'!$B$5:$B$103,MATCH($B30,'Bedarf'!$A$5:$A$103,0)),""))</f>
        <v/>
      </c>
      <c r="E30" s="36">
        <f>IF($B30="","",IFERROR(INDEX('Bedarf'!$C$5:$C$103,MATCH($B30,'Bedarf'!$A$5:$A$103,0)),""))</f>
        <v/>
      </c>
      <c r="F30" s="12">
        <f>IF($B30="","",IFERROR(INDEX('Bedarf'!$D$5:$D$103,MATCH($B30,'Bedarf'!$A$5:$A$103,0)),""))</f>
        <v/>
      </c>
      <c r="G30" s="12">
        <f>IF($B30="","",IFERROR(INDEX('Bedarf'!$E$5:$E$103,MATCH($B30,'Bedarf'!$A$5:$A$103,0)),""))</f>
        <v/>
      </c>
      <c r="H30" s="12">
        <f>IF($C30="","",IFERROR(INDEX('Aushilfen'!$B$5:$B$103,MATCH($C30,'Aushilfen'!$A$5:$A$103,0)),""))</f>
        <v/>
      </c>
      <c r="I30" s="22">
        <f>IF(OR($C30="",$G30=""),"",IFERROR(INDEX('Aushilfen'!$D$5:$G$103,MATCH($C30,'Aushilfen'!$A$5:$A$103,0),MATCH($G30,tblAushilfen[[#Headers],[Service]:[Spüle]],0)),"Nein"))</f>
        <v/>
      </c>
      <c r="J30" s="22">
        <f>IF(OR($C30="",$D30="",$E30=""),"",IF(COUNTIFS('Verfügbarkeit'!$B$5:$B$203,$C30,'Verfügbarkeit'!$C$5:$C$203,"&lt;="&amp;$D30,'Verfügbarkeit'!$D$5:$D$203,"&gt;="&amp;$E30)&gt;0,"Ja","Nein"))</f>
        <v/>
      </c>
      <c r="K30" s="22">
        <f>IF($C30="","",IFERROR(INDEX('Aushilfen'!$C$5:$C$103,MATCH($C30,'Aushilfen'!$A$5:$A$103,0)),""))</f>
        <v/>
      </c>
      <c r="L30" s="22">
        <f>IF(OR($C30="",$D30="",$E30=""),"",IF(COUNTIFS('Einsatzplan'!$C$9:$C$207,$C30,'Einsatzplan'!$D$9:$D$207,"&lt;"&amp;$E30,'Einsatzplan'!$E$9:$E$207,"&gt;"&amp;$D30)&gt;1,"Konflikt","OK"))</f>
        <v/>
      </c>
      <c r="M30" s="28">
        <f>IF(OR($D30="",$E30=""),"",IFERROR(($E30-$D30)*24,""))</f>
        <v/>
      </c>
      <c r="N30" s="37">
        <f>IF($D30="","",INT($D30)-WEEKDAY(INT($D30),2)+1)</f>
        <v/>
      </c>
      <c r="O30" s="28">
        <f>IF(OR($C30="",$N30=""),"",IFERROR(SUMIFS('Einsatzplan'!$M$9:$M$207,'Einsatzplan'!$C$9:$C$207,$C30,'Einsatzplan'!$N$9:$N$207,$N30),""))</f>
        <v/>
      </c>
      <c r="P30" s="22">
        <f>IF(OR($A30="",$B30="",$C30=""),"",IF(AND($I30="Ja",$J30="Ja",$K30="Ja",$L30="OK",$M30&lt;='Übersicht'!$B$4,$O30&lt;=IFERROR(INDEX('Aushilfen'!$H$5:$H$103,MATCH($C30,'Aushilfen'!$A$5:$A$103,0)),0)),"OK","Prüfen"))</f>
        <v/>
      </c>
      <c r="Q30" s="9" t="n"/>
    </row>
    <row r="31" ht="22" customHeight="1">
      <c r="A31" s="9" t="n"/>
      <c r="B31" s="9" t="n"/>
      <c r="C31" s="9" t="n"/>
      <c r="D31" s="34">
        <f>IF($B31="","",IFERROR(INDEX('Bedarf'!$B$5:$B$103,MATCH($B31,'Bedarf'!$A$5:$A$103,0)),""))</f>
        <v/>
      </c>
      <c r="E31" s="34">
        <f>IF($B31="","",IFERROR(INDEX('Bedarf'!$C$5:$C$103,MATCH($B31,'Bedarf'!$A$5:$A$103,0)),""))</f>
        <v/>
      </c>
      <c r="F31" s="8">
        <f>IF($B31="","",IFERROR(INDEX('Bedarf'!$D$5:$D$103,MATCH($B31,'Bedarf'!$A$5:$A$103,0)),""))</f>
        <v/>
      </c>
      <c r="G31" s="8">
        <f>IF($B31="","",IFERROR(INDEX('Bedarf'!$E$5:$E$103,MATCH($B31,'Bedarf'!$A$5:$A$103,0)),""))</f>
        <v/>
      </c>
      <c r="H31" s="8">
        <f>IF($C31="","",IFERROR(INDEX('Aushilfen'!$B$5:$B$103,MATCH($C31,'Aushilfen'!$A$5:$A$103,0)),""))</f>
        <v/>
      </c>
      <c r="I31" s="20">
        <f>IF(OR($C31="",$G31=""),"",IFERROR(INDEX('Aushilfen'!$D$5:$G$103,MATCH($C31,'Aushilfen'!$A$5:$A$103,0),MATCH($G31,tblAushilfen[[#Headers],[Service]:[Spüle]],0)),"Nein"))</f>
        <v/>
      </c>
      <c r="J31" s="20">
        <f>IF(OR($C31="",$D31="",$E31=""),"",IF(COUNTIFS('Verfügbarkeit'!$B$5:$B$203,$C31,'Verfügbarkeit'!$C$5:$C$203,"&lt;="&amp;$D31,'Verfügbarkeit'!$D$5:$D$203,"&gt;="&amp;$E31)&gt;0,"Ja","Nein"))</f>
        <v/>
      </c>
      <c r="K31" s="20">
        <f>IF($C31="","",IFERROR(INDEX('Aushilfen'!$C$5:$C$103,MATCH($C31,'Aushilfen'!$A$5:$A$103,0)),""))</f>
        <v/>
      </c>
      <c r="L31" s="20">
        <f>IF(OR($C31="",$D31="",$E31=""),"",IF(COUNTIFS('Einsatzplan'!$C$9:$C$207,$C31,'Einsatzplan'!$D$9:$D$207,"&lt;"&amp;$E31,'Einsatzplan'!$E$9:$E$207,"&gt;"&amp;$D31)&gt;1,"Konflikt","OK"))</f>
        <v/>
      </c>
      <c r="M31" s="25">
        <f>IF(OR($D31="",$E31=""),"",IFERROR(($E31-$D31)*24,""))</f>
        <v/>
      </c>
      <c r="N31" s="35">
        <f>IF($D31="","",INT($D31)-WEEKDAY(INT($D31),2)+1)</f>
        <v/>
      </c>
      <c r="O31" s="25">
        <f>IF(OR($C31="",$N31=""),"",IFERROR(SUMIFS('Einsatzplan'!$M$9:$M$207,'Einsatzplan'!$C$9:$C$207,$C31,'Einsatzplan'!$N$9:$N$207,$N31),""))</f>
        <v/>
      </c>
      <c r="P31" s="20">
        <f>IF(OR($A31="",$B31="",$C31=""),"",IF(AND($I31="Ja",$J31="Ja",$K31="Ja",$L31="OK",$M31&lt;='Übersicht'!$B$4,$O31&lt;=IFERROR(INDEX('Aushilfen'!$H$5:$H$103,MATCH($C31,'Aushilfen'!$A$5:$A$103,0)),0)),"OK","Prüfen"))</f>
        <v/>
      </c>
      <c r="Q31" s="9" t="n"/>
    </row>
    <row r="32" ht="22" customHeight="1">
      <c r="A32" s="9" t="n"/>
      <c r="B32" s="9" t="n"/>
      <c r="C32" s="9" t="n"/>
      <c r="D32" s="36">
        <f>IF($B32="","",IFERROR(INDEX('Bedarf'!$B$5:$B$103,MATCH($B32,'Bedarf'!$A$5:$A$103,0)),""))</f>
        <v/>
      </c>
      <c r="E32" s="36">
        <f>IF($B32="","",IFERROR(INDEX('Bedarf'!$C$5:$C$103,MATCH($B32,'Bedarf'!$A$5:$A$103,0)),""))</f>
        <v/>
      </c>
      <c r="F32" s="12">
        <f>IF($B32="","",IFERROR(INDEX('Bedarf'!$D$5:$D$103,MATCH($B32,'Bedarf'!$A$5:$A$103,0)),""))</f>
        <v/>
      </c>
      <c r="G32" s="12">
        <f>IF($B32="","",IFERROR(INDEX('Bedarf'!$E$5:$E$103,MATCH($B32,'Bedarf'!$A$5:$A$103,0)),""))</f>
        <v/>
      </c>
      <c r="H32" s="12">
        <f>IF($C32="","",IFERROR(INDEX('Aushilfen'!$B$5:$B$103,MATCH($C32,'Aushilfen'!$A$5:$A$103,0)),""))</f>
        <v/>
      </c>
      <c r="I32" s="22">
        <f>IF(OR($C32="",$G32=""),"",IFERROR(INDEX('Aushilfen'!$D$5:$G$103,MATCH($C32,'Aushilfen'!$A$5:$A$103,0),MATCH($G32,tblAushilfen[[#Headers],[Service]:[Spüle]],0)),"Nein"))</f>
        <v/>
      </c>
      <c r="J32" s="22">
        <f>IF(OR($C32="",$D32="",$E32=""),"",IF(COUNTIFS('Verfügbarkeit'!$B$5:$B$203,$C32,'Verfügbarkeit'!$C$5:$C$203,"&lt;="&amp;$D32,'Verfügbarkeit'!$D$5:$D$203,"&gt;="&amp;$E32)&gt;0,"Ja","Nein"))</f>
        <v/>
      </c>
      <c r="K32" s="22">
        <f>IF($C32="","",IFERROR(INDEX('Aushilfen'!$C$5:$C$103,MATCH($C32,'Aushilfen'!$A$5:$A$103,0)),""))</f>
        <v/>
      </c>
      <c r="L32" s="22">
        <f>IF(OR($C32="",$D32="",$E32=""),"",IF(COUNTIFS('Einsatzplan'!$C$9:$C$207,$C32,'Einsatzplan'!$D$9:$D$207,"&lt;"&amp;$E32,'Einsatzplan'!$E$9:$E$207,"&gt;"&amp;$D32)&gt;1,"Konflikt","OK"))</f>
        <v/>
      </c>
      <c r="M32" s="28">
        <f>IF(OR($D32="",$E32=""),"",IFERROR(($E32-$D32)*24,""))</f>
        <v/>
      </c>
      <c r="N32" s="37">
        <f>IF($D32="","",INT($D32)-WEEKDAY(INT($D32),2)+1)</f>
        <v/>
      </c>
      <c r="O32" s="28">
        <f>IF(OR($C32="",$N32=""),"",IFERROR(SUMIFS('Einsatzplan'!$M$9:$M$207,'Einsatzplan'!$C$9:$C$207,$C32,'Einsatzplan'!$N$9:$N$207,$N32),""))</f>
        <v/>
      </c>
      <c r="P32" s="22">
        <f>IF(OR($A32="",$B32="",$C32=""),"",IF(AND($I32="Ja",$J32="Ja",$K32="Ja",$L32="OK",$M32&lt;='Übersicht'!$B$4,$O32&lt;=IFERROR(INDEX('Aushilfen'!$H$5:$H$103,MATCH($C32,'Aushilfen'!$A$5:$A$103,0)),0)),"OK","Prüfen"))</f>
        <v/>
      </c>
      <c r="Q32" s="9" t="n"/>
    </row>
    <row r="33" ht="22" customHeight="1">
      <c r="A33" s="9" t="n"/>
      <c r="B33" s="9" t="n"/>
      <c r="C33" s="9" t="n"/>
      <c r="D33" s="34">
        <f>IF($B33="","",IFERROR(INDEX('Bedarf'!$B$5:$B$103,MATCH($B33,'Bedarf'!$A$5:$A$103,0)),""))</f>
        <v/>
      </c>
      <c r="E33" s="34">
        <f>IF($B33="","",IFERROR(INDEX('Bedarf'!$C$5:$C$103,MATCH($B33,'Bedarf'!$A$5:$A$103,0)),""))</f>
        <v/>
      </c>
      <c r="F33" s="8">
        <f>IF($B33="","",IFERROR(INDEX('Bedarf'!$D$5:$D$103,MATCH($B33,'Bedarf'!$A$5:$A$103,0)),""))</f>
        <v/>
      </c>
      <c r="G33" s="8">
        <f>IF($B33="","",IFERROR(INDEX('Bedarf'!$E$5:$E$103,MATCH($B33,'Bedarf'!$A$5:$A$103,0)),""))</f>
        <v/>
      </c>
      <c r="H33" s="8">
        <f>IF($C33="","",IFERROR(INDEX('Aushilfen'!$B$5:$B$103,MATCH($C33,'Aushilfen'!$A$5:$A$103,0)),""))</f>
        <v/>
      </c>
      <c r="I33" s="20">
        <f>IF(OR($C33="",$G33=""),"",IFERROR(INDEX('Aushilfen'!$D$5:$G$103,MATCH($C33,'Aushilfen'!$A$5:$A$103,0),MATCH($G33,tblAushilfen[[#Headers],[Service]:[Spüle]],0)),"Nein"))</f>
        <v/>
      </c>
      <c r="J33" s="20">
        <f>IF(OR($C33="",$D33="",$E33=""),"",IF(COUNTIFS('Verfügbarkeit'!$B$5:$B$203,$C33,'Verfügbarkeit'!$C$5:$C$203,"&lt;="&amp;$D33,'Verfügbarkeit'!$D$5:$D$203,"&gt;="&amp;$E33)&gt;0,"Ja","Nein"))</f>
        <v/>
      </c>
      <c r="K33" s="20">
        <f>IF($C33="","",IFERROR(INDEX('Aushilfen'!$C$5:$C$103,MATCH($C33,'Aushilfen'!$A$5:$A$103,0)),""))</f>
        <v/>
      </c>
      <c r="L33" s="20">
        <f>IF(OR($C33="",$D33="",$E33=""),"",IF(COUNTIFS('Einsatzplan'!$C$9:$C$207,$C33,'Einsatzplan'!$D$9:$D$207,"&lt;"&amp;$E33,'Einsatzplan'!$E$9:$E$207,"&gt;"&amp;$D33)&gt;1,"Konflikt","OK"))</f>
        <v/>
      </c>
      <c r="M33" s="25">
        <f>IF(OR($D33="",$E33=""),"",IFERROR(($E33-$D33)*24,""))</f>
        <v/>
      </c>
      <c r="N33" s="35">
        <f>IF($D33="","",INT($D33)-WEEKDAY(INT($D33),2)+1)</f>
        <v/>
      </c>
      <c r="O33" s="25">
        <f>IF(OR($C33="",$N33=""),"",IFERROR(SUMIFS('Einsatzplan'!$M$9:$M$207,'Einsatzplan'!$C$9:$C$207,$C33,'Einsatzplan'!$N$9:$N$207,$N33),""))</f>
        <v/>
      </c>
      <c r="P33" s="20">
        <f>IF(OR($A33="",$B33="",$C33=""),"",IF(AND($I33="Ja",$J33="Ja",$K33="Ja",$L33="OK",$M33&lt;='Übersicht'!$B$4,$O33&lt;=IFERROR(INDEX('Aushilfen'!$H$5:$H$103,MATCH($C33,'Aushilfen'!$A$5:$A$103,0)),0)),"OK","Prüfen"))</f>
        <v/>
      </c>
      <c r="Q33" s="9" t="n"/>
    </row>
    <row r="34" ht="22" customHeight="1">
      <c r="A34" s="9" t="n"/>
      <c r="B34" s="9" t="n"/>
      <c r="C34" s="9" t="n"/>
      <c r="D34" s="36">
        <f>IF($B34="","",IFERROR(INDEX('Bedarf'!$B$5:$B$103,MATCH($B34,'Bedarf'!$A$5:$A$103,0)),""))</f>
        <v/>
      </c>
      <c r="E34" s="36">
        <f>IF($B34="","",IFERROR(INDEX('Bedarf'!$C$5:$C$103,MATCH($B34,'Bedarf'!$A$5:$A$103,0)),""))</f>
        <v/>
      </c>
      <c r="F34" s="12">
        <f>IF($B34="","",IFERROR(INDEX('Bedarf'!$D$5:$D$103,MATCH($B34,'Bedarf'!$A$5:$A$103,0)),""))</f>
        <v/>
      </c>
      <c r="G34" s="12">
        <f>IF($B34="","",IFERROR(INDEX('Bedarf'!$E$5:$E$103,MATCH($B34,'Bedarf'!$A$5:$A$103,0)),""))</f>
        <v/>
      </c>
      <c r="H34" s="12">
        <f>IF($C34="","",IFERROR(INDEX('Aushilfen'!$B$5:$B$103,MATCH($C34,'Aushilfen'!$A$5:$A$103,0)),""))</f>
        <v/>
      </c>
      <c r="I34" s="22">
        <f>IF(OR($C34="",$G34=""),"",IFERROR(INDEX('Aushilfen'!$D$5:$G$103,MATCH($C34,'Aushilfen'!$A$5:$A$103,0),MATCH($G34,tblAushilfen[[#Headers],[Service]:[Spüle]],0)),"Nein"))</f>
        <v/>
      </c>
      <c r="J34" s="22">
        <f>IF(OR($C34="",$D34="",$E34=""),"",IF(COUNTIFS('Verfügbarkeit'!$B$5:$B$203,$C34,'Verfügbarkeit'!$C$5:$C$203,"&lt;="&amp;$D34,'Verfügbarkeit'!$D$5:$D$203,"&gt;="&amp;$E34)&gt;0,"Ja","Nein"))</f>
        <v/>
      </c>
      <c r="K34" s="22">
        <f>IF($C34="","",IFERROR(INDEX('Aushilfen'!$C$5:$C$103,MATCH($C34,'Aushilfen'!$A$5:$A$103,0)),""))</f>
        <v/>
      </c>
      <c r="L34" s="22">
        <f>IF(OR($C34="",$D34="",$E34=""),"",IF(COUNTIFS('Einsatzplan'!$C$9:$C$207,$C34,'Einsatzplan'!$D$9:$D$207,"&lt;"&amp;$E34,'Einsatzplan'!$E$9:$E$207,"&gt;"&amp;$D34)&gt;1,"Konflikt","OK"))</f>
        <v/>
      </c>
      <c r="M34" s="28">
        <f>IF(OR($D34="",$E34=""),"",IFERROR(($E34-$D34)*24,""))</f>
        <v/>
      </c>
      <c r="N34" s="37">
        <f>IF($D34="","",INT($D34)-WEEKDAY(INT($D34),2)+1)</f>
        <v/>
      </c>
      <c r="O34" s="28">
        <f>IF(OR($C34="",$N34=""),"",IFERROR(SUMIFS('Einsatzplan'!$M$9:$M$207,'Einsatzplan'!$C$9:$C$207,$C34,'Einsatzplan'!$N$9:$N$207,$N34),""))</f>
        <v/>
      </c>
      <c r="P34" s="22">
        <f>IF(OR($A34="",$B34="",$C34=""),"",IF(AND($I34="Ja",$J34="Ja",$K34="Ja",$L34="OK",$M34&lt;='Übersicht'!$B$4,$O34&lt;=IFERROR(INDEX('Aushilfen'!$H$5:$H$103,MATCH($C34,'Aushilfen'!$A$5:$A$103,0)),0)),"OK","Prüfen"))</f>
        <v/>
      </c>
      <c r="Q34" s="9" t="n"/>
    </row>
    <row r="35" ht="22" customHeight="1">
      <c r="A35" s="9" t="n"/>
      <c r="B35" s="9" t="n"/>
      <c r="C35" s="9" t="n"/>
      <c r="D35" s="34">
        <f>IF($B35="","",IFERROR(INDEX('Bedarf'!$B$5:$B$103,MATCH($B35,'Bedarf'!$A$5:$A$103,0)),""))</f>
        <v/>
      </c>
      <c r="E35" s="34">
        <f>IF($B35="","",IFERROR(INDEX('Bedarf'!$C$5:$C$103,MATCH($B35,'Bedarf'!$A$5:$A$103,0)),""))</f>
        <v/>
      </c>
      <c r="F35" s="8">
        <f>IF($B35="","",IFERROR(INDEX('Bedarf'!$D$5:$D$103,MATCH($B35,'Bedarf'!$A$5:$A$103,0)),""))</f>
        <v/>
      </c>
      <c r="G35" s="8">
        <f>IF($B35="","",IFERROR(INDEX('Bedarf'!$E$5:$E$103,MATCH($B35,'Bedarf'!$A$5:$A$103,0)),""))</f>
        <v/>
      </c>
      <c r="H35" s="8">
        <f>IF($C35="","",IFERROR(INDEX('Aushilfen'!$B$5:$B$103,MATCH($C35,'Aushilfen'!$A$5:$A$103,0)),""))</f>
        <v/>
      </c>
      <c r="I35" s="20">
        <f>IF(OR($C35="",$G35=""),"",IFERROR(INDEX('Aushilfen'!$D$5:$G$103,MATCH($C35,'Aushilfen'!$A$5:$A$103,0),MATCH($G35,tblAushilfen[[#Headers],[Service]:[Spüle]],0)),"Nein"))</f>
        <v/>
      </c>
      <c r="J35" s="20">
        <f>IF(OR($C35="",$D35="",$E35=""),"",IF(COUNTIFS('Verfügbarkeit'!$B$5:$B$203,$C35,'Verfügbarkeit'!$C$5:$C$203,"&lt;="&amp;$D35,'Verfügbarkeit'!$D$5:$D$203,"&gt;="&amp;$E35)&gt;0,"Ja","Nein"))</f>
        <v/>
      </c>
      <c r="K35" s="20">
        <f>IF($C35="","",IFERROR(INDEX('Aushilfen'!$C$5:$C$103,MATCH($C35,'Aushilfen'!$A$5:$A$103,0)),""))</f>
        <v/>
      </c>
      <c r="L35" s="20">
        <f>IF(OR($C35="",$D35="",$E35=""),"",IF(COUNTIFS('Einsatzplan'!$C$9:$C$207,$C35,'Einsatzplan'!$D$9:$D$207,"&lt;"&amp;$E35,'Einsatzplan'!$E$9:$E$207,"&gt;"&amp;$D35)&gt;1,"Konflikt","OK"))</f>
        <v/>
      </c>
      <c r="M35" s="25">
        <f>IF(OR($D35="",$E35=""),"",IFERROR(($E35-$D35)*24,""))</f>
        <v/>
      </c>
      <c r="N35" s="35">
        <f>IF($D35="","",INT($D35)-WEEKDAY(INT($D35),2)+1)</f>
        <v/>
      </c>
      <c r="O35" s="25">
        <f>IF(OR($C35="",$N35=""),"",IFERROR(SUMIFS('Einsatzplan'!$M$9:$M$207,'Einsatzplan'!$C$9:$C$207,$C35,'Einsatzplan'!$N$9:$N$207,$N35),""))</f>
        <v/>
      </c>
      <c r="P35" s="20">
        <f>IF(OR($A35="",$B35="",$C35=""),"",IF(AND($I35="Ja",$J35="Ja",$K35="Ja",$L35="OK",$M35&lt;='Übersicht'!$B$4,$O35&lt;=IFERROR(INDEX('Aushilfen'!$H$5:$H$103,MATCH($C35,'Aushilfen'!$A$5:$A$103,0)),0)),"OK","Prüfen"))</f>
        <v/>
      </c>
      <c r="Q35" s="9" t="n"/>
    </row>
    <row r="36" ht="22" customHeight="1">
      <c r="A36" s="9" t="n"/>
      <c r="B36" s="9" t="n"/>
      <c r="C36" s="9" t="n"/>
      <c r="D36" s="36">
        <f>IF($B36="","",IFERROR(INDEX('Bedarf'!$B$5:$B$103,MATCH($B36,'Bedarf'!$A$5:$A$103,0)),""))</f>
        <v/>
      </c>
      <c r="E36" s="36">
        <f>IF($B36="","",IFERROR(INDEX('Bedarf'!$C$5:$C$103,MATCH($B36,'Bedarf'!$A$5:$A$103,0)),""))</f>
        <v/>
      </c>
      <c r="F36" s="12">
        <f>IF($B36="","",IFERROR(INDEX('Bedarf'!$D$5:$D$103,MATCH($B36,'Bedarf'!$A$5:$A$103,0)),""))</f>
        <v/>
      </c>
      <c r="G36" s="12">
        <f>IF($B36="","",IFERROR(INDEX('Bedarf'!$E$5:$E$103,MATCH($B36,'Bedarf'!$A$5:$A$103,0)),""))</f>
        <v/>
      </c>
      <c r="H36" s="12">
        <f>IF($C36="","",IFERROR(INDEX('Aushilfen'!$B$5:$B$103,MATCH($C36,'Aushilfen'!$A$5:$A$103,0)),""))</f>
        <v/>
      </c>
      <c r="I36" s="22">
        <f>IF(OR($C36="",$G36=""),"",IFERROR(INDEX('Aushilfen'!$D$5:$G$103,MATCH($C36,'Aushilfen'!$A$5:$A$103,0),MATCH($G36,tblAushilfen[[#Headers],[Service]:[Spüle]],0)),"Nein"))</f>
        <v/>
      </c>
      <c r="J36" s="22">
        <f>IF(OR($C36="",$D36="",$E36=""),"",IF(COUNTIFS('Verfügbarkeit'!$B$5:$B$203,$C36,'Verfügbarkeit'!$C$5:$C$203,"&lt;="&amp;$D36,'Verfügbarkeit'!$D$5:$D$203,"&gt;="&amp;$E36)&gt;0,"Ja","Nein"))</f>
        <v/>
      </c>
      <c r="K36" s="22">
        <f>IF($C36="","",IFERROR(INDEX('Aushilfen'!$C$5:$C$103,MATCH($C36,'Aushilfen'!$A$5:$A$103,0)),""))</f>
        <v/>
      </c>
      <c r="L36" s="22">
        <f>IF(OR($C36="",$D36="",$E36=""),"",IF(COUNTIFS('Einsatzplan'!$C$9:$C$207,$C36,'Einsatzplan'!$D$9:$D$207,"&lt;"&amp;$E36,'Einsatzplan'!$E$9:$E$207,"&gt;"&amp;$D36)&gt;1,"Konflikt","OK"))</f>
        <v/>
      </c>
      <c r="M36" s="28">
        <f>IF(OR($D36="",$E36=""),"",IFERROR(($E36-$D36)*24,""))</f>
        <v/>
      </c>
      <c r="N36" s="37">
        <f>IF($D36="","",INT($D36)-WEEKDAY(INT($D36),2)+1)</f>
        <v/>
      </c>
      <c r="O36" s="28">
        <f>IF(OR($C36="",$N36=""),"",IFERROR(SUMIFS('Einsatzplan'!$M$9:$M$207,'Einsatzplan'!$C$9:$C$207,$C36,'Einsatzplan'!$N$9:$N$207,$N36),""))</f>
        <v/>
      </c>
      <c r="P36" s="22">
        <f>IF(OR($A36="",$B36="",$C36=""),"",IF(AND($I36="Ja",$J36="Ja",$K36="Ja",$L36="OK",$M36&lt;='Übersicht'!$B$4,$O36&lt;=IFERROR(INDEX('Aushilfen'!$H$5:$H$103,MATCH($C36,'Aushilfen'!$A$5:$A$103,0)),0)),"OK","Prüfen"))</f>
        <v/>
      </c>
      <c r="Q36" s="9" t="n"/>
    </row>
    <row r="37" ht="22" customHeight="1">
      <c r="A37" s="9" t="n"/>
      <c r="B37" s="9" t="n"/>
      <c r="C37" s="9" t="n"/>
      <c r="D37" s="34">
        <f>IF($B37="","",IFERROR(INDEX('Bedarf'!$B$5:$B$103,MATCH($B37,'Bedarf'!$A$5:$A$103,0)),""))</f>
        <v/>
      </c>
      <c r="E37" s="34">
        <f>IF($B37="","",IFERROR(INDEX('Bedarf'!$C$5:$C$103,MATCH($B37,'Bedarf'!$A$5:$A$103,0)),""))</f>
        <v/>
      </c>
      <c r="F37" s="8">
        <f>IF($B37="","",IFERROR(INDEX('Bedarf'!$D$5:$D$103,MATCH($B37,'Bedarf'!$A$5:$A$103,0)),""))</f>
        <v/>
      </c>
      <c r="G37" s="8">
        <f>IF($B37="","",IFERROR(INDEX('Bedarf'!$E$5:$E$103,MATCH($B37,'Bedarf'!$A$5:$A$103,0)),""))</f>
        <v/>
      </c>
      <c r="H37" s="8">
        <f>IF($C37="","",IFERROR(INDEX('Aushilfen'!$B$5:$B$103,MATCH($C37,'Aushilfen'!$A$5:$A$103,0)),""))</f>
        <v/>
      </c>
      <c r="I37" s="20">
        <f>IF(OR($C37="",$G37=""),"",IFERROR(INDEX('Aushilfen'!$D$5:$G$103,MATCH($C37,'Aushilfen'!$A$5:$A$103,0),MATCH($G37,tblAushilfen[[#Headers],[Service]:[Spüle]],0)),"Nein"))</f>
        <v/>
      </c>
      <c r="J37" s="20">
        <f>IF(OR($C37="",$D37="",$E37=""),"",IF(COUNTIFS('Verfügbarkeit'!$B$5:$B$203,$C37,'Verfügbarkeit'!$C$5:$C$203,"&lt;="&amp;$D37,'Verfügbarkeit'!$D$5:$D$203,"&gt;="&amp;$E37)&gt;0,"Ja","Nein"))</f>
        <v/>
      </c>
      <c r="K37" s="20">
        <f>IF($C37="","",IFERROR(INDEX('Aushilfen'!$C$5:$C$103,MATCH($C37,'Aushilfen'!$A$5:$A$103,0)),""))</f>
        <v/>
      </c>
      <c r="L37" s="20">
        <f>IF(OR($C37="",$D37="",$E37=""),"",IF(COUNTIFS('Einsatzplan'!$C$9:$C$207,$C37,'Einsatzplan'!$D$9:$D$207,"&lt;"&amp;$E37,'Einsatzplan'!$E$9:$E$207,"&gt;"&amp;$D37)&gt;1,"Konflikt","OK"))</f>
        <v/>
      </c>
      <c r="M37" s="25">
        <f>IF(OR($D37="",$E37=""),"",IFERROR(($E37-$D37)*24,""))</f>
        <v/>
      </c>
      <c r="N37" s="35">
        <f>IF($D37="","",INT($D37)-WEEKDAY(INT($D37),2)+1)</f>
        <v/>
      </c>
      <c r="O37" s="25">
        <f>IF(OR($C37="",$N37=""),"",IFERROR(SUMIFS('Einsatzplan'!$M$9:$M$207,'Einsatzplan'!$C$9:$C$207,$C37,'Einsatzplan'!$N$9:$N$207,$N37),""))</f>
        <v/>
      </c>
      <c r="P37" s="20">
        <f>IF(OR($A37="",$B37="",$C37=""),"",IF(AND($I37="Ja",$J37="Ja",$K37="Ja",$L37="OK",$M37&lt;='Übersicht'!$B$4,$O37&lt;=IFERROR(INDEX('Aushilfen'!$H$5:$H$103,MATCH($C37,'Aushilfen'!$A$5:$A$103,0)),0)),"OK","Prüfen"))</f>
        <v/>
      </c>
      <c r="Q37" s="9" t="n"/>
    </row>
    <row r="38" ht="22" customHeight="1">
      <c r="A38" s="9" t="n"/>
      <c r="B38" s="9" t="n"/>
      <c r="C38" s="9" t="n"/>
      <c r="D38" s="36">
        <f>IF($B38="","",IFERROR(INDEX('Bedarf'!$B$5:$B$103,MATCH($B38,'Bedarf'!$A$5:$A$103,0)),""))</f>
        <v/>
      </c>
      <c r="E38" s="36">
        <f>IF($B38="","",IFERROR(INDEX('Bedarf'!$C$5:$C$103,MATCH($B38,'Bedarf'!$A$5:$A$103,0)),""))</f>
        <v/>
      </c>
      <c r="F38" s="12">
        <f>IF($B38="","",IFERROR(INDEX('Bedarf'!$D$5:$D$103,MATCH($B38,'Bedarf'!$A$5:$A$103,0)),""))</f>
        <v/>
      </c>
      <c r="G38" s="12">
        <f>IF($B38="","",IFERROR(INDEX('Bedarf'!$E$5:$E$103,MATCH($B38,'Bedarf'!$A$5:$A$103,0)),""))</f>
        <v/>
      </c>
      <c r="H38" s="12">
        <f>IF($C38="","",IFERROR(INDEX('Aushilfen'!$B$5:$B$103,MATCH($C38,'Aushilfen'!$A$5:$A$103,0)),""))</f>
        <v/>
      </c>
      <c r="I38" s="22">
        <f>IF(OR($C38="",$G38=""),"",IFERROR(INDEX('Aushilfen'!$D$5:$G$103,MATCH($C38,'Aushilfen'!$A$5:$A$103,0),MATCH($G38,tblAushilfen[[#Headers],[Service]:[Spüle]],0)),"Nein"))</f>
        <v/>
      </c>
      <c r="J38" s="22">
        <f>IF(OR($C38="",$D38="",$E38=""),"",IF(COUNTIFS('Verfügbarkeit'!$B$5:$B$203,$C38,'Verfügbarkeit'!$C$5:$C$203,"&lt;="&amp;$D38,'Verfügbarkeit'!$D$5:$D$203,"&gt;="&amp;$E38)&gt;0,"Ja","Nein"))</f>
        <v/>
      </c>
      <c r="K38" s="22">
        <f>IF($C38="","",IFERROR(INDEX('Aushilfen'!$C$5:$C$103,MATCH($C38,'Aushilfen'!$A$5:$A$103,0)),""))</f>
        <v/>
      </c>
      <c r="L38" s="22">
        <f>IF(OR($C38="",$D38="",$E38=""),"",IF(COUNTIFS('Einsatzplan'!$C$9:$C$207,$C38,'Einsatzplan'!$D$9:$D$207,"&lt;"&amp;$E38,'Einsatzplan'!$E$9:$E$207,"&gt;"&amp;$D38)&gt;1,"Konflikt","OK"))</f>
        <v/>
      </c>
      <c r="M38" s="28">
        <f>IF(OR($D38="",$E38=""),"",IFERROR(($E38-$D38)*24,""))</f>
        <v/>
      </c>
      <c r="N38" s="37">
        <f>IF($D38="","",INT($D38)-WEEKDAY(INT($D38),2)+1)</f>
        <v/>
      </c>
      <c r="O38" s="28">
        <f>IF(OR($C38="",$N38=""),"",IFERROR(SUMIFS('Einsatzplan'!$M$9:$M$207,'Einsatzplan'!$C$9:$C$207,$C38,'Einsatzplan'!$N$9:$N$207,$N38),""))</f>
        <v/>
      </c>
      <c r="P38" s="22">
        <f>IF(OR($A38="",$B38="",$C38=""),"",IF(AND($I38="Ja",$J38="Ja",$K38="Ja",$L38="OK",$M38&lt;='Übersicht'!$B$4,$O38&lt;=IFERROR(INDEX('Aushilfen'!$H$5:$H$103,MATCH($C38,'Aushilfen'!$A$5:$A$103,0)),0)),"OK","Prüfen"))</f>
        <v/>
      </c>
      <c r="Q38" s="9" t="n"/>
    </row>
    <row r="39" ht="22" customHeight="1">
      <c r="A39" s="9" t="n"/>
      <c r="B39" s="9" t="n"/>
      <c r="C39" s="9" t="n"/>
      <c r="D39" s="34">
        <f>IF($B39="","",IFERROR(INDEX('Bedarf'!$B$5:$B$103,MATCH($B39,'Bedarf'!$A$5:$A$103,0)),""))</f>
        <v/>
      </c>
      <c r="E39" s="34">
        <f>IF($B39="","",IFERROR(INDEX('Bedarf'!$C$5:$C$103,MATCH($B39,'Bedarf'!$A$5:$A$103,0)),""))</f>
        <v/>
      </c>
      <c r="F39" s="8">
        <f>IF($B39="","",IFERROR(INDEX('Bedarf'!$D$5:$D$103,MATCH($B39,'Bedarf'!$A$5:$A$103,0)),""))</f>
        <v/>
      </c>
      <c r="G39" s="8">
        <f>IF($B39="","",IFERROR(INDEX('Bedarf'!$E$5:$E$103,MATCH($B39,'Bedarf'!$A$5:$A$103,0)),""))</f>
        <v/>
      </c>
      <c r="H39" s="8">
        <f>IF($C39="","",IFERROR(INDEX('Aushilfen'!$B$5:$B$103,MATCH($C39,'Aushilfen'!$A$5:$A$103,0)),""))</f>
        <v/>
      </c>
      <c r="I39" s="20">
        <f>IF(OR($C39="",$G39=""),"",IFERROR(INDEX('Aushilfen'!$D$5:$G$103,MATCH($C39,'Aushilfen'!$A$5:$A$103,0),MATCH($G39,tblAushilfen[[#Headers],[Service]:[Spüle]],0)),"Nein"))</f>
        <v/>
      </c>
      <c r="J39" s="20">
        <f>IF(OR($C39="",$D39="",$E39=""),"",IF(COUNTIFS('Verfügbarkeit'!$B$5:$B$203,$C39,'Verfügbarkeit'!$C$5:$C$203,"&lt;="&amp;$D39,'Verfügbarkeit'!$D$5:$D$203,"&gt;="&amp;$E39)&gt;0,"Ja","Nein"))</f>
        <v/>
      </c>
      <c r="K39" s="20">
        <f>IF($C39="","",IFERROR(INDEX('Aushilfen'!$C$5:$C$103,MATCH($C39,'Aushilfen'!$A$5:$A$103,0)),""))</f>
        <v/>
      </c>
      <c r="L39" s="20">
        <f>IF(OR($C39="",$D39="",$E39=""),"",IF(COUNTIFS('Einsatzplan'!$C$9:$C$207,$C39,'Einsatzplan'!$D$9:$D$207,"&lt;"&amp;$E39,'Einsatzplan'!$E$9:$E$207,"&gt;"&amp;$D39)&gt;1,"Konflikt","OK"))</f>
        <v/>
      </c>
      <c r="M39" s="25">
        <f>IF(OR($D39="",$E39=""),"",IFERROR(($E39-$D39)*24,""))</f>
        <v/>
      </c>
      <c r="N39" s="35">
        <f>IF($D39="","",INT($D39)-WEEKDAY(INT($D39),2)+1)</f>
        <v/>
      </c>
      <c r="O39" s="25">
        <f>IF(OR($C39="",$N39=""),"",IFERROR(SUMIFS('Einsatzplan'!$M$9:$M$207,'Einsatzplan'!$C$9:$C$207,$C39,'Einsatzplan'!$N$9:$N$207,$N39),""))</f>
        <v/>
      </c>
      <c r="P39" s="20">
        <f>IF(OR($A39="",$B39="",$C39=""),"",IF(AND($I39="Ja",$J39="Ja",$K39="Ja",$L39="OK",$M39&lt;='Übersicht'!$B$4,$O39&lt;=IFERROR(INDEX('Aushilfen'!$H$5:$H$103,MATCH($C39,'Aushilfen'!$A$5:$A$103,0)),0)),"OK","Prüfen"))</f>
        <v/>
      </c>
      <c r="Q39" s="9" t="n"/>
    </row>
    <row r="40" ht="22" customHeight="1">
      <c r="A40" s="9" t="n"/>
      <c r="B40" s="9" t="n"/>
      <c r="C40" s="9" t="n"/>
      <c r="D40" s="36">
        <f>IF($B40="","",IFERROR(INDEX('Bedarf'!$B$5:$B$103,MATCH($B40,'Bedarf'!$A$5:$A$103,0)),""))</f>
        <v/>
      </c>
      <c r="E40" s="36">
        <f>IF($B40="","",IFERROR(INDEX('Bedarf'!$C$5:$C$103,MATCH($B40,'Bedarf'!$A$5:$A$103,0)),""))</f>
        <v/>
      </c>
      <c r="F40" s="12">
        <f>IF($B40="","",IFERROR(INDEX('Bedarf'!$D$5:$D$103,MATCH($B40,'Bedarf'!$A$5:$A$103,0)),""))</f>
        <v/>
      </c>
      <c r="G40" s="12">
        <f>IF($B40="","",IFERROR(INDEX('Bedarf'!$E$5:$E$103,MATCH($B40,'Bedarf'!$A$5:$A$103,0)),""))</f>
        <v/>
      </c>
      <c r="H40" s="12">
        <f>IF($C40="","",IFERROR(INDEX('Aushilfen'!$B$5:$B$103,MATCH($C40,'Aushilfen'!$A$5:$A$103,0)),""))</f>
        <v/>
      </c>
      <c r="I40" s="22">
        <f>IF(OR($C40="",$G40=""),"",IFERROR(INDEX('Aushilfen'!$D$5:$G$103,MATCH($C40,'Aushilfen'!$A$5:$A$103,0),MATCH($G40,tblAushilfen[[#Headers],[Service]:[Spüle]],0)),"Nein"))</f>
        <v/>
      </c>
      <c r="J40" s="22">
        <f>IF(OR($C40="",$D40="",$E40=""),"",IF(COUNTIFS('Verfügbarkeit'!$B$5:$B$203,$C40,'Verfügbarkeit'!$C$5:$C$203,"&lt;="&amp;$D40,'Verfügbarkeit'!$D$5:$D$203,"&gt;="&amp;$E40)&gt;0,"Ja","Nein"))</f>
        <v/>
      </c>
      <c r="K40" s="22">
        <f>IF($C40="","",IFERROR(INDEX('Aushilfen'!$C$5:$C$103,MATCH($C40,'Aushilfen'!$A$5:$A$103,0)),""))</f>
        <v/>
      </c>
      <c r="L40" s="22">
        <f>IF(OR($C40="",$D40="",$E40=""),"",IF(COUNTIFS('Einsatzplan'!$C$9:$C$207,$C40,'Einsatzplan'!$D$9:$D$207,"&lt;"&amp;$E40,'Einsatzplan'!$E$9:$E$207,"&gt;"&amp;$D40)&gt;1,"Konflikt","OK"))</f>
        <v/>
      </c>
      <c r="M40" s="28">
        <f>IF(OR($D40="",$E40=""),"",IFERROR(($E40-$D40)*24,""))</f>
        <v/>
      </c>
      <c r="N40" s="37">
        <f>IF($D40="","",INT($D40)-WEEKDAY(INT($D40),2)+1)</f>
        <v/>
      </c>
      <c r="O40" s="28">
        <f>IF(OR($C40="",$N40=""),"",IFERROR(SUMIFS('Einsatzplan'!$M$9:$M$207,'Einsatzplan'!$C$9:$C$207,$C40,'Einsatzplan'!$N$9:$N$207,$N40),""))</f>
        <v/>
      </c>
      <c r="P40" s="22">
        <f>IF(OR($A40="",$B40="",$C40=""),"",IF(AND($I40="Ja",$J40="Ja",$K40="Ja",$L40="OK",$M40&lt;='Übersicht'!$B$4,$O40&lt;=IFERROR(INDEX('Aushilfen'!$H$5:$H$103,MATCH($C40,'Aushilfen'!$A$5:$A$103,0)),0)),"OK","Prüfen"))</f>
        <v/>
      </c>
      <c r="Q40" s="9" t="n"/>
    </row>
    <row r="41" ht="22" customHeight="1">
      <c r="A41" s="9" t="n"/>
      <c r="B41" s="9" t="n"/>
      <c r="C41" s="9" t="n"/>
      <c r="D41" s="34">
        <f>IF($B41="","",IFERROR(INDEX('Bedarf'!$B$5:$B$103,MATCH($B41,'Bedarf'!$A$5:$A$103,0)),""))</f>
        <v/>
      </c>
      <c r="E41" s="34">
        <f>IF($B41="","",IFERROR(INDEX('Bedarf'!$C$5:$C$103,MATCH($B41,'Bedarf'!$A$5:$A$103,0)),""))</f>
        <v/>
      </c>
      <c r="F41" s="8">
        <f>IF($B41="","",IFERROR(INDEX('Bedarf'!$D$5:$D$103,MATCH($B41,'Bedarf'!$A$5:$A$103,0)),""))</f>
        <v/>
      </c>
      <c r="G41" s="8">
        <f>IF($B41="","",IFERROR(INDEX('Bedarf'!$E$5:$E$103,MATCH($B41,'Bedarf'!$A$5:$A$103,0)),""))</f>
        <v/>
      </c>
      <c r="H41" s="8">
        <f>IF($C41="","",IFERROR(INDEX('Aushilfen'!$B$5:$B$103,MATCH($C41,'Aushilfen'!$A$5:$A$103,0)),""))</f>
        <v/>
      </c>
      <c r="I41" s="20">
        <f>IF(OR($C41="",$G41=""),"",IFERROR(INDEX('Aushilfen'!$D$5:$G$103,MATCH($C41,'Aushilfen'!$A$5:$A$103,0),MATCH($G41,tblAushilfen[[#Headers],[Service]:[Spüle]],0)),"Nein"))</f>
        <v/>
      </c>
      <c r="J41" s="20">
        <f>IF(OR($C41="",$D41="",$E41=""),"",IF(COUNTIFS('Verfügbarkeit'!$B$5:$B$203,$C41,'Verfügbarkeit'!$C$5:$C$203,"&lt;="&amp;$D41,'Verfügbarkeit'!$D$5:$D$203,"&gt;="&amp;$E41)&gt;0,"Ja","Nein"))</f>
        <v/>
      </c>
      <c r="K41" s="20">
        <f>IF($C41="","",IFERROR(INDEX('Aushilfen'!$C$5:$C$103,MATCH($C41,'Aushilfen'!$A$5:$A$103,0)),""))</f>
        <v/>
      </c>
      <c r="L41" s="20">
        <f>IF(OR($C41="",$D41="",$E41=""),"",IF(COUNTIFS('Einsatzplan'!$C$9:$C$207,$C41,'Einsatzplan'!$D$9:$D$207,"&lt;"&amp;$E41,'Einsatzplan'!$E$9:$E$207,"&gt;"&amp;$D41)&gt;1,"Konflikt","OK"))</f>
        <v/>
      </c>
      <c r="M41" s="25">
        <f>IF(OR($D41="",$E41=""),"",IFERROR(($E41-$D41)*24,""))</f>
        <v/>
      </c>
      <c r="N41" s="35">
        <f>IF($D41="","",INT($D41)-WEEKDAY(INT($D41),2)+1)</f>
        <v/>
      </c>
      <c r="O41" s="25">
        <f>IF(OR($C41="",$N41=""),"",IFERROR(SUMIFS('Einsatzplan'!$M$9:$M$207,'Einsatzplan'!$C$9:$C$207,$C41,'Einsatzplan'!$N$9:$N$207,$N41),""))</f>
        <v/>
      </c>
      <c r="P41" s="20">
        <f>IF(OR($A41="",$B41="",$C41=""),"",IF(AND($I41="Ja",$J41="Ja",$K41="Ja",$L41="OK",$M41&lt;='Übersicht'!$B$4,$O41&lt;=IFERROR(INDEX('Aushilfen'!$H$5:$H$103,MATCH($C41,'Aushilfen'!$A$5:$A$103,0)),0)),"OK","Prüfen"))</f>
        <v/>
      </c>
      <c r="Q41" s="9" t="n"/>
    </row>
    <row r="42" ht="22" customHeight="1">
      <c r="A42" s="9" t="n"/>
      <c r="B42" s="9" t="n"/>
      <c r="C42" s="9" t="n"/>
      <c r="D42" s="36">
        <f>IF($B42="","",IFERROR(INDEX('Bedarf'!$B$5:$B$103,MATCH($B42,'Bedarf'!$A$5:$A$103,0)),""))</f>
        <v/>
      </c>
      <c r="E42" s="36">
        <f>IF($B42="","",IFERROR(INDEX('Bedarf'!$C$5:$C$103,MATCH($B42,'Bedarf'!$A$5:$A$103,0)),""))</f>
        <v/>
      </c>
      <c r="F42" s="12">
        <f>IF($B42="","",IFERROR(INDEX('Bedarf'!$D$5:$D$103,MATCH($B42,'Bedarf'!$A$5:$A$103,0)),""))</f>
        <v/>
      </c>
      <c r="G42" s="12">
        <f>IF($B42="","",IFERROR(INDEX('Bedarf'!$E$5:$E$103,MATCH($B42,'Bedarf'!$A$5:$A$103,0)),""))</f>
        <v/>
      </c>
      <c r="H42" s="12">
        <f>IF($C42="","",IFERROR(INDEX('Aushilfen'!$B$5:$B$103,MATCH($C42,'Aushilfen'!$A$5:$A$103,0)),""))</f>
        <v/>
      </c>
      <c r="I42" s="22">
        <f>IF(OR($C42="",$G42=""),"",IFERROR(INDEX('Aushilfen'!$D$5:$G$103,MATCH($C42,'Aushilfen'!$A$5:$A$103,0),MATCH($G42,tblAushilfen[[#Headers],[Service]:[Spüle]],0)),"Nein"))</f>
        <v/>
      </c>
      <c r="J42" s="22">
        <f>IF(OR($C42="",$D42="",$E42=""),"",IF(COUNTIFS('Verfügbarkeit'!$B$5:$B$203,$C42,'Verfügbarkeit'!$C$5:$C$203,"&lt;="&amp;$D42,'Verfügbarkeit'!$D$5:$D$203,"&gt;="&amp;$E42)&gt;0,"Ja","Nein"))</f>
        <v/>
      </c>
      <c r="K42" s="22">
        <f>IF($C42="","",IFERROR(INDEX('Aushilfen'!$C$5:$C$103,MATCH($C42,'Aushilfen'!$A$5:$A$103,0)),""))</f>
        <v/>
      </c>
      <c r="L42" s="22">
        <f>IF(OR($C42="",$D42="",$E42=""),"",IF(COUNTIFS('Einsatzplan'!$C$9:$C$207,$C42,'Einsatzplan'!$D$9:$D$207,"&lt;"&amp;$E42,'Einsatzplan'!$E$9:$E$207,"&gt;"&amp;$D42)&gt;1,"Konflikt","OK"))</f>
        <v/>
      </c>
      <c r="M42" s="28">
        <f>IF(OR($D42="",$E42=""),"",IFERROR(($E42-$D42)*24,""))</f>
        <v/>
      </c>
      <c r="N42" s="37">
        <f>IF($D42="","",INT($D42)-WEEKDAY(INT($D42),2)+1)</f>
        <v/>
      </c>
      <c r="O42" s="28">
        <f>IF(OR($C42="",$N42=""),"",IFERROR(SUMIFS('Einsatzplan'!$M$9:$M$207,'Einsatzplan'!$C$9:$C$207,$C42,'Einsatzplan'!$N$9:$N$207,$N42),""))</f>
        <v/>
      </c>
      <c r="P42" s="22">
        <f>IF(OR($A42="",$B42="",$C42=""),"",IF(AND($I42="Ja",$J42="Ja",$K42="Ja",$L42="OK",$M42&lt;='Übersicht'!$B$4,$O42&lt;=IFERROR(INDEX('Aushilfen'!$H$5:$H$103,MATCH($C42,'Aushilfen'!$A$5:$A$103,0)),0)),"OK","Prüfen"))</f>
        <v/>
      </c>
      <c r="Q42" s="9" t="n"/>
    </row>
    <row r="43" ht="22" customHeight="1">
      <c r="A43" s="9" t="n"/>
      <c r="B43" s="9" t="n"/>
      <c r="C43" s="9" t="n"/>
      <c r="D43" s="34">
        <f>IF($B43="","",IFERROR(INDEX('Bedarf'!$B$5:$B$103,MATCH($B43,'Bedarf'!$A$5:$A$103,0)),""))</f>
        <v/>
      </c>
      <c r="E43" s="34">
        <f>IF($B43="","",IFERROR(INDEX('Bedarf'!$C$5:$C$103,MATCH($B43,'Bedarf'!$A$5:$A$103,0)),""))</f>
        <v/>
      </c>
      <c r="F43" s="8">
        <f>IF($B43="","",IFERROR(INDEX('Bedarf'!$D$5:$D$103,MATCH($B43,'Bedarf'!$A$5:$A$103,0)),""))</f>
        <v/>
      </c>
      <c r="G43" s="8">
        <f>IF($B43="","",IFERROR(INDEX('Bedarf'!$E$5:$E$103,MATCH($B43,'Bedarf'!$A$5:$A$103,0)),""))</f>
        <v/>
      </c>
      <c r="H43" s="8">
        <f>IF($C43="","",IFERROR(INDEX('Aushilfen'!$B$5:$B$103,MATCH($C43,'Aushilfen'!$A$5:$A$103,0)),""))</f>
        <v/>
      </c>
      <c r="I43" s="20">
        <f>IF(OR($C43="",$G43=""),"",IFERROR(INDEX('Aushilfen'!$D$5:$G$103,MATCH($C43,'Aushilfen'!$A$5:$A$103,0),MATCH($G43,tblAushilfen[[#Headers],[Service]:[Spüle]],0)),"Nein"))</f>
        <v/>
      </c>
      <c r="J43" s="20">
        <f>IF(OR($C43="",$D43="",$E43=""),"",IF(COUNTIFS('Verfügbarkeit'!$B$5:$B$203,$C43,'Verfügbarkeit'!$C$5:$C$203,"&lt;="&amp;$D43,'Verfügbarkeit'!$D$5:$D$203,"&gt;="&amp;$E43)&gt;0,"Ja","Nein"))</f>
        <v/>
      </c>
      <c r="K43" s="20">
        <f>IF($C43="","",IFERROR(INDEX('Aushilfen'!$C$5:$C$103,MATCH($C43,'Aushilfen'!$A$5:$A$103,0)),""))</f>
        <v/>
      </c>
      <c r="L43" s="20">
        <f>IF(OR($C43="",$D43="",$E43=""),"",IF(COUNTIFS('Einsatzplan'!$C$9:$C$207,$C43,'Einsatzplan'!$D$9:$D$207,"&lt;"&amp;$E43,'Einsatzplan'!$E$9:$E$207,"&gt;"&amp;$D43)&gt;1,"Konflikt","OK"))</f>
        <v/>
      </c>
      <c r="M43" s="25">
        <f>IF(OR($D43="",$E43=""),"",IFERROR(($E43-$D43)*24,""))</f>
        <v/>
      </c>
      <c r="N43" s="35">
        <f>IF($D43="","",INT($D43)-WEEKDAY(INT($D43),2)+1)</f>
        <v/>
      </c>
      <c r="O43" s="25">
        <f>IF(OR($C43="",$N43=""),"",IFERROR(SUMIFS('Einsatzplan'!$M$9:$M$207,'Einsatzplan'!$C$9:$C$207,$C43,'Einsatzplan'!$N$9:$N$207,$N43),""))</f>
        <v/>
      </c>
      <c r="P43" s="20">
        <f>IF(OR($A43="",$B43="",$C43=""),"",IF(AND($I43="Ja",$J43="Ja",$K43="Ja",$L43="OK",$M43&lt;='Übersicht'!$B$4,$O43&lt;=IFERROR(INDEX('Aushilfen'!$H$5:$H$103,MATCH($C43,'Aushilfen'!$A$5:$A$103,0)),0)),"OK","Prüfen"))</f>
        <v/>
      </c>
      <c r="Q43" s="9" t="n"/>
    </row>
    <row r="44" ht="22" customHeight="1">
      <c r="A44" s="9" t="n"/>
      <c r="B44" s="9" t="n"/>
      <c r="C44" s="9" t="n"/>
      <c r="D44" s="36">
        <f>IF($B44="","",IFERROR(INDEX('Bedarf'!$B$5:$B$103,MATCH($B44,'Bedarf'!$A$5:$A$103,0)),""))</f>
        <v/>
      </c>
      <c r="E44" s="36">
        <f>IF($B44="","",IFERROR(INDEX('Bedarf'!$C$5:$C$103,MATCH($B44,'Bedarf'!$A$5:$A$103,0)),""))</f>
        <v/>
      </c>
      <c r="F44" s="12">
        <f>IF($B44="","",IFERROR(INDEX('Bedarf'!$D$5:$D$103,MATCH($B44,'Bedarf'!$A$5:$A$103,0)),""))</f>
        <v/>
      </c>
      <c r="G44" s="12">
        <f>IF($B44="","",IFERROR(INDEX('Bedarf'!$E$5:$E$103,MATCH($B44,'Bedarf'!$A$5:$A$103,0)),""))</f>
        <v/>
      </c>
      <c r="H44" s="12">
        <f>IF($C44="","",IFERROR(INDEX('Aushilfen'!$B$5:$B$103,MATCH($C44,'Aushilfen'!$A$5:$A$103,0)),""))</f>
        <v/>
      </c>
      <c r="I44" s="22">
        <f>IF(OR($C44="",$G44=""),"",IFERROR(INDEX('Aushilfen'!$D$5:$G$103,MATCH($C44,'Aushilfen'!$A$5:$A$103,0),MATCH($G44,tblAushilfen[[#Headers],[Service]:[Spüle]],0)),"Nein"))</f>
        <v/>
      </c>
      <c r="J44" s="22">
        <f>IF(OR($C44="",$D44="",$E44=""),"",IF(COUNTIFS('Verfügbarkeit'!$B$5:$B$203,$C44,'Verfügbarkeit'!$C$5:$C$203,"&lt;="&amp;$D44,'Verfügbarkeit'!$D$5:$D$203,"&gt;="&amp;$E44)&gt;0,"Ja","Nein"))</f>
        <v/>
      </c>
      <c r="K44" s="22">
        <f>IF($C44="","",IFERROR(INDEX('Aushilfen'!$C$5:$C$103,MATCH($C44,'Aushilfen'!$A$5:$A$103,0)),""))</f>
        <v/>
      </c>
      <c r="L44" s="22">
        <f>IF(OR($C44="",$D44="",$E44=""),"",IF(COUNTIFS('Einsatzplan'!$C$9:$C$207,$C44,'Einsatzplan'!$D$9:$D$207,"&lt;"&amp;$E44,'Einsatzplan'!$E$9:$E$207,"&gt;"&amp;$D44)&gt;1,"Konflikt","OK"))</f>
        <v/>
      </c>
      <c r="M44" s="28">
        <f>IF(OR($D44="",$E44=""),"",IFERROR(($E44-$D44)*24,""))</f>
        <v/>
      </c>
      <c r="N44" s="37">
        <f>IF($D44="","",INT($D44)-WEEKDAY(INT($D44),2)+1)</f>
        <v/>
      </c>
      <c r="O44" s="28">
        <f>IF(OR($C44="",$N44=""),"",IFERROR(SUMIFS('Einsatzplan'!$M$9:$M$207,'Einsatzplan'!$C$9:$C$207,$C44,'Einsatzplan'!$N$9:$N$207,$N44),""))</f>
        <v/>
      </c>
      <c r="P44" s="22">
        <f>IF(OR($A44="",$B44="",$C44=""),"",IF(AND($I44="Ja",$J44="Ja",$K44="Ja",$L44="OK",$M44&lt;='Übersicht'!$B$4,$O44&lt;=IFERROR(INDEX('Aushilfen'!$H$5:$H$103,MATCH($C44,'Aushilfen'!$A$5:$A$103,0)),0)),"OK","Prüfen"))</f>
        <v/>
      </c>
      <c r="Q44" s="9" t="n"/>
    </row>
    <row r="45" ht="22" customHeight="1">
      <c r="A45" s="9" t="n"/>
      <c r="B45" s="9" t="n"/>
      <c r="C45" s="9" t="n"/>
      <c r="D45" s="34">
        <f>IF($B45="","",IFERROR(INDEX('Bedarf'!$B$5:$B$103,MATCH($B45,'Bedarf'!$A$5:$A$103,0)),""))</f>
        <v/>
      </c>
      <c r="E45" s="34">
        <f>IF($B45="","",IFERROR(INDEX('Bedarf'!$C$5:$C$103,MATCH($B45,'Bedarf'!$A$5:$A$103,0)),""))</f>
        <v/>
      </c>
      <c r="F45" s="8">
        <f>IF($B45="","",IFERROR(INDEX('Bedarf'!$D$5:$D$103,MATCH($B45,'Bedarf'!$A$5:$A$103,0)),""))</f>
        <v/>
      </c>
      <c r="G45" s="8">
        <f>IF($B45="","",IFERROR(INDEX('Bedarf'!$E$5:$E$103,MATCH($B45,'Bedarf'!$A$5:$A$103,0)),""))</f>
        <v/>
      </c>
      <c r="H45" s="8">
        <f>IF($C45="","",IFERROR(INDEX('Aushilfen'!$B$5:$B$103,MATCH($C45,'Aushilfen'!$A$5:$A$103,0)),""))</f>
        <v/>
      </c>
      <c r="I45" s="20">
        <f>IF(OR($C45="",$G45=""),"",IFERROR(INDEX('Aushilfen'!$D$5:$G$103,MATCH($C45,'Aushilfen'!$A$5:$A$103,0),MATCH($G45,tblAushilfen[[#Headers],[Service]:[Spüle]],0)),"Nein"))</f>
        <v/>
      </c>
      <c r="J45" s="20">
        <f>IF(OR($C45="",$D45="",$E45=""),"",IF(COUNTIFS('Verfügbarkeit'!$B$5:$B$203,$C45,'Verfügbarkeit'!$C$5:$C$203,"&lt;="&amp;$D45,'Verfügbarkeit'!$D$5:$D$203,"&gt;="&amp;$E45)&gt;0,"Ja","Nein"))</f>
        <v/>
      </c>
      <c r="K45" s="20">
        <f>IF($C45="","",IFERROR(INDEX('Aushilfen'!$C$5:$C$103,MATCH($C45,'Aushilfen'!$A$5:$A$103,0)),""))</f>
        <v/>
      </c>
      <c r="L45" s="20">
        <f>IF(OR($C45="",$D45="",$E45=""),"",IF(COUNTIFS('Einsatzplan'!$C$9:$C$207,$C45,'Einsatzplan'!$D$9:$D$207,"&lt;"&amp;$E45,'Einsatzplan'!$E$9:$E$207,"&gt;"&amp;$D45)&gt;1,"Konflikt","OK"))</f>
        <v/>
      </c>
      <c r="M45" s="25">
        <f>IF(OR($D45="",$E45=""),"",IFERROR(($E45-$D45)*24,""))</f>
        <v/>
      </c>
      <c r="N45" s="35">
        <f>IF($D45="","",INT($D45)-WEEKDAY(INT($D45),2)+1)</f>
        <v/>
      </c>
      <c r="O45" s="25">
        <f>IF(OR($C45="",$N45=""),"",IFERROR(SUMIFS('Einsatzplan'!$M$9:$M$207,'Einsatzplan'!$C$9:$C$207,$C45,'Einsatzplan'!$N$9:$N$207,$N45),""))</f>
        <v/>
      </c>
      <c r="P45" s="20">
        <f>IF(OR($A45="",$B45="",$C45=""),"",IF(AND($I45="Ja",$J45="Ja",$K45="Ja",$L45="OK",$M45&lt;='Übersicht'!$B$4,$O45&lt;=IFERROR(INDEX('Aushilfen'!$H$5:$H$103,MATCH($C45,'Aushilfen'!$A$5:$A$103,0)),0)),"OK","Prüfen"))</f>
        <v/>
      </c>
      <c r="Q45" s="9" t="n"/>
    </row>
    <row r="46" ht="22" customHeight="1">
      <c r="A46" s="9" t="n"/>
      <c r="B46" s="9" t="n"/>
      <c r="C46" s="9" t="n"/>
      <c r="D46" s="36">
        <f>IF($B46="","",IFERROR(INDEX('Bedarf'!$B$5:$B$103,MATCH($B46,'Bedarf'!$A$5:$A$103,0)),""))</f>
        <v/>
      </c>
      <c r="E46" s="36">
        <f>IF($B46="","",IFERROR(INDEX('Bedarf'!$C$5:$C$103,MATCH($B46,'Bedarf'!$A$5:$A$103,0)),""))</f>
        <v/>
      </c>
      <c r="F46" s="12">
        <f>IF($B46="","",IFERROR(INDEX('Bedarf'!$D$5:$D$103,MATCH($B46,'Bedarf'!$A$5:$A$103,0)),""))</f>
        <v/>
      </c>
      <c r="G46" s="12">
        <f>IF($B46="","",IFERROR(INDEX('Bedarf'!$E$5:$E$103,MATCH($B46,'Bedarf'!$A$5:$A$103,0)),""))</f>
        <v/>
      </c>
      <c r="H46" s="12">
        <f>IF($C46="","",IFERROR(INDEX('Aushilfen'!$B$5:$B$103,MATCH($C46,'Aushilfen'!$A$5:$A$103,0)),""))</f>
        <v/>
      </c>
      <c r="I46" s="22">
        <f>IF(OR($C46="",$G46=""),"",IFERROR(INDEX('Aushilfen'!$D$5:$G$103,MATCH($C46,'Aushilfen'!$A$5:$A$103,0),MATCH($G46,tblAushilfen[[#Headers],[Service]:[Spüle]],0)),"Nein"))</f>
        <v/>
      </c>
      <c r="J46" s="22">
        <f>IF(OR($C46="",$D46="",$E46=""),"",IF(COUNTIFS('Verfügbarkeit'!$B$5:$B$203,$C46,'Verfügbarkeit'!$C$5:$C$203,"&lt;="&amp;$D46,'Verfügbarkeit'!$D$5:$D$203,"&gt;="&amp;$E46)&gt;0,"Ja","Nein"))</f>
        <v/>
      </c>
      <c r="K46" s="22">
        <f>IF($C46="","",IFERROR(INDEX('Aushilfen'!$C$5:$C$103,MATCH($C46,'Aushilfen'!$A$5:$A$103,0)),""))</f>
        <v/>
      </c>
      <c r="L46" s="22">
        <f>IF(OR($C46="",$D46="",$E46=""),"",IF(COUNTIFS('Einsatzplan'!$C$9:$C$207,$C46,'Einsatzplan'!$D$9:$D$207,"&lt;"&amp;$E46,'Einsatzplan'!$E$9:$E$207,"&gt;"&amp;$D46)&gt;1,"Konflikt","OK"))</f>
        <v/>
      </c>
      <c r="M46" s="28">
        <f>IF(OR($D46="",$E46=""),"",IFERROR(($E46-$D46)*24,""))</f>
        <v/>
      </c>
      <c r="N46" s="37">
        <f>IF($D46="","",INT($D46)-WEEKDAY(INT($D46),2)+1)</f>
        <v/>
      </c>
      <c r="O46" s="28">
        <f>IF(OR($C46="",$N46=""),"",IFERROR(SUMIFS('Einsatzplan'!$M$9:$M$207,'Einsatzplan'!$C$9:$C$207,$C46,'Einsatzplan'!$N$9:$N$207,$N46),""))</f>
        <v/>
      </c>
      <c r="P46" s="22">
        <f>IF(OR($A46="",$B46="",$C46=""),"",IF(AND($I46="Ja",$J46="Ja",$K46="Ja",$L46="OK",$M46&lt;='Übersicht'!$B$4,$O46&lt;=IFERROR(INDEX('Aushilfen'!$H$5:$H$103,MATCH($C46,'Aushilfen'!$A$5:$A$103,0)),0)),"OK","Prüfen"))</f>
        <v/>
      </c>
      <c r="Q46" s="9" t="n"/>
    </row>
    <row r="47" ht="22" customHeight="1">
      <c r="A47" s="9" t="n"/>
      <c r="B47" s="9" t="n"/>
      <c r="C47" s="9" t="n"/>
      <c r="D47" s="34">
        <f>IF($B47="","",IFERROR(INDEX('Bedarf'!$B$5:$B$103,MATCH($B47,'Bedarf'!$A$5:$A$103,0)),""))</f>
        <v/>
      </c>
      <c r="E47" s="34">
        <f>IF($B47="","",IFERROR(INDEX('Bedarf'!$C$5:$C$103,MATCH($B47,'Bedarf'!$A$5:$A$103,0)),""))</f>
        <v/>
      </c>
      <c r="F47" s="8">
        <f>IF($B47="","",IFERROR(INDEX('Bedarf'!$D$5:$D$103,MATCH($B47,'Bedarf'!$A$5:$A$103,0)),""))</f>
        <v/>
      </c>
      <c r="G47" s="8">
        <f>IF($B47="","",IFERROR(INDEX('Bedarf'!$E$5:$E$103,MATCH($B47,'Bedarf'!$A$5:$A$103,0)),""))</f>
        <v/>
      </c>
      <c r="H47" s="8">
        <f>IF($C47="","",IFERROR(INDEX('Aushilfen'!$B$5:$B$103,MATCH($C47,'Aushilfen'!$A$5:$A$103,0)),""))</f>
        <v/>
      </c>
      <c r="I47" s="20">
        <f>IF(OR($C47="",$G47=""),"",IFERROR(INDEX('Aushilfen'!$D$5:$G$103,MATCH($C47,'Aushilfen'!$A$5:$A$103,0),MATCH($G47,tblAushilfen[[#Headers],[Service]:[Spüle]],0)),"Nein"))</f>
        <v/>
      </c>
      <c r="J47" s="20">
        <f>IF(OR($C47="",$D47="",$E47=""),"",IF(COUNTIFS('Verfügbarkeit'!$B$5:$B$203,$C47,'Verfügbarkeit'!$C$5:$C$203,"&lt;="&amp;$D47,'Verfügbarkeit'!$D$5:$D$203,"&gt;="&amp;$E47)&gt;0,"Ja","Nein"))</f>
        <v/>
      </c>
      <c r="K47" s="20">
        <f>IF($C47="","",IFERROR(INDEX('Aushilfen'!$C$5:$C$103,MATCH($C47,'Aushilfen'!$A$5:$A$103,0)),""))</f>
        <v/>
      </c>
      <c r="L47" s="20">
        <f>IF(OR($C47="",$D47="",$E47=""),"",IF(COUNTIFS('Einsatzplan'!$C$9:$C$207,$C47,'Einsatzplan'!$D$9:$D$207,"&lt;"&amp;$E47,'Einsatzplan'!$E$9:$E$207,"&gt;"&amp;$D47)&gt;1,"Konflikt","OK"))</f>
        <v/>
      </c>
      <c r="M47" s="25">
        <f>IF(OR($D47="",$E47=""),"",IFERROR(($E47-$D47)*24,""))</f>
        <v/>
      </c>
      <c r="N47" s="35">
        <f>IF($D47="","",INT($D47)-WEEKDAY(INT($D47),2)+1)</f>
        <v/>
      </c>
      <c r="O47" s="25">
        <f>IF(OR($C47="",$N47=""),"",IFERROR(SUMIFS('Einsatzplan'!$M$9:$M$207,'Einsatzplan'!$C$9:$C$207,$C47,'Einsatzplan'!$N$9:$N$207,$N47),""))</f>
        <v/>
      </c>
      <c r="P47" s="20">
        <f>IF(OR($A47="",$B47="",$C47=""),"",IF(AND($I47="Ja",$J47="Ja",$K47="Ja",$L47="OK",$M47&lt;='Übersicht'!$B$4,$O47&lt;=IFERROR(INDEX('Aushilfen'!$H$5:$H$103,MATCH($C47,'Aushilfen'!$A$5:$A$103,0)),0)),"OK","Prüfen"))</f>
        <v/>
      </c>
      <c r="Q47" s="9" t="n"/>
    </row>
    <row r="48" ht="22" customHeight="1">
      <c r="A48" s="9" t="n"/>
      <c r="B48" s="9" t="n"/>
      <c r="C48" s="9" t="n"/>
      <c r="D48" s="36">
        <f>IF($B48="","",IFERROR(INDEX('Bedarf'!$B$5:$B$103,MATCH($B48,'Bedarf'!$A$5:$A$103,0)),""))</f>
        <v/>
      </c>
      <c r="E48" s="36">
        <f>IF($B48="","",IFERROR(INDEX('Bedarf'!$C$5:$C$103,MATCH($B48,'Bedarf'!$A$5:$A$103,0)),""))</f>
        <v/>
      </c>
      <c r="F48" s="12">
        <f>IF($B48="","",IFERROR(INDEX('Bedarf'!$D$5:$D$103,MATCH($B48,'Bedarf'!$A$5:$A$103,0)),""))</f>
        <v/>
      </c>
      <c r="G48" s="12">
        <f>IF($B48="","",IFERROR(INDEX('Bedarf'!$E$5:$E$103,MATCH($B48,'Bedarf'!$A$5:$A$103,0)),""))</f>
        <v/>
      </c>
      <c r="H48" s="12">
        <f>IF($C48="","",IFERROR(INDEX('Aushilfen'!$B$5:$B$103,MATCH($C48,'Aushilfen'!$A$5:$A$103,0)),""))</f>
        <v/>
      </c>
      <c r="I48" s="22">
        <f>IF(OR($C48="",$G48=""),"",IFERROR(INDEX('Aushilfen'!$D$5:$G$103,MATCH($C48,'Aushilfen'!$A$5:$A$103,0),MATCH($G48,tblAushilfen[[#Headers],[Service]:[Spüle]],0)),"Nein"))</f>
        <v/>
      </c>
      <c r="J48" s="22">
        <f>IF(OR($C48="",$D48="",$E48=""),"",IF(COUNTIFS('Verfügbarkeit'!$B$5:$B$203,$C48,'Verfügbarkeit'!$C$5:$C$203,"&lt;="&amp;$D48,'Verfügbarkeit'!$D$5:$D$203,"&gt;="&amp;$E48)&gt;0,"Ja","Nein"))</f>
        <v/>
      </c>
      <c r="K48" s="22">
        <f>IF($C48="","",IFERROR(INDEX('Aushilfen'!$C$5:$C$103,MATCH($C48,'Aushilfen'!$A$5:$A$103,0)),""))</f>
        <v/>
      </c>
      <c r="L48" s="22">
        <f>IF(OR($C48="",$D48="",$E48=""),"",IF(COUNTIFS('Einsatzplan'!$C$9:$C$207,$C48,'Einsatzplan'!$D$9:$D$207,"&lt;"&amp;$E48,'Einsatzplan'!$E$9:$E$207,"&gt;"&amp;$D48)&gt;1,"Konflikt","OK"))</f>
        <v/>
      </c>
      <c r="M48" s="28">
        <f>IF(OR($D48="",$E48=""),"",IFERROR(($E48-$D48)*24,""))</f>
        <v/>
      </c>
      <c r="N48" s="37">
        <f>IF($D48="","",INT($D48)-WEEKDAY(INT($D48),2)+1)</f>
        <v/>
      </c>
      <c r="O48" s="28">
        <f>IF(OR($C48="",$N48=""),"",IFERROR(SUMIFS('Einsatzplan'!$M$9:$M$207,'Einsatzplan'!$C$9:$C$207,$C48,'Einsatzplan'!$N$9:$N$207,$N48),""))</f>
        <v/>
      </c>
      <c r="P48" s="22">
        <f>IF(OR($A48="",$B48="",$C48=""),"",IF(AND($I48="Ja",$J48="Ja",$K48="Ja",$L48="OK",$M48&lt;='Übersicht'!$B$4,$O48&lt;=IFERROR(INDEX('Aushilfen'!$H$5:$H$103,MATCH($C48,'Aushilfen'!$A$5:$A$103,0)),0)),"OK","Prüfen"))</f>
        <v/>
      </c>
      <c r="Q48" s="9" t="n"/>
    </row>
    <row r="49" ht="22" customHeight="1">
      <c r="A49" s="9" t="n"/>
      <c r="B49" s="9" t="n"/>
      <c r="C49" s="9" t="n"/>
      <c r="D49" s="34">
        <f>IF($B49="","",IFERROR(INDEX('Bedarf'!$B$5:$B$103,MATCH($B49,'Bedarf'!$A$5:$A$103,0)),""))</f>
        <v/>
      </c>
      <c r="E49" s="34">
        <f>IF($B49="","",IFERROR(INDEX('Bedarf'!$C$5:$C$103,MATCH($B49,'Bedarf'!$A$5:$A$103,0)),""))</f>
        <v/>
      </c>
      <c r="F49" s="8">
        <f>IF($B49="","",IFERROR(INDEX('Bedarf'!$D$5:$D$103,MATCH($B49,'Bedarf'!$A$5:$A$103,0)),""))</f>
        <v/>
      </c>
      <c r="G49" s="8">
        <f>IF($B49="","",IFERROR(INDEX('Bedarf'!$E$5:$E$103,MATCH($B49,'Bedarf'!$A$5:$A$103,0)),""))</f>
        <v/>
      </c>
      <c r="H49" s="8">
        <f>IF($C49="","",IFERROR(INDEX('Aushilfen'!$B$5:$B$103,MATCH($C49,'Aushilfen'!$A$5:$A$103,0)),""))</f>
        <v/>
      </c>
      <c r="I49" s="20">
        <f>IF(OR($C49="",$G49=""),"",IFERROR(INDEX('Aushilfen'!$D$5:$G$103,MATCH($C49,'Aushilfen'!$A$5:$A$103,0),MATCH($G49,tblAushilfen[[#Headers],[Service]:[Spüle]],0)),"Nein"))</f>
        <v/>
      </c>
      <c r="J49" s="20">
        <f>IF(OR($C49="",$D49="",$E49=""),"",IF(COUNTIFS('Verfügbarkeit'!$B$5:$B$203,$C49,'Verfügbarkeit'!$C$5:$C$203,"&lt;="&amp;$D49,'Verfügbarkeit'!$D$5:$D$203,"&gt;="&amp;$E49)&gt;0,"Ja","Nein"))</f>
        <v/>
      </c>
      <c r="K49" s="20">
        <f>IF($C49="","",IFERROR(INDEX('Aushilfen'!$C$5:$C$103,MATCH($C49,'Aushilfen'!$A$5:$A$103,0)),""))</f>
        <v/>
      </c>
      <c r="L49" s="20">
        <f>IF(OR($C49="",$D49="",$E49=""),"",IF(COUNTIFS('Einsatzplan'!$C$9:$C$207,$C49,'Einsatzplan'!$D$9:$D$207,"&lt;"&amp;$E49,'Einsatzplan'!$E$9:$E$207,"&gt;"&amp;$D49)&gt;1,"Konflikt","OK"))</f>
        <v/>
      </c>
      <c r="M49" s="25">
        <f>IF(OR($D49="",$E49=""),"",IFERROR(($E49-$D49)*24,""))</f>
        <v/>
      </c>
      <c r="N49" s="35">
        <f>IF($D49="","",INT($D49)-WEEKDAY(INT($D49),2)+1)</f>
        <v/>
      </c>
      <c r="O49" s="25">
        <f>IF(OR($C49="",$N49=""),"",IFERROR(SUMIFS('Einsatzplan'!$M$9:$M$207,'Einsatzplan'!$C$9:$C$207,$C49,'Einsatzplan'!$N$9:$N$207,$N49),""))</f>
        <v/>
      </c>
      <c r="P49" s="20">
        <f>IF(OR($A49="",$B49="",$C49=""),"",IF(AND($I49="Ja",$J49="Ja",$K49="Ja",$L49="OK",$M49&lt;='Übersicht'!$B$4,$O49&lt;=IFERROR(INDEX('Aushilfen'!$H$5:$H$103,MATCH($C49,'Aushilfen'!$A$5:$A$103,0)),0)),"OK","Prüfen"))</f>
        <v/>
      </c>
      <c r="Q49" s="9" t="n"/>
    </row>
    <row r="50" ht="22" customHeight="1">
      <c r="A50" s="9" t="n"/>
      <c r="B50" s="9" t="n"/>
      <c r="C50" s="9" t="n"/>
      <c r="D50" s="36">
        <f>IF($B50="","",IFERROR(INDEX('Bedarf'!$B$5:$B$103,MATCH($B50,'Bedarf'!$A$5:$A$103,0)),""))</f>
        <v/>
      </c>
      <c r="E50" s="36">
        <f>IF($B50="","",IFERROR(INDEX('Bedarf'!$C$5:$C$103,MATCH($B50,'Bedarf'!$A$5:$A$103,0)),""))</f>
        <v/>
      </c>
      <c r="F50" s="12">
        <f>IF($B50="","",IFERROR(INDEX('Bedarf'!$D$5:$D$103,MATCH($B50,'Bedarf'!$A$5:$A$103,0)),""))</f>
        <v/>
      </c>
      <c r="G50" s="12">
        <f>IF($B50="","",IFERROR(INDEX('Bedarf'!$E$5:$E$103,MATCH($B50,'Bedarf'!$A$5:$A$103,0)),""))</f>
        <v/>
      </c>
      <c r="H50" s="12">
        <f>IF($C50="","",IFERROR(INDEX('Aushilfen'!$B$5:$B$103,MATCH($C50,'Aushilfen'!$A$5:$A$103,0)),""))</f>
        <v/>
      </c>
      <c r="I50" s="22">
        <f>IF(OR($C50="",$G50=""),"",IFERROR(INDEX('Aushilfen'!$D$5:$G$103,MATCH($C50,'Aushilfen'!$A$5:$A$103,0),MATCH($G50,tblAushilfen[[#Headers],[Service]:[Spüle]],0)),"Nein"))</f>
        <v/>
      </c>
      <c r="J50" s="22">
        <f>IF(OR($C50="",$D50="",$E50=""),"",IF(COUNTIFS('Verfügbarkeit'!$B$5:$B$203,$C50,'Verfügbarkeit'!$C$5:$C$203,"&lt;="&amp;$D50,'Verfügbarkeit'!$D$5:$D$203,"&gt;="&amp;$E50)&gt;0,"Ja","Nein"))</f>
        <v/>
      </c>
      <c r="K50" s="22">
        <f>IF($C50="","",IFERROR(INDEX('Aushilfen'!$C$5:$C$103,MATCH($C50,'Aushilfen'!$A$5:$A$103,0)),""))</f>
        <v/>
      </c>
      <c r="L50" s="22">
        <f>IF(OR($C50="",$D50="",$E50=""),"",IF(COUNTIFS('Einsatzplan'!$C$9:$C$207,$C50,'Einsatzplan'!$D$9:$D$207,"&lt;"&amp;$E50,'Einsatzplan'!$E$9:$E$207,"&gt;"&amp;$D50)&gt;1,"Konflikt","OK"))</f>
        <v/>
      </c>
      <c r="M50" s="28">
        <f>IF(OR($D50="",$E50=""),"",IFERROR(($E50-$D50)*24,""))</f>
        <v/>
      </c>
      <c r="N50" s="37">
        <f>IF($D50="","",INT($D50)-WEEKDAY(INT($D50),2)+1)</f>
        <v/>
      </c>
      <c r="O50" s="28">
        <f>IF(OR($C50="",$N50=""),"",IFERROR(SUMIFS('Einsatzplan'!$M$9:$M$207,'Einsatzplan'!$C$9:$C$207,$C50,'Einsatzplan'!$N$9:$N$207,$N50),""))</f>
        <v/>
      </c>
      <c r="P50" s="22">
        <f>IF(OR($A50="",$B50="",$C50=""),"",IF(AND($I50="Ja",$J50="Ja",$K50="Ja",$L50="OK",$M50&lt;='Übersicht'!$B$4,$O50&lt;=IFERROR(INDEX('Aushilfen'!$H$5:$H$103,MATCH($C50,'Aushilfen'!$A$5:$A$103,0)),0)),"OK","Prüfen"))</f>
        <v/>
      </c>
      <c r="Q50" s="9" t="n"/>
    </row>
    <row r="51" ht="22" customHeight="1">
      <c r="A51" s="9" t="n"/>
      <c r="B51" s="9" t="n"/>
      <c r="C51" s="9" t="n"/>
      <c r="D51" s="34">
        <f>IF($B51="","",IFERROR(INDEX('Bedarf'!$B$5:$B$103,MATCH($B51,'Bedarf'!$A$5:$A$103,0)),""))</f>
        <v/>
      </c>
      <c r="E51" s="34">
        <f>IF($B51="","",IFERROR(INDEX('Bedarf'!$C$5:$C$103,MATCH($B51,'Bedarf'!$A$5:$A$103,0)),""))</f>
        <v/>
      </c>
      <c r="F51" s="8">
        <f>IF($B51="","",IFERROR(INDEX('Bedarf'!$D$5:$D$103,MATCH($B51,'Bedarf'!$A$5:$A$103,0)),""))</f>
        <v/>
      </c>
      <c r="G51" s="8">
        <f>IF($B51="","",IFERROR(INDEX('Bedarf'!$E$5:$E$103,MATCH($B51,'Bedarf'!$A$5:$A$103,0)),""))</f>
        <v/>
      </c>
      <c r="H51" s="8">
        <f>IF($C51="","",IFERROR(INDEX('Aushilfen'!$B$5:$B$103,MATCH($C51,'Aushilfen'!$A$5:$A$103,0)),""))</f>
        <v/>
      </c>
      <c r="I51" s="20">
        <f>IF(OR($C51="",$G51=""),"",IFERROR(INDEX('Aushilfen'!$D$5:$G$103,MATCH($C51,'Aushilfen'!$A$5:$A$103,0),MATCH($G51,tblAushilfen[[#Headers],[Service]:[Spüle]],0)),"Nein"))</f>
        <v/>
      </c>
      <c r="J51" s="20">
        <f>IF(OR($C51="",$D51="",$E51=""),"",IF(COUNTIFS('Verfügbarkeit'!$B$5:$B$203,$C51,'Verfügbarkeit'!$C$5:$C$203,"&lt;="&amp;$D51,'Verfügbarkeit'!$D$5:$D$203,"&gt;="&amp;$E51)&gt;0,"Ja","Nein"))</f>
        <v/>
      </c>
      <c r="K51" s="20">
        <f>IF($C51="","",IFERROR(INDEX('Aushilfen'!$C$5:$C$103,MATCH($C51,'Aushilfen'!$A$5:$A$103,0)),""))</f>
        <v/>
      </c>
      <c r="L51" s="20">
        <f>IF(OR($C51="",$D51="",$E51=""),"",IF(COUNTIFS('Einsatzplan'!$C$9:$C$207,$C51,'Einsatzplan'!$D$9:$D$207,"&lt;"&amp;$E51,'Einsatzplan'!$E$9:$E$207,"&gt;"&amp;$D51)&gt;1,"Konflikt","OK"))</f>
        <v/>
      </c>
      <c r="M51" s="25">
        <f>IF(OR($D51="",$E51=""),"",IFERROR(($E51-$D51)*24,""))</f>
        <v/>
      </c>
      <c r="N51" s="35">
        <f>IF($D51="","",INT($D51)-WEEKDAY(INT($D51),2)+1)</f>
        <v/>
      </c>
      <c r="O51" s="25">
        <f>IF(OR($C51="",$N51=""),"",IFERROR(SUMIFS('Einsatzplan'!$M$9:$M$207,'Einsatzplan'!$C$9:$C$207,$C51,'Einsatzplan'!$N$9:$N$207,$N51),""))</f>
        <v/>
      </c>
      <c r="P51" s="20">
        <f>IF(OR($A51="",$B51="",$C51=""),"",IF(AND($I51="Ja",$J51="Ja",$K51="Ja",$L51="OK",$M51&lt;='Übersicht'!$B$4,$O51&lt;=IFERROR(INDEX('Aushilfen'!$H$5:$H$103,MATCH($C51,'Aushilfen'!$A$5:$A$103,0)),0)),"OK","Prüfen"))</f>
        <v/>
      </c>
      <c r="Q51" s="9" t="n"/>
    </row>
    <row r="52" ht="22" customHeight="1">
      <c r="A52" s="9" t="n"/>
      <c r="B52" s="9" t="n"/>
      <c r="C52" s="9" t="n"/>
      <c r="D52" s="36">
        <f>IF($B52="","",IFERROR(INDEX('Bedarf'!$B$5:$B$103,MATCH($B52,'Bedarf'!$A$5:$A$103,0)),""))</f>
        <v/>
      </c>
      <c r="E52" s="36">
        <f>IF($B52="","",IFERROR(INDEX('Bedarf'!$C$5:$C$103,MATCH($B52,'Bedarf'!$A$5:$A$103,0)),""))</f>
        <v/>
      </c>
      <c r="F52" s="12">
        <f>IF($B52="","",IFERROR(INDEX('Bedarf'!$D$5:$D$103,MATCH($B52,'Bedarf'!$A$5:$A$103,0)),""))</f>
        <v/>
      </c>
      <c r="G52" s="12">
        <f>IF($B52="","",IFERROR(INDEX('Bedarf'!$E$5:$E$103,MATCH($B52,'Bedarf'!$A$5:$A$103,0)),""))</f>
        <v/>
      </c>
      <c r="H52" s="12">
        <f>IF($C52="","",IFERROR(INDEX('Aushilfen'!$B$5:$B$103,MATCH($C52,'Aushilfen'!$A$5:$A$103,0)),""))</f>
        <v/>
      </c>
      <c r="I52" s="22">
        <f>IF(OR($C52="",$G52=""),"",IFERROR(INDEX('Aushilfen'!$D$5:$G$103,MATCH($C52,'Aushilfen'!$A$5:$A$103,0),MATCH($G52,tblAushilfen[[#Headers],[Service]:[Spüle]],0)),"Nein"))</f>
        <v/>
      </c>
      <c r="J52" s="22">
        <f>IF(OR($C52="",$D52="",$E52=""),"",IF(COUNTIFS('Verfügbarkeit'!$B$5:$B$203,$C52,'Verfügbarkeit'!$C$5:$C$203,"&lt;="&amp;$D52,'Verfügbarkeit'!$D$5:$D$203,"&gt;="&amp;$E52)&gt;0,"Ja","Nein"))</f>
        <v/>
      </c>
      <c r="K52" s="22">
        <f>IF($C52="","",IFERROR(INDEX('Aushilfen'!$C$5:$C$103,MATCH($C52,'Aushilfen'!$A$5:$A$103,0)),""))</f>
        <v/>
      </c>
      <c r="L52" s="22">
        <f>IF(OR($C52="",$D52="",$E52=""),"",IF(COUNTIFS('Einsatzplan'!$C$9:$C$207,$C52,'Einsatzplan'!$D$9:$D$207,"&lt;"&amp;$E52,'Einsatzplan'!$E$9:$E$207,"&gt;"&amp;$D52)&gt;1,"Konflikt","OK"))</f>
        <v/>
      </c>
      <c r="M52" s="28">
        <f>IF(OR($D52="",$E52=""),"",IFERROR(($E52-$D52)*24,""))</f>
        <v/>
      </c>
      <c r="N52" s="37">
        <f>IF($D52="","",INT($D52)-WEEKDAY(INT($D52),2)+1)</f>
        <v/>
      </c>
      <c r="O52" s="28">
        <f>IF(OR($C52="",$N52=""),"",IFERROR(SUMIFS('Einsatzplan'!$M$9:$M$207,'Einsatzplan'!$C$9:$C$207,$C52,'Einsatzplan'!$N$9:$N$207,$N52),""))</f>
        <v/>
      </c>
      <c r="P52" s="22">
        <f>IF(OR($A52="",$B52="",$C52=""),"",IF(AND($I52="Ja",$J52="Ja",$K52="Ja",$L52="OK",$M52&lt;='Übersicht'!$B$4,$O52&lt;=IFERROR(INDEX('Aushilfen'!$H$5:$H$103,MATCH($C52,'Aushilfen'!$A$5:$A$103,0)),0)),"OK","Prüfen"))</f>
        <v/>
      </c>
      <c r="Q52" s="9" t="n"/>
    </row>
    <row r="53" ht="22" customHeight="1">
      <c r="A53" s="9" t="n"/>
      <c r="B53" s="9" t="n"/>
      <c r="C53" s="9" t="n"/>
      <c r="D53" s="34">
        <f>IF($B53="","",IFERROR(INDEX('Bedarf'!$B$5:$B$103,MATCH($B53,'Bedarf'!$A$5:$A$103,0)),""))</f>
        <v/>
      </c>
      <c r="E53" s="34">
        <f>IF($B53="","",IFERROR(INDEX('Bedarf'!$C$5:$C$103,MATCH($B53,'Bedarf'!$A$5:$A$103,0)),""))</f>
        <v/>
      </c>
      <c r="F53" s="8">
        <f>IF($B53="","",IFERROR(INDEX('Bedarf'!$D$5:$D$103,MATCH($B53,'Bedarf'!$A$5:$A$103,0)),""))</f>
        <v/>
      </c>
      <c r="G53" s="8">
        <f>IF($B53="","",IFERROR(INDEX('Bedarf'!$E$5:$E$103,MATCH($B53,'Bedarf'!$A$5:$A$103,0)),""))</f>
        <v/>
      </c>
      <c r="H53" s="8">
        <f>IF($C53="","",IFERROR(INDEX('Aushilfen'!$B$5:$B$103,MATCH($C53,'Aushilfen'!$A$5:$A$103,0)),""))</f>
        <v/>
      </c>
      <c r="I53" s="20">
        <f>IF(OR($C53="",$G53=""),"",IFERROR(INDEX('Aushilfen'!$D$5:$G$103,MATCH($C53,'Aushilfen'!$A$5:$A$103,0),MATCH($G53,tblAushilfen[[#Headers],[Service]:[Spüle]],0)),"Nein"))</f>
        <v/>
      </c>
      <c r="J53" s="20">
        <f>IF(OR($C53="",$D53="",$E53=""),"",IF(COUNTIFS('Verfügbarkeit'!$B$5:$B$203,$C53,'Verfügbarkeit'!$C$5:$C$203,"&lt;="&amp;$D53,'Verfügbarkeit'!$D$5:$D$203,"&gt;="&amp;$E53)&gt;0,"Ja","Nein"))</f>
        <v/>
      </c>
      <c r="K53" s="20">
        <f>IF($C53="","",IFERROR(INDEX('Aushilfen'!$C$5:$C$103,MATCH($C53,'Aushilfen'!$A$5:$A$103,0)),""))</f>
        <v/>
      </c>
      <c r="L53" s="20">
        <f>IF(OR($C53="",$D53="",$E53=""),"",IF(COUNTIFS('Einsatzplan'!$C$9:$C$207,$C53,'Einsatzplan'!$D$9:$D$207,"&lt;"&amp;$E53,'Einsatzplan'!$E$9:$E$207,"&gt;"&amp;$D53)&gt;1,"Konflikt","OK"))</f>
        <v/>
      </c>
      <c r="M53" s="25">
        <f>IF(OR($D53="",$E53=""),"",IFERROR(($E53-$D53)*24,""))</f>
        <v/>
      </c>
      <c r="N53" s="35">
        <f>IF($D53="","",INT($D53)-WEEKDAY(INT($D53),2)+1)</f>
        <v/>
      </c>
      <c r="O53" s="25">
        <f>IF(OR($C53="",$N53=""),"",IFERROR(SUMIFS('Einsatzplan'!$M$9:$M$207,'Einsatzplan'!$C$9:$C$207,$C53,'Einsatzplan'!$N$9:$N$207,$N53),""))</f>
        <v/>
      </c>
      <c r="P53" s="20">
        <f>IF(OR($A53="",$B53="",$C53=""),"",IF(AND($I53="Ja",$J53="Ja",$K53="Ja",$L53="OK",$M53&lt;='Übersicht'!$B$4,$O53&lt;=IFERROR(INDEX('Aushilfen'!$H$5:$H$103,MATCH($C53,'Aushilfen'!$A$5:$A$103,0)),0)),"OK","Prüfen"))</f>
        <v/>
      </c>
      <c r="Q53" s="9" t="n"/>
    </row>
    <row r="54" ht="22" customHeight="1">
      <c r="A54" s="9" t="n"/>
      <c r="B54" s="9" t="n"/>
      <c r="C54" s="9" t="n"/>
      <c r="D54" s="36">
        <f>IF($B54="","",IFERROR(INDEX('Bedarf'!$B$5:$B$103,MATCH($B54,'Bedarf'!$A$5:$A$103,0)),""))</f>
        <v/>
      </c>
      <c r="E54" s="36">
        <f>IF($B54="","",IFERROR(INDEX('Bedarf'!$C$5:$C$103,MATCH($B54,'Bedarf'!$A$5:$A$103,0)),""))</f>
        <v/>
      </c>
      <c r="F54" s="12">
        <f>IF($B54="","",IFERROR(INDEX('Bedarf'!$D$5:$D$103,MATCH($B54,'Bedarf'!$A$5:$A$103,0)),""))</f>
        <v/>
      </c>
      <c r="G54" s="12">
        <f>IF($B54="","",IFERROR(INDEX('Bedarf'!$E$5:$E$103,MATCH($B54,'Bedarf'!$A$5:$A$103,0)),""))</f>
        <v/>
      </c>
      <c r="H54" s="12">
        <f>IF($C54="","",IFERROR(INDEX('Aushilfen'!$B$5:$B$103,MATCH($C54,'Aushilfen'!$A$5:$A$103,0)),""))</f>
        <v/>
      </c>
      <c r="I54" s="22">
        <f>IF(OR($C54="",$G54=""),"",IFERROR(INDEX('Aushilfen'!$D$5:$G$103,MATCH($C54,'Aushilfen'!$A$5:$A$103,0),MATCH($G54,tblAushilfen[[#Headers],[Service]:[Spüle]],0)),"Nein"))</f>
        <v/>
      </c>
      <c r="J54" s="22">
        <f>IF(OR($C54="",$D54="",$E54=""),"",IF(COUNTIFS('Verfügbarkeit'!$B$5:$B$203,$C54,'Verfügbarkeit'!$C$5:$C$203,"&lt;="&amp;$D54,'Verfügbarkeit'!$D$5:$D$203,"&gt;="&amp;$E54)&gt;0,"Ja","Nein"))</f>
        <v/>
      </c>
      <c r="K54" s="22">
        <f>IF($C54="","",IFERROR(INDEX('Aushilfen'!$C$5:$C$103,MATCH($C54,'Aushilfen'!$A$5:$A$103,0)),""))</f>
        <v/>
      </c>
      <c r="L54" s="22">
        <f>IF(OR($C54="",$D54="",$E54=""),"",IF(COUNTIFS('Einsatzplan'!$C$9:$C$207,$C54,'Einsatzplan'!$D$9:$D$207,"&lt;"&amp;$E54,'Einsatzplan'!$E$9:$E$207,"&gt;"&amp;$D54)&gt;1,"Konflikt","OK"))</f>
        <v/>
      </c>
      <c r="M54" s="28">
        <f>IF(OR($D54="",$E54=""),"",IFERROR(($E54-$D54)*24,""))</f>
        <v/>
      </c>
      <c r="N54" s="37">
        <f>IF($D54="","",INT($D54)-WEEKDAY(INT($D54),2)+1)</f>
        <v/>
      </c>
      <c r="O54" s="28">
        <f>IF(OR($C54="",$N54=""),"",IFERROR(SUMIFS('Einsatzplan'!$M$9:$M$207,'Einsatzplan'!$C$9:$C$207,$C54,'Einsatzplan'!$N$9:$N$207,$N54),""))</f>
        <v/>
      </c>
      <c r="P54" s="22">
        <f>IF(OR($A54="",$B54="",$C54=""),"",IF(AND($I54="Ja",$J54="Ja",$K54="Ja",$L54="OK",$M54&lt;='Übersicht'!$B$4,$O54&lt;=IFERROR(INDEX('Aushilfen'!$H$5:$H$103,MATCH($C54,'Aushilfen'!$A$5:$A$103,0)),0)),"OK","Prüfen"))</f>
        <v/>
      </c>
      <c r="Q54" s="9" t="n"/>
    </row>
    <row r="55" ht="22" customHeight="1">
      <c r="A55" s="9" t="n"/>
      <c r="B55" s="9" t="n"/>
      <c r="C55" s="9" t="n"/>
      <c r="D55" s="34">
        <f>IF($B55="","",IFERROR(INDEX('Bedarf'!$B$5:$B$103,MATCH($B55,'Bedarf'!$A$5:$A$103,0)),""))</f>
        <v/>
      </c>
      <c r="E55" s="34">
        <f>IF($B55="","",IFERROR(INDEX('Bedarf'!$C$5:$C$103,MATCH($B55,'Bedarf'!$A$5:$A$103,0)),""))</f>
        <v/>
      </c>
      <c r="F55" s="8">
        <f>IF($B55="","",IFERROR(INDEX('Bedarf'!$D$5:$D$103,MATCH($B55,'Bedarf'!$A$5:$A$103,0)),""))</f>
        <v/>
      </c>
      <c r="G55" s="8">
        <f>IF($B55="","",IFERROR(INDEX('Bedarf'!$E$5:$E$103,MATCH($B55,'Bedarf'!$A$5:$A$103,0)),""))</f>
        <v/>
      </c>
      <c r="H55" s="8">
        <f>IF($C55="","",IFERROR(INDEX('Aushilfen'!$B$5:$B$103,MATCH($C55,'Aushilfen'!$A$5:$A$103,0)),""))</f>
        <v/>
      </c>
      <c r="I55" s="20">
        <f>IF(OR($C55="",$G55=""),"",IFERROR(INDEX('Aushilfen'!$D$5:$G$103,MATCH($C55,'Aushilfen'!$A$5:$A$103,0),MATCH($G55,tblAushilfen[[#Headers],[Service]:[Spüle]],0)),"Nein"))</f>
        <v/>
      </c>
      <c r="J55" s="20">
        <f>IF(OR($C55="",$D55="",$E55=""),"",IF(COUNTIFS('Verfügbarkeit'!$B$5:$B$203,$C55,'Verfügbarkeit'!$C$5:$C$203,"&lt;="&amp;$D55,'Verfügbarkeit'!$D$5:$D$203,"&gt;="&amp;$E55)&gt;0,"Ja","Nein"))</f>
        <v/>
      </c>
      <c r="K55" s="20">
        <f>IF($C55="","",IFERROR(INDEX('Aushilfen'!$C$5:$C$103,MATCH($C55,'Aushilfen'!$A$5:$A$103,0)),""))</f>
        <v/>
      </c>
      <c r="L55" s="20">
        <f>IF(OR($C55="",$D55="",$E55=""),"",IF(COUNTIFS('Einsatzplan'!$C$9:$C$207,$C55,'Einsatzplan'!$D$9:$D$207,"&lt;"&amp;$E55,'Einsatzplan'!$E$9:$E$207,"&gt;"&amp;$D55)&gt;1,"Konflikt","OK"))</f>
        <v/>
      </c>
      <c r="M55" s="25">
        <f>IF(OR($D55="",$E55=""),"",IFERROR(($E55-$D55)*24,""))</f>
        <v/>
      </c>
      <c r="N55" s="35">
        <f>IF($D55="","",INT($D55)-WEEKDAY(INT($D55),2)+1)</f>
        <v/>
      </c>
      <c r="O55" s="25">
        <f>IF(OR($C55="",$N55=""),"",IFERROR(SUMIFS('Einsatzplan'!$M$9:$M$207,'Einsatzplan'!$C$9:$C$207,$C55,'Einsatzplan'!$N$9:$N$207,$N55),""))</f>
        <v/>
      </c>
      <c r="P55" s="20">
        <f>IF(OR($A55="",$B55="",$C55=""),"",IF(AND($I55="Ja",$J55="Ja",$K55="Ja",$L55="OK",$M55&lt;='Übersicht'!$B$4,$O55&lt;=IFERROR(INDEX('Aushilfen'!$H$5:$H$103,MATCH($C55,'Aushilfen'!$A$5:$A$103,0)),0)),"OK","Prüfen"))</f>
        <v/>
      </c>
      <c r="Q55" s="9" t="n"/>
    </row>
    <row r="56" ht="22" customHeight="1">
      <c r="A56" s="9" t="n"/>
      <c r="B56" s="9" t="n"/>
      <c r="C56" s="9" t="n"/>
      <c r="D56" s="36">
        <f>IF($B56="","",IFERROR(INDEX('Bedarf'!$B$5:$B$103,MATCH($B56,'Bedarf'!$A$5:$A$103,0)),""))</f>
        <v/>
      </c>
      <c r="E56" s="36">
        <f>IF($B56="","",IFERROR(INDEX('Bedarf'!$C$5:$C$103,MATCH($B56,'Bedarf'!$A$5:$A$103,0)),""))</f>
        <v/>
      </c>
      <c r="F56" s="12">
        <f>IF($B56="","",IFERROR(INDEX('Bedarf'!$D$5:$D$103,MATCH($B56,'Bedarf'!$A$5:$A$103,0)),""))</f>
        <v/>
      </c>
      <c r="G56" s="12">
        <f>IF($B56="","",IFERROR(INDEX('Bedarf'!$E$5:$E$103,MATCH($B56,'Bedarf'!$A$5:$A$103,0)),""))</f>
        <v/>
      </c>
      <c r="H56" s="12">
        <f>IF($C56="","",IFERROR(INDEX('Aushilfen'!$B$5:$B$103,MATCH($C56,'Aushilfen'!$A$5:$A$103,0)),""))</f>
        <v/>
      </c>
      <c r="I56" s="22">
        <f>IF(OR($C56="",$G56=""),"",IFERROR(INDEX('Aushilfen'!$D$5:$G$103,MATCH($C56,'Aushilfen'!$A$5:$A$103,0),MATCH($G56,tblAushilfen[[#Headers],[Service]:[Spüle]],0)),"Nein"))</f>
        <v/>
      </c>
      <c r="J56" s="22">
        <f>IF(OR($C56="",$D56="",$E56=""),"",IF(COUNTIFS('Verfügbarkeit'!$B$5:$B$203,$C56,'Verfügbarkeit'!$C$5:$C$203,"&lt;="&amp;$D56,'Verfügbarkeit'!$D$5:$D$203,"&gt;="&amp;$E56)&gt;0,"Ja","Nein"))</f>
        <v/>
      </c>
      <c r="K56" s="22">
        <f>IF($C56="","",IFERROR(INDEX('Aushilfen'!$C$5:$C$103,MATCH($C56,'Aushilfen'!$A$5:$A$103,0)),""))</f>
        <v/>
      </c>
      <c r="L56" s="22">
        <f>IF(OR($C56="",$D56="",$E56=""),"",IF(COUNTIFS('Einsatzplan'!$C$9:$C$207,$C56,'Einsatzplan'!$D$9:$D$207,"&lt;"&amp;$E56,'Einsatzplan'!$E$9:$E$207,"&gt;"&amp;$D56)&gt;1,"Konflikt","OK"))</f>
        <v/>
      </c>
      <c r="M56" s="28">
        <f>IF(OR($D56="",$E56=""),"",IFERROR(($E56-$D56)*24,""))</f>
        <v/>
      </c>
      <c r="N56" s="37">
        <f>IF($D56="","",INT($D56)-WEEKDAY(INT($D56),2)+1)</f>
        <v/>
      </c>
      <c r="O56" s="28">
        <f>IF(OR($C56="",$N56=""),"",IFERROR(SUMIFS('Einsatzplan'!$M$9:$M$207,'Einsatzplan'!$C$9:$C$207,$C56,'Einsatzplan'!$N$9:$N$207,$N56),""))</f>
        <v/>
      </c>
      <c r="P56" s="22">
        <f>IF(OR($A56="",$B56="",$C56=""),"",IF(AND($I56="Ja",$J56="Ja",$K56="Ja",$L56="OK",$M56&lt;='Übersicht'!$B$4,$O56&lt;=IFERROR(INDEX('Aushilfen'!$H$5:$H$103,MATCH($C56,'Aushilfen'!$A$5:$A$103,0)),0)),"OK","Prüfen"))</f>
        <v/>
      </c>
      <c r="Q56" s="9" t="n"/>
    </row>
    <row r="57" ht="22" customHeight="1">
      <c r="A57" s="9" t="n"/>
      <c r="B57" s="9" t="n"/>
      <c r="C57" s="9" t="n"/>
      <c r="D57" s="34">
        <f>IF($B57="","",IFERROR(INDEX('Bedarf'!$B$5:$B$103,MATCH($B57,'Bedarf'!$A$5:$A$103,0)),""))</f>
        <v/>
      </c>
      <c r="E57" s="34">
        <f>IF($B57="","",IFERROR(INDEX('Bedarf'!$C$5:$C$103,MATCH($B57,'Bedarf'!$A$5:$A$103,0)),""))</f>
        <v/>
      </c>
      <c r="F57" s="8">
        <f>IF($B57="","",IFERROR(INDEX('Bedarf'!$D$5:$D$103,MATCH($B57,'Bedarf'!$A$5:$A$103,0)),""))</f>
        <v/>
      </c>
      <c r="G57" s="8">
        <f>IF($B57="","",IFERROR(INDEX('Bedarf'!$E$5:$E$103,MATCH($B57,'Bedarf'!$A$5:$A$103,0)),""))</f>
        <v/>
      </c>
      <c r="H57" s="8">
        <f>IF($C57="","",IFERROR(INDEX('Aushilfen'!$B$5:$B$103,MATCH($C57,'Aushilfen'!$A$5:$A$103,0)),""))</f>
        <v/>
      </c>
      <c r="I57" s="20">
        <f>IF(OR($C57="",$G57=""),"",IFERROR(INDEX('Aushilfen'!$D$5:$G$103,MATCH($C57,'Aushilfen'!$A$5:$A$103,0),MATCH($G57,tblAushilfen[[#Headers],[Service]:[Spüle]],0)),"Nein"))</f>
        <v/>
      </c>
      <c r="J57" s="20">
        <f>IF(OR($C57="",$D57="",$E57=""),"",IF(COUNTIFS('Verfügbarkeit'!$B$5:$B$203,$C57,'Verfügbarkeit'!$C$5:$C$203,"&lt;="&amp;$D57,'Verfügbarkeit'!$D$5:$D$203,"&gt;="&amp;$E57)&gt;0,"Ja","Nein"))</f>
        <v/>
      </c>
      <c r="K57" s="20">
        <f>IF($C57="","",IFERROR(INDEX('Aushilfen'!$C$5:$C$103,MATCH($C57,'Aushilfen'!$A$5:$A$103,0)),""))</f>
        <v/>
      </c>
      <c r="L57" s="20">
        <f>IF(OR($C57="",$D57="",$E57=""),"",IF(COUNTIFS('Einsatzplan'!$C$9:$C$207,$C57,'Einsatzplan'!$D$9:$D$207,"&lt;"&amp;$E57,'Einsatzplan'!$E$9:$E$207,"&gt;"&amp;$D57)&gt;1,"Konflikt","OK"))</f>
        <v/>
      </c>
      <c r="M57" s="25">
        <f>IF(OR($D57="",$E57=""),"",IFERROR(($E57-$D57)*24,""))</f>
        <v/>
      </c>
      <c r="N57" s="35">
        <f>IF($D57="","",INT($D57)-WEEKDAY(INT($D57),2)+1)</f>
        <v/>
      </c>
      <c r="O57" s="25">
        <f>IF(OR($C57="",$N57=""),"",IFERROR(SUMIFS('Einsatzplan'!$M$9:$M$207,'Einsatzplan'!$C$9:$C$207,$C57,'Einsatzplan'!$N$9:$N$207,$N57),""))</f>
        <v/>
      </c>
      <c r="P57" s="20">
        <f>IF(OR($A57="",$B57="",$C57=""),"",IF(AND($I57="Ja",$J57="Ja",$K57="Ja",$L57="OK",$M57&lt;='Übersicht'!$B$4,$O57&lt;=IFERROR(INDEX('Aushilfen'!$H$5:$H$103,MATCH($C57,'Aushilfen'!$A$5:$A$103,0)),0)),"OK","Prüfen"))</f>
        <v/>
      </c>
      <c r="Q57" s="9" t="n"/>
    </row>
    <row r="58" ht="22" customHeight="1">
      <c r="A58" s="9" t="n"/>
      <c r="B58" s="9" t="n"/>
      <c r="C58" s="9" t="n"/>
      <c r="D58" s="36">
        <f>IF($B58="","",IFERROR(INDEX('Bedarf'!$B$5:$B$103,MATCH($B58,'Bedarf'!$A$5:$A$103,0)),""))</f>
        <v/>
      </c>
      <c r="E58" s="36">
        <f>IF($B58="","",IFERROR(INDEX('Bedarf'!$C$5:$C$103,MATCH($B58,'Bedarf'!$A$5:$A$103,0)),""))</f>
        <v/>
      </c>
      <c r="F58" s="12">
        <f>IF($B58="","",IFERROR(INDEX('Bedarf'!$D$5:$D$103,MATCH($B58,'Bedarf'!$A$5:$A$103,0)),""))</f>
        <v/>
      </c>
      <c r="G58" s="12">
        <f>IF($B58="","",IFERROR(INDEX('Bedarf'!$E$5:$E$103,MATCH($B58,'Bedarf'!$A$5:$A$103,0)),""))</f>
        <v/>
      </c>
      <c r="H58" s="12">
        <f>IF($C58="","",IFERROR(INDEX('Aushilfen'!$B$5:$B$103,MATCH($C58,'Aushilfen'!$A$5:$A$103,0)),""))</f>
        <v/>
      </c>
      <c r="I58" s="22">
        <f>IF(OR($C58="",$G58=""),"",IFERROR(INDEX('Aushilfen'!$D$5:$G$103,MATCH($C58,'Aushilfen'!$A$5:$A$103,0),MATCH($G58,tblAushilfen[[#Headers],[Service]:[Spüle]],0)),"Nein"))</f>
        <v/>
      </c>
      <c r="J58" s="22">
        <f>IF(OR($C58="",$D58="",$E58=""),"",IF(COUNTIFS('Verfügbarkeit'!$B$5:$B$203,$C58,'Verfügbarkeit'!$C$5:$C$203,"&lt;="&amp;$D58,'Verfügbarkeit'!$D$5:$D$203,"&gt;="&amp;$E58)&gt;0,"Ja","Nein"))</f>
        <v/>
      </c>
      <c r="K58" s="22">
        <f>IF($C58="","",IFERROR(INDEX('Aushilfen'!$C$5:$C$103,MATCH($C58,'Aushilfen'!$A$5:$A$103,0)),""))</f>
        <v/>
      </c>
      <c r="L58" s="22">
        <f>IF(OR($C58="",$D58="",$E58=""),"",IF(COUNTIFS('Einsatzplan'!$C$9:$C$207,$C58,'Einsatzplan'!$D$9:$D$207,"&lt;"&amp;$E58,'Einsatzplan'!$E$9:$E$207,"&gt;"&amp;$D58)&gt;1,"Konflikt","OK"))</f>
        <v/>
      </c>
      <c r="M58" s="28">
        <f>IF(OR($D58="",$E58=""),"",IFERROR(($E58-$D58)*24,""))</f>
        <v/>
      </c>
      <c r="N58" s="37">
        <f>IF($D58="","",INT($D58)-WEEKDAY(INT($D58),2)+1)</f>
        <v/>
      </c>
      <c r="O58" s="28">
        <f>IF(OR($C58="",$N58=""),"",IFERROR(SUMIFS('Einsatzplan'!$M$9:$M$207,'Einsatzplan'!$C$9:$C$207,$C58,'Einsatzplan'!$N$9:$N$207,$N58),""))</f>
        <v/>
      </c>
      <c r="P58" s="22">
        <f>IF(OR($A58="",$B58="",$C58=""),"",IF(AND($I58="Ja",$J58="Ja",$K58="Ja",$L58="OK",$M58&lt;='Übersicht'!$B$4,$O58&lt;=IFERROR(INDEX('Aushilfen'!$H$5:$H$103,MATCH($C58,'Aushilfen'!$A$5:$A$103,0)),0)),"OK","Prüfen"))</f>
        <v/>
      </c>
      <c r="Q58" s="9" t="n"/>
    </row>
    <row r="59" ht="22" customHeight="1">
      <c r="A59" s="9" t="n"/>
      <c r="B59" s="9" t="n"/>
      <c r="C59" s="9" t="n"/>
      <c r="D59" s="34">
        <f>IF($B59="","",IFERROR(INDEX('Bedarf'!$B$5:$B$103,MATCH($B59,'Bedarf'!$A$5:$A$103,0)),""))</f>
        <v/>
      </c>
      <c r="E59" s="34">
        <f>IF($B59="","",IFERROR(INDEX('Bedarf'!$C$5:$C$103,MATCH($B59,'Bedarf'!$A$5:$A$103,0)),""))</f>
        <v/>
      </c>
      <c r="F59" s="8">
        <f>IF($B59="","",IFERROR(INDEX('Bedarf'!$D$5:$D$103,MATCH($B59,'Bedarf'!$A$5:$A$103,0)),""))</f>
        <v/>
      </c>
      <c r="G59" s="8">
        <f>IF($B59="","",IFERROR(INDEX('Bedarf'!$E$5:$E$103,MATCH($B59,'Bedarf'!$A$5:$A$103,0)),""))</f>
        <v/>
      </c>
      <c r="H59" s="8">
        <f>IF($C59="","",IFERROR(INDEX('Aushilfen'!$B$5:$B$103,MATCH($C59,'Aushilfen'!$A$5:$A$103,0)),""))</f>
        <v/>
      </c>
      <c r="I59" s="20">
        <f>IF(OR($C59="",$G59=""),"",IFERROR(INDEX('Aushilfen'!$D$5:$G$103,MATCH($C59,'Aushilfen'!$A$5:$A$103,0),MATCH($G59,tblAushilfen[[#Headers],[Service]:[Spüle]],0)),"Nein"))</f>
        <v/>
      </c>
      <c r="J59" s="20">
        <f>IF(OR($C59="",$D59="",$E59=""),"",IF(COUNTIFS('Verfügbarkeit'!$B$5:$B$203,$C59,'Verfügbarkeit'!$C$5:$C$203,"&lt;="&amp;$D59,'Verfügbarkeit'!$D$5:$D$203,"&gt;="&amp;$E59)&gt;0,"Ja","Nein"))</f>
        <v/>
      </c>
      <c r="K59" s="20">
        <f>IF($C59="","",IFERROR(INDEX('Aushilfen'!$C$5:$C$103,MATCH($C59,'Aushilfen'!$A$5:$A$103,0)),""))</f>
        <v/>
      </c>
      <c r="L59" s="20">
        <f>IF(OR($C59="",$D59="",$E59=""),"",IF(COUNTIFS('Einsatzplan'!$C$9:$C$207,$C59,'Einsatzplan'!$D$9:$D$207,"&lt;"&amp;$E59,'Einsatzplan'!$E$9:$E$207,"&gt;"&amp;$D59)&gt;1,"Konflikt","OK"))</f>
        <v/>
      </c>
      <c r="M59" s="25">
        <f>IF(OR($D59="",$E59=""),"",IFERROR(($E59-$D59)*24,""))</f>
        <v/>
      </c>
      <c r="N59" s="35">
        <f>IF($D59="","",INT($D59)-WEEKDAY(INT($D59),2)+1)</f>
        <v/>
      </c>
      <c r="O59" s="25">
        <f>IF(OR($C59="",$N59=""),"",IFERROR(SUMIFS('Einsatzplan'!$M$9:$M$207,'Einsatzplan'!$C$9:$C$207,$C59,'Einsatzplan'!$N$9:$N$207,$N59),""))</f>
        <v/>
      </c>
      <c r="P59" s="20">
        <f>IF(OR($A59="",$B59="",$C59=""),"",IF(AND($I59="Ja",$J59="Ja",$K59="Ja",$L59="OK",$M59&lt;='Übersicht'!$B$4,$O59&lt;=IFERROR(INDEX('Aushilfen'!$H$5:$H$103,MATCH($C59,'Aushilfen'!$A$5:$A$103,0)),0)),"OK","Prüfen"))</f>
        <v/>
      </c>
      <c r="Q59" s="9" t="n"/>
    </row>
    <row r="60" ht="22" customHeight="1">
      <c r="A60" s="9" t="n"/>
      <c r="B60" s="9" t="n"/>
      <c r="C60" s="9" t="n"/>
      <c r="D60" s="36">
        <f>IF($B60="","",IFERROR(INDEX('Bedarf'!$B$5:$B$103,MATCH($B60,'Bedarf'!$A$5:$A$103,0)),""))</f>
        <v/>
      </c>
      <c r="E60" s="36">
        <f>IF($B60="","",IFERROR(INDEX('Bedarf'!$C$5:$C$103,MATCH($B60,'Bedarf'!$A$5:$A$103,0)),""))</f>
        <v/>
      </c>
      <c r="F60" s="12">
        <f>IF($B60="","",IFERROR(INDEX('Bedarf'!$D$5:$D$103,MATCH($B60,'Bedarf'!$A$5:$A$103,0)),""))</f>
        <v/>
      </c>
      <c r="G60" s="12">
        <f>IF($B60="","",IFERROR(INDEX('Bedarf'!$E$5:$E$103,MATCH($B60,'Bedarf'!$A$5:$A$103,0)),""))</f>
        <v/>
      </c>
      <c r="H60" s="12">
        <f>IF($C60="","",IFERROR(INDEX('Aushilfen'!$B$5:$B$103,MATCH($C60,'Aushilfen'!$A$5:$A$103,0)),""))</f>
        <v/>
      </c>
      <c r="I60" s="22">
        <f>IF(OR($C60="",$G60=""),"",IFERROR(INDEX('Aushilfen'!$D$5:$G$103,MATCH($C60,'Aushilfen'!$A$5:$A$103,0),MATCH($G60,tblAushilfen[[#Headers],[Service]:[Spüle]],0)),"Nein"))</f>
        <v/>
      </c>
      <c r="J60" s="22">
        <f>IF(OR($C60="",$D60="",$E60=""),"",IF(COUNTIFS('Verfügbarkeit'!$B$5:$B$203,$C60,'Verfügbarkeit'!$C$5:$C$203,"&lt;="&amp;$D60,'Verfügbarkeit'!$D$5:$D$203,"&gt;="&amp;$E60)&gt;0,"Ja","Nein"))</f>
        <v/>
      </c>
      <c r="K60" s="22">
        <f>IF($C60="","",IFERROR(INDEX('Aushilfen'!$C$5:$C$103,MATCH($C60,'Aushilfen'!$A$5:$A$103,0)),""))</f>
        <v/>
      </c>
      <c r="L60" s="22">
        <f>IF(OR($C60="",$D60="",$E60=""),"",IF(COUNTIFS('Einsatzplan'!$C$9:$C$207,$C60,'Einsatzplan'!$D$9:$D$207,"&lt;"&amp;$E60,'Einsatzplan'!$E$9:$E$207,"&gt;"&amp;$D60)&gt;1,"Konflikt","OK"))</f>
        <v/>
      </c>
      <c r="M60" s="28">
        <f>IF(OR($D60="",$E60=""),"",IFERROR(($E60-$D60)*24,""))</f>
        <v/>
      </c>
      <c r="N60" s="37">
        <f>IF($D60="","",INT($D60)-WEEKDAY(INT($D60),2)+1)</f>
        <v/>
      </c>
      <c r="O60" s="28">
        <f>IF(OR($C60="",$N60=""),"",IFERROR(SUMIFS('Einsatzplan'!$M$9:$M$207,'Einsatzplan'!$C$9:$C$207,$C60,'Einsatzplan'!$N$9:$N$207,$N60),""))</f>
        <v/>
      </c>
      <c r="P60" s="22">
        <f>IF(OR($A60="",$B60="",$C60=""),"",IF(AND($I60="Ja",$J60="Ja",$K60="Ja",$L60="OK",$M60&lt;='Übersicht'!$B$4,$O60&lt;=IFERROR(INDEX('Aushilfen'!$H$5:$H$103,MATCH($C60,'Aushilfen'!$A$5:$A$103,0)),0)),"OK","Prüfen"))</f>
        <v/>
      </c>
      <c r="Q60" s="9" t="n"/>
    </row>
    <row r="61" ht="22" customHeight="1">
      <c r="A61" s="9" t="n"/>
      <c r="B61" s="9" t="n"/>
      <c r="C61" s="9" t="n"/>
      <c r="D61" s="34">
        <f>IF($B61="","",IFERROR(INDEX('Bedarf'!$B$5:$B$103,MATCH($B61,'Bedarf'!$A$5:$A$103,0)),""))</f>
        <v/>
      </c>
      <c r="E61" s="34">
        <f>IF($B61="","",IFERROR(INDEX('Bedarf'!$C$5:$C$103,MATCH($B61,'Bedarf'!$A$5:$A$103,0)),""))</f>
        <v/>
      </c>
      <c r="F61" s="8">
        <f>IF($B61="","",IFERROR(INDEX('Bedarf'!$D$5:$D$103,MATCH($B61,'Bedarf'!$A$5:$A$103,0)),""))</f>
        <v/>
      </c>
      <c r="G61" s="8">
        <f>IF($B61="","",IFERROR(INDEX('Bedarf'!$E$5:$E$103,MATCH($B61,'Bedarf'!$A$5:$A$103,0)),""))</f>
        <v/>
      </c>
      <c r="H61" s="8">
        <f>IF($C61="","",IFERROR(INDEX('Aushilfen'!$B$5:$B$103,MATCH($C61,'Aushilfen'!$A$5:$A$103,0)),""))</f>
        <v/>
      </c>
      <c r="I61" s="20">
        <f>IF(OR($C61="",$G61=""),"",IFERROR(INDEX('Aushilfen'!$D$5:$G$103,MATCH($C61,'Aushilfen'!$A$5:$A$103,0),MATCH($G61,tblAushilfen[[#Headers],[Service]:[Spüle]],0)),"Nein"))</f>
        <v/>
      </c>
      <c r="J61" s="20">
        <f>IF(OR($C61="",$D61="",$E61=""),"",IF(COUNTIFS('Verfügbarkeit'!$B$5:$B$203,$C61,'Verfügbarkeit'!$C$5:$C$203,"&lt;="&amp;$D61,'Verfügbarkeit'!$D$5:$D$203,"&gt;="&amp;$E61)&gt;0,"Ja","Nein"))</f>
        <v/>
      </c>
      <c r="K61" s="20">
        <f>IF($C61="","",IFERROR(INDEX('Aushilfen'!$C$5:$C$103,MATCH($C61,'Aushilfen'!$A$5:$A$103,0)),""))</f>
        <v/>
      </c>
      <c r="L61" s="20">
        <f>IF(OR($C61="",$D61="",$E61=""),"",IF(COUNTIFS('Einsatzplan'!$C$9:$C$207,$C61,'Einsatzplan'!$D$9:$D$207,"&lt;"&amp;$E61,'Einsatzplan'!$E$9:$E$207,"&gt;"&amp;$D61)&gt;1,"Konflikt","OK"))</f>
        <v/>
      </c>
      <c r="M61" s="25">
        <f>IF(OR($D61="",$E61=""),"",IFERROR(($E61-$D61)*24,""))</f>
        <v/>
      </c>
      <c r="N61" s="35">
        <f>IF($D61="","",INT($D61)-WEEKDAY(INT($D61),2)+1)</f>
        <v/>
      </c>
      <c r="O61" s="25">
        <f>IF(OR($C61="",$N61=""),"",IFERROR(SUMIFS('Einsatzplan'!$M$9:$M$207,'Einsatzplan'!$C$9:$C$207,$C61,'Einsatzplan'!$N$9:$N$207,$N61),""))</f>
        <v/>
      </c>
      <c r="P61" s="20">
        <f>IF(OR($A61="",$B61="",$C61=""),"",IF(AND($I61="Ja",$J61="Ja",$K61="Ja",$L61="OK",$M61&lt;='Übersicht'!$B$4,$O61&lt;=IFERROR(INDEX('Aushilfen'!$H$5:$H$103,MATCH($C61,'Aushilfen'!$A$5:$A$103,0)),0)),"OK","Prüfen"))</f>
        <v/>
      </c>
      <c r="Q61" s="9" t="n"/>
    </row>
    <row r="62" ht="22" customHeight="1">
      <c r="A62" s="9" t="n"/>
      <c r="B62" s="9" t="n"/>
      <c r="C62" s="9" t="n"/>
      <c r="D62" s="36">
        <f>IF($B62="","",IFERROR(INDEX('Bedarf'!$B$5:$B$103,MATCH($B62,'Bedarf'!$A$5:$A$103,0)),""))</f>
        <v/>
      </c>
      <c r="E62" s="36">
        <f>IF($B62="","",IFERROR(INDEX('Bedarf'!$C$5:$C$103,MATCH($B62,'Bedarf'!$A$5:$A$103,0)),""))</f>
        <v/>
      </c>
      <c r="F62" s="12">
        <f>IF($B62="","",IFERROR(INDEX('Bedarf'!$D$5:$D$103,MATCH($B62,'Bedarf'!$A$5:$A$103,0)),""))</f>
        <v/>
      </c>
      <c r="G62" s="12">
        <f>IF($B62="","",IFERROR(INDEX('Bedarf'!$E$5:$E$103,MATCH($B62,'Bedarf'!$A$5:$A$103,0)),""))</f>
        <v/>
      </c>
      <c r="H62" s="12">
        <f>IF($C62="","",IFERROR(INDEX('Aushilfen'!$B$5:$B$103,MATCH($C62,'Aushilfen'!$A$5:$A$103,0)),""))</f>
        <v/>
      </c>
      <c r="I62" s="22">
        <f>IF(OR($C62="",$G62=""),"",IFERROR(INDEX('Aushilfen'!$D$5:$G$103,MATCH($C62,'Aushilfen'!$A$5:$A$103,0),MATCH($G62,tblAushilfen[[#Headers],[Service]:[Spüle]],0)),"Nein"))</f>
        <v/>
      </c>
      <c r="J62" s="22">
        <f>IF(OR($C62="",$D62="",$E62=""),"",IF(COUNTIFS('Verfügbarkeit'!$B$5:$B$203,$C62,'Verfügbarkeit'!$C$5:$C$203,"&lt;="&amp;$D62,'Verfügbarkeit'!$D$5:$D$203,"&gt;="&amp;$E62)&gt;0,"Ja","Nein"))</f>
        <v/>
      </c>
      <c r="K62" s="22">
        <f>IF($C62="","",IFERROR(INDEX('Aushilfen'!$C$5:$C$103,MATCH($C62,'Aushilfen'!$A$5:$A$103,0)),""))</f>
        <v/>
      </c>
      <c r="L62" s="22">
        <f>IF(OR($C62="",$D62="",$E62=""),"",IF(COUNTIFS('Einsatzplan'!$C$9:$C$207,$C62,'Einsatzplan'!$D$9:$D$207,"&lt;"&amp;$E62,'Einsatzplan'!$E$9:$E$207,"&gt;"&amp;$D62)&gt;1,"Konflikt","OK"))</f>
        <v/>
      </c>
      <c r="M62" s="28">
        <f>IF(OR($D62="",$E62=""),"",IFERROR(($E62-$D62)*24,""))</f>
        <v/>
      </c>
      <c r="N62" s="37">
        <f>IF($D62="","",INT($D62)-WEEKDAY(INT($D62),2)+1)</f>
        <v/>
      </c>
      <c r="O62" s="28">
        <f>IF(OR($C62="",$N62=""),"",IFERROR(SUMIFS('Einsatzplan'!$M$9:$M$207,'Einsatzplan'!$C$9:$C$207,$C62,'Einsatzplan'!$N$9:$N$207,$N62),""))</f>
        <v/>
      </c>
      <c r="P62" s="22">
        <f>IF(OR($A62="",$B62="",$C62=""),"",IF(AND($I62="Ja",$J62="Ja",$K62="Ja",$L62="OK",$M62&lt;='Übersicht'!$B$4,$O62&lt;=IFERROR(INDEX('Aushilfen'!$H$5:$H$103,MATCH($C62,'Aushilfen'!$A$5:$A$103,0)),0)),"OK","Prüfen"))</f>
        <v/>
      </c>
      <c r="Q62" s="9" t="n"/>
    </row>
    <row r="63" ht="22" customHeight="1">
      <c r="A63" s="9" t="n"/>
      <c r="B63" s="9" t="n"/>
      <c r="C63" s="9" t="n"/>
      <c r="D63" s="34">
        <f>IF($B63="","",IFERROR(INDEX('Bedarf'!$B$5:$B$103,MATCH($B63,'Bedarf'!$A$5:$A$103,0)),""))</f>
        <v/>
      </c>
      <c r="E63" s="34">
        <f>IF($B63="","",IFERROR(INDEX('Bedarf'!$C$5:$C$103,MATCH($B63,'Bedarf'!$A$5:$A$103,0)),""))</f>
        <v/>
      </c>
      <c r="F63" s="8">
        <f>IF($B63="","",IFERROR(INDEX('Bedarf'!$D$5:$D$103,MATCH($B63,'Bedarf'!$A$5:$A$103,0)),""))</f>
        <v/>
      </c>
      <c r="G63" s="8">
        <f>IF($B63="","",IFERROR(INDEX('Bedarf'!$E$5:$E$103,MATCH($B63,'Bedarf'!$A$5:$A$103,0)),""))</f>
        <v/>
      </c>
      <c r="H63" s="8">
        <f>IF($C63="","",IFERROR(INDEX('Aushilfen'!$B$5:$B$103,MATCH($C63,'Aushilfen'!$A$5:$A$103,0)),""))</f>
        <v/>
      </c>
      <c r="I63" s="20">
        <f>IF(OR($C63="",$G63=""),"",IFERROR(INDEX('Aushilfen'!$D$5:$G$103,MATCH($C63,'Aushilfen'!$A$5:$A$103,0),MATCH($G63,tblAushilfen[[#Headers],[Service]:[Spüle]],0)),"Nein"))</f>
        <v/>
      </c>
      <c r="J63" s="20">
        <f>IF(OR($C63="",$D63="",$E63=""),"",IF(COUNTIFS('Verfügbarkeit'!$B$5:$B$203,$C63,'Verfügbarkeit'!$C$5:$C$203,"&lt;="&amp;$D63,'Verfügbarkeit'!$D$5:$D$203,"&gt;="&amp;$E63)&gt;0,"Ja","Nein"))</f>
        <v/>
      </c>
      <c r="K63" s="20">
        <f>IF($C63="","",IFERROR(INDEX('Aushilfen'!$C$5:$C$103,MATCH($C63,'Aushilfen'!$A$5:$A$103,0)),""))</f>
        <v/>
      </c>
      <c r="L63" s="20">
        <f>IF(OR($C63="",$D63="",$E63=""),"",IF(COUNTIFS('Einsatzplan'!$C$9:$C$207,$C63,'Einsatzplan'!$D$9:$D$207,"&lt;"&amp;$E63,'Einsatzplan'!$E$9:$E$207,"&gt;"&amp;$D63)&gt;1,"Konflikt","OK"))</f>
        <v/>
      </c>
      <c r="M63" s="25">
        <f>IF(OR($D63="",$E63=""),"",IFERROR(($E63-$D63)*24,""))</f>
        <v/>
      </c>
      <c r="N63" s="35">
        <f>IF($D63="","",INT($D63)-WEEKDAY(INT($D63),2)+1)</f>
        <v/>
      </c>
      <c r="O63" s="25">
        <f>IF(OR($C63="",$N63=""),"",IFERROR(SUMIFS('Einsatzplan'!$M$9:$M$207,'Einsatzplan'!$C$9:$C$207,$C63,'Einsatzplan'!$N$9:$N$207,$N63),""))</f>
        <v/>
      </c>
      <c r="P63" s="20">
        <f>IF(OR($A63="",$B63="",$C63=""),"",IF(AND($I63="Ja",$J63="Ja",$K63="Ja",$L63="OK",$M63&lt;='Übersicht'!$B$4,$O63&lt;=IFERROR(INDEX('Aushilfen'!$H$5:$H$103,MATCH($C63,'Aushilfen'!$A$5:$A$103,0)),0)),"OK","Prüfen"))</f>
        <v/>
      </c>
      <c r="Q63" s="9" t="n"/>
    </row>
    <row r="64" ht="22" customHeight="1">
      <c r="A64" s="9" t="n"/>
      <c r="B64" s="9" t="n"/>
      <c r="C64" s="9" t="n"/>
      <c r="D64" s="36">
        <f>IF($B64="","",IFERROR(INDEX('Bedarf'!$B$5:$B$103,MATCH($B64,'Bedarf'!$A$5:$A$103,0)),""))</f>
        <v/>
      </c>
      <c r="E64" s="36">
        <f>IF($B64="","",IFERROR(INDEX('Bedarf'!$C$5:$C$103,MATCH($B64,'Bedarf'!$A$5:$A$103,0)),""))</f>
        <v/>
      </c>
      <c r="F64" s="12">
        <f>IF($B64="","",IFERROR(INDEX('Bedarf'!$D$5:$D$103,MATCH($B64,'Bedarf'!$A$5:$A$103,0)),""))</f>
        <v/>
      </c>
      <c r="G64" s="12">
        <f>IF($B64="","",IFERROR(INDEX('Bedarf'!$E$5:$E$103,MATCH($B64,'Bedarf'!$A$5:$A$103,0)),""))</f>
        <v/>
      </c>
      <c r="H64" s="12">
        <f>IF($C64="","",IFERROR(INDEX('Aushilfen'!$B$5:$B$103,MATCH($C64,'Aushilfen'!$A$5:$A$103,0)),""))</f>
        <v/>
      </c>
      <c r="I64" s="22">
        <f>IF(OR($C64="",$G64=""),"",IFERROR(INDEX('Aushilfen'!$D$5:$G$103,MATCH($C64,'Aushilfen'!$A$5:$A$103,0),MATCH($G64,tblAushilfen[[#Headers],[Service]:[Spüle]],0)),"Nein"))</f>
        <v/>
      </c>
      <c r="J64" s="22">
        <f>IF(OR($C64="",$D64="",$E64=""),"",IF(COUNTIFS('Verfügbarkeit'!$B$5:$B$203,$C64,'Verfügbarkeit'!$C$5:$C$203,"&lt;="&amp;$D64,'Verfügbarkeit'!$D$5:$D$203,"&gt;="&amp;$E64)&gt;0,"Ja","Nein"))</f>
        <v/>
      </c>
      <c r="K64" s="22">
        <f>IF($C64="","",IFERROR(INDEX('Aushilfen'!$C$5:$C$103,MATCH($C64,'Aushilfen'!$A$5:$A$103,0)),""))</f>
        <v/>
      </c>
      <c r="L64" s="22">
        <f>IF(OR($C64="",$D64="",$E64=""),"",IF(COUNTIFS('Einsatzplan'!$C$9:$C$207,$C64,'Einsatzplan'!$D$9:$D$207,"&lt;"&amp;$E64,'Einsatzplan'!$E$9:$E$207,"&gt;"&amp;$D64)&gt;1,"Konflikt","OK"))</f>
        <v/>
      </c>
      <c r="M64" s="28">
        <f>IF(OR($D64="",$E64=""),"",IFERROR(($E64-$D64)*24,""))</f>
        <v/>
      </c>
      <c r="N64" s="37">
        <f>IF($D64="","",INT($D64)-WEEKDAY(INT($D64),2)+1)</f>
        <v/>
      </c>
      <c r="O64" s="28">
        <f>IF(OR($C64="",$N64=""),"",IFERROR(SUMIFS('Einsatzplan'!$M$9:$M$207,'Einsatzplan'!$C$9:$C$207,$C64,'Einsatzplan'!$N$9:$N$207,$N64),""))</f>
        <v/>
      </c>
      <c r="P64" s="22">
        <f>IF(OR($A64="",$B64="",$C64=""),"",IF(AND($I64="Ja",$J64="Ja",$K64="Ja",$L64="OK",$M64&lt;='Übersicht'!$B$4,$O64&lt;=IFERROR(INDEX('Aushilfen'!$H$5:$H$103,MATCH($C64,'Aushilfen'!$A$5:$A$103,0)),0)),"OK","Prüfen"))</f>
        <v/>
      </c>
      <c r="Q64" s="9" t="n"/>
    </row>
    <row r="65" ht="22" customHeight="1">
      <c r="A65" s="9" t="n"/>
      <c r="B65" s="9" t="n"/>
      <c r="C65" s="9" t="n"/>
      <c r="D65" s="34">
        <f>IF($B65="","",IFERROR(INDEX('Bedarf'!$B$5:$B$103,MATCH($B65,'Bedarf'!$A$5:$A$103,0)),""))</f>
        <v/>
      </c>
      <c r="E65" s="34">
        <f>IF($B65="","",IFERROR(INDEX('Bedarf'!$C$5:$C$103,MATCH($B65,'Bedarf'!$A$5:$A$103,0)),""))</f>
        <v/>
      </c>
      <c r="F65" s="8">
        <f>IF($B65="","",IFERROR(INDEX('Bedarf'!$D$5:$D$103,MATCH($B65,'Bedarf'!$A$5:$A$103,0)),""))</f>
        <v/>
      </c>
      <c r="G65" s="8">
        <f>IF($B65="","",IFERROR(INDEX('Bedarf'!$E$5:$E$103,MATCH($B65,'Bedarf'!$A$5:$A$103,0)),""))</f>
        <v/>
      </c>
      <c r="H65" s="8">
        <f>IF($C65="","",IFERROR(INDEX('Aushilfen'!$B$5:$B$103,MATCH($C65,'Aushilfen'!$A$5:$A$103,0)),""))</f>
        <v/>
      </c>
      <c r="I65" s="20">
        <f>IF(OR($C65="",$G65=""),"",IFERROR(INDEX('Aushilfen'!$D$5:$G$103,MATCH($C65,'Aushilfen'!$A$5:$A$103,0),MATCH($G65,tblAushilfen[[#Headers],[Service]:[Spüle]],0)),"Nein"))</f>
        <v/>
      </c>
      <c r="J65" s="20">
        <f>IF(OR($C65="",$D65="",$E65=""),"",IF(COUNTIFS('Verfügbarkeit'!$B$5:$B$203,$C65,'Verfügbarkeit'!$C$5:$C$203,"&lt;="&amp;$D65,'Verfügbarkeit'!$D$5:$D$203,"&gt;="&amp;$E65)&gt;0,"Ja","Nein"))</f>
        <v/>
      </c>
      <c r="K65" s="20">
        <f>IF($C65="","",IFERROR(INDEX('Aushilfen'!$C$5:$C$103,MATCH($C65,'Aushilfen'!$A$5:$A$103,0)),""))</f>
        <v/>
      </c>
      <c r="L65" s="20">
        <f>IF(OR($C65="",$D65="",$E65=""),"",IF(COUNTIFS('Einsatzplan'!$C$9:$C$207,$C65,'Einsatzplan'!$D$9:$D$207,"&lt;"&amp;$E65,'Einsatzplan'!$E$9:$E$207,"&gt;"&amp;$D65)&gt;1,"Konflikt","OK"))</f>
        <v/>
      </c>
      <c r="M65" s="25">
        <f>IF(OR($D65="",$E65=""),"",IFERROR(($E65-$D65)*24,""))</f>
        <v/>
      </c>
      <c r="N65" s="35">
        <f>IF($D65="","",INT($D65)-WEEKDAY(INT($D65),2)+1)</f>
        <v/>
      </c>
      <c r="O65" s="25">
        <f>IF(OR($C65="",$N65=""),"",IFERROR(SUMIFS('Einsatzplan'!$M$9:$M$207,'Einsatzplan'!$C$9:$C$207,$C65,'Einsatzplan'!$N$9:$N$207,$N65),""))</f>
        <v/>
      </c>
      <c r="P65" s="20">
        <f>IF(OR($A65="",$B65="",$C65=""),"",IF(AND($I65="Ja",$J65="Ja",$K65="Ja",$L65="OK",$M65&lt;='Übersicht'!$B$4,$O65&lt;=IFERROR(INDEX('Aushilfen'!$H$5:$H$103,MATCH($C65,'Aushilfen'!$A$5:$A$103,0)),0)),"OK","Prüfen"))</f>
        <v/>
      </c>
      <c r="Q65" s="9" t="n"/>
    </row>
    <row r="66" ht="22" customHeight="1">
      <c r="A66" s="9" t="n"/>
      <c r="B66" s="9" t="n"/>
      <c r="C66" s="9" t="n"/>
      <c r="D66" s="36">
        <f>IF($B66="","",IFERROR(INDEX('Bedarf'!$B$5:$B$103,MATCH($B66,'Bedarf'!$A$5:$A$103,0)),""))</f>
        <v/>
      </c>
      <c r="E66" s="36">
        <f>IF($B66="","",IFERROR(INDEX('Bedarf'!$C$5:$C$103,MATCH($B66,'Bedarf'!$A$5:$A$103,0)),""))</f>
        <v/>
      </c>
      <c r="F66" s="12">
        <f>IF($B66="","",IFERROR(INDEX('Bedarf'!$D$5:$D$103,MATCH($B66,'Bedarf'!$A$5:$A$103,0)),""))</f>
        <v/>
      </c>
      <c r="G66" s="12">
        <f>IF($B66="","",IFERROR(INDEX('Bedarf'!$E$5:$E$103,MATCH($B66,'Bedarf'!$A$5:$A$103,0)),""))</f>
        <v/>
      </c>
      <c r="H66" s="12">
        <f>IF($C66="","",IFERROR(INDEX('Aushilfen'!$B$5:$B$103,MATCH($C66,'Aushilfen'!$A$5:$A$103,0)),""))</f>
        <v/>
      </c>
      <c r="I66" s="22">
        <f>IF(OR($C66="",$G66=""),"",IFERROR(INDEX('Aushilfen'!$D$5:$G$103,MATCH($C66,'Aushilfen'!$A$5:$A$103,0),MATCH($G66,tblAushilfen[[#Headers],[Service]:[Spüle]],0)),"Nein"))</f>
        <v/>
      </c>
      <c r="J66" s="22">
        <f>IF(OR($C66="",$D66="",$E66=""),"",IF(COUNTIFS('Verfügbarkeit'!$B$5:$B$203,$C66,'Verfügbarkeit'!$C$5:$C$203,"&lt;="&amp;$D66,'Verfügbarkeit'!$D$5:$D$203,"&gt;="&amp;$E66)&gt;0,"Ja","Nein"))</f>
        <v/>
      </c>
      <c r="K66" s="22">
        <f>IF($C66="","",IFERROR(INDEX('Aushilfen'!$C$5:$C$103,MATCH($C66,'Aushilfen'!$A$5:$A$103,0)),""))</f>
        <v/>
      </c>
      <c r="L66" s="22">
        <f>IF(OR($C66="",$D66="",$E66=""),"",IF(COUNTIFS('Einsatzplan'!$C$9:$C$207,$C66,'Einsatzplan'!$D$9:$D$207,"&lt;"&amp;$E66,'Einsatzplan'!$E$9:$E$207,"&gt;"&amp;$D66)&gt;1,"Konflikt","OK"))</f>
        <v/>
      </c>
      <c r="M66" s="28">
        <f>IF(OR($D66="",$E66=""),"",IFERROR(($E66-$D66)*24,""))</f>
        <v/>
      </c>
      <c r="N66" s="37">
        <f>IF($D66="","",INT($D66)-WEEKDAY(INT($D66),2)+1)</f>
        <v/>
      </c>
      <c r="O66" s="28">
        <f>IF(OR($C66="",$N66=""),"",IFERROR(SUMIFS('Einsatzplan'!$M$9:$M$207,'Einsatzplan'!$C$9:$C$207,$C66,'Einsatzplan'!$N$9:$N$207,$N66),""))</f>
        <v/>
      </c>
      <c r="P66" s="22">
        <f>IF(OR($A66="",$B66="",$C66=""),"",IF(AND($I66="Ja",$J66="Ja",$K66="Ja",$L66="OK",$M66&lt;='Übersicht'!$B$4,$O66&lt;=IFERROR(INDEX('Aushilfen'!$H$5:$H$103,MATCH($C66,'Aushilfen'!$A$5:$A$103,0)),0)),"OK","Prüfen"))</f>
        <v/>
      </c>
      <c r="Q66" s="9" t="n"/>
    </row>
    <row r="67" ht="22" customHeight="1">
      <c r="A67" s="9" t="n"/>
      <c r="B67" s="9" t="n"/>
      <c r="C67" s="9" t="n"/>
      <c r="D67" s="34">
        <f>IF($B67="","",IFERROR(INDEX('Bedarf'!$B$5:$B$103,MATCH($B67,'Bedarf'!$A$5:$A$103,0)),""))</f>
        <v/>
      </c>
      <c r="E67" s="34">
        <f>IF($B67="","",IFERROR(INDEX('Bedarf'!$C$5:$C$103,MATCH($B67,'Bedarf'!$A$5:$A$103,0)),""))</f>
        <v/>
      </c>
      <c r="F67" s="8">
        <f>IF($B67="","",IFERROR(INDEX('Bedarf'!$D$5:$D$103,MATCH($B67,'Bedarf'!$A$5:$A$103,0)),""))</f>
        <v/>
      </c>
      <c r="G67" s="8">
        <f>IF($B67="","",IFERROR(INDEX('Bedarf'!$E$5:$E$103,MATCH($B67,'Bedarf'!$A$5:$A$103,0)),""))</f>
        <v/>
      </c>
      <c r="H67" s="8">
        <f>IF($C67="","",IFERROR(INDEX('Aushilfen'!$B$5:$B$103,MATCH($C67,'Aushilfen'!$A$5:$A$103,0)),""))</f>
        <v/>
      </c>
      <c r="I67" s="20">
        <f>IF(OR($C67="",$G67=""),"",IFERROR(INDEX('Aushilfen'!$D$5:$G$103,MATCH($C67,'Aushilfen'!$A$5:$A$103,0),MATCH($G67,tblAushilfen[[#Headers],[Service]:[Spüle]],0)),"Nein"))</f>
        <v/>
      </c>
      <c r="J67" s="20">
        <f>IF(OR($C67="",$D67="",$E67=""),"",IF(COUNTIFS('Verfügbarkeit'!$B$5:$B$203,$C67,'Verfügbarkeit'!$C$5:$C$203,"&lt;="&amp;$D67,'Verfügbarkeit'!$D$5:$D$203,"&gt;="&amp;$E67)&gt;0,"Ja","Nein"))</f>
        <v/>
      </c>
      <c r="K67" s="20">
        <f>IF($C67="","",IFERROR(INDEX('Aushilfen'!$C$5:$C$103,MATCH($C67,'Aushilfen'!$A$5:$A$103,0)),""))</f>
        <v/>
      </c>
      <c r="L67" s="20">
        <f>IF(OR($C67="",$D67="",$E67=""),"",IF(COUNTIFS('Einsatzplan'!$C$9:$C$207,$C67,'Einsatzplan'!$D$9:$D$207,"&lt;"&amp;$E67,'Einsatzplan'!$E$9:$E$207,"&gt;"&amp;$D67)&gt;1,"Konflikt","OK"))</f>
        <v/>
      </c>
      <c r="M67" s="25">
        <f>IF(OR($D67="",$E67=""),"",IFERROR(($E67-$D67)*24,""))</f>
        <v/>
      </c>
      <c r="N67" s="35">
        <f>IF($D67="","",INT($D67)-WEEKDAY(INT($D67),2)+1)</f>
        <v/>
      </c>
      <c r="O67" s="25">
        <f>IF(OR($C67="",$N67=""),"",IFERROR(SUMIFS('Einsatzplan'!$M$9:$M$207,'Einsatzplan'!$C$9:$C$207,$C67,'Einsatzplan'!$N$9:$N$207,$N67),""))</f>
        <v/>
      </c>
      <c r="P67" s="20">
        <f>IF(OR($A67="",$B67="",$C67=""),"",IF(AND($I67="Ja",$J67="Ja",$K67="Ja",$L67="OK",$M67&lt;='Übersicht'!$B$4,$O67&lt;=IFERROR(INDEX('Aushilfen'!$H$5:$H$103,MATCH($C67,'Aushilfen'!$A$5:$A$103,0)),0)),"OK","Prüfen"))</f>
        <v/>
      </c>
      <c r="Q67" s="9" t="n"/>
    </row>
    <row r="68" ht="22" customHeight="1">
      <c r="A68" s="9" t="n"/>
      <c r="B68" s="9" t="n"/>
      <c r="C68" s="9" t="n"/>
      <c r="D68" s="36">
        <f>IF($B68="","",IFERROR(INDEX('Bedarf'!$B$5:$B$103,MATCH($B68,'Bedarf'!$A$5:$A$103,0)),""))</f>
        <v/>
      </c>
      <c r="E68" s="36">
        <f>IF($B68="","",IFERROR(INDEX('Bedarf'!$C$5:$C$103,MATCH($B68,'Bedarf'!$A$5:$A$103,0)),""))</f>
        <v/>
      </c>
      <c r="F68" s="12">
        <f>IF($B68="","",IFERROR(INDEX('Bedarf'!$D$5:$D$103,MATCH($B68,'Bedarf'!$A$5:$A$103,0)),""))</f>
        <v/>
      </c>
      <c r="G68" s="12">
        <f>IF($B68="","",IFERROR(INDEX('Bedarf'!$E$5:$E$103,MATCH($B68,'Bedarf'!$A$5:$A$103,0)),""))</f>
        <v/>
      </c>
      <c r="H68" s="12">
        <f>IF($C68="","",IFERROR(INDEX('Aushilfen'!$B$5:$B$103,MATCH($C68,'Aushilfen'!$A$5:$A$103,0)),""))</f>
        <v/>
      </c>
      <c r="I68" s="22">
        <f>IF(OR($C68="",$G68=""),"",IFERROR(INDEX('Aushilfen'!$D$5:$G$103,MATCH($C68,'Aushilfen'!$A$5:$A$103,0),MATCH($G68,tblAushilfen[[#Headers],[Service]:[Spüle]],0)),"Nein"))</f>
        <v/>
      </c>
      <c r="J68" s="22">
        <f>IF(OR($C68="",$D68="",$E68=""),"",IF(COUNTIFS('Verfügbarkeit'!$B$5:$B$203,$C68,'Verfügbarkeit'!$C$5:$C$203,"&lt;="&amp;$D68,'Verfügbarkeit'!$D$5:$D$203,"&gt;="&amp;$E68)&gt;0,"Ja","Nein"))</f>
        <v/>
      </c>
      <c r="K68" s="22">
        <f>IF($C68="","",IFERROR(INDEX('Aushilfen'!$C$5:$C$103,MATCH($C68,'Aushilfen'!$A$5:$A$103,0)),""))</f>
        <v/>
      </c>
      <c r="L68" s="22">
        <f>IF(OR($C68="",$D68="",$E68=""),"",IF(COUNTIFS('Einsatzplan'!$C$9:$C$207,$C68,'Einsatzplan'!$D$9:$D$207,"&lt;"&amp;$E68,'Einsatzplan'!$E$9:$E$207,"&gt;"&amp;$D68)&gt;1,"Konflikt","OK"))</f>
        <v/>
      </c>
      <c r="M68" s="28">
        <f>IF(OR($D68="",$E68=""),"",IFERROR(($E68-$D68)*24,""))</f>
        <v/>
      </c>
      <c r="N68" s="37">
        <f>IF($D68="","",INT($D68)-WEEKDAY(INT($D68),2)+1)</f>
        <v/>
      </c>
      <c r="O68" s="28">
        <f>IF(OR($C68="",$N68=""),"",IFERROR(SUMIFS('Einsatzplan'!$M$9:$M$207,'Einsatzplan'!$C$9:$C$207,$C68,'Einsatzplan'!$N$9:$N$207,$N68),""))</f>
        <v/>
      </c>
      <c r="P68" s="22">
        <f>IF(OR($A68="",$B68="",$C68=""),"",IF(AND($I68="Ja",$J68="Ja",$K68="Ja",$L68="OK",$M68&lt;='Übersicht'!$B$4,$O68&lt;=IFERROR(INDEX('Aushilfen'!$H$5:$H$103,MATCH($C68,'Aushilfen'!$A$5:$A$103,0)),0)),"OK","Prüfen"))</f>
        <v/>
      </c>
      <c r="Q68" s="9" t="n"/>
    </row>
    <row r="69" ht="22" customHeight="1">
      <c r="A69" s="9" t="n"/>
      <c r="B69" s="9" t="n"/>
      <c r="C69" s="9" t="n"/>
      <c r="D69" s="34">
        <f>IF($B69="","",IFERROR(INDEX('Bedarf'!$B$5:$B$103,MATCH($B69,'Bedarf'!$A$5:$A$103,0)),""))</f>
        <v/>
      </c>
      <c r="E69" s="34">
        <f>IF($B69="","",IFERROR(INDEX('Bedarf'!$C$5:$C$103,MATCH($B69,'Bedarf'!$A$5:$A$103,0)),""))</f>
        <v/>
      </c>
      <c r="F69" s="8">
        <f>IF($B69="","",IFERROR(INDEX('Bedarf'!$D$5:$D$103,MATCH($B69,'Bedarf'!$A$5:$A$103,0)),""))</f>
        <v/>
      </c>
      <c r="G69" s="8">
        <f>IF($B69="","",IFERROR(INDEX('Bedarf'!$E$5:$E$103,MATCH($B69,'Bedarf'!$A$5:$A$103,0)),""))</f>
        <v/>
      </c>
      <c r="H69" s="8">
        <f>IF($C69="","",IFERROR(INDEX('Aushilfen'!$B$5:$B$103,MATCH($C69,'Aushilfen'!$A$5:$A$103,0)),""))</f>
        <v/>
      </c>
      <c r="I69" s="20">
        <f>IF(OR($C69="",$G69=""),"",IFERROR(INDEX('Aushilfen'!$D$5:$G$103,MATCH($C69,'Aushilfen'!$A$5:$A$103,0),MATCH($G69,tblAushilfen[[#Headers],[Service]:[Spüle]],0)),"Nein"))</f>
        <v/>
      </c>
      <c r="J69" s="20">
        <f>IF(OR($C69="",$D69="",$E69=""),"",IF(COUNTIFS('Verfügbarkeit'!$B$5:$B$203,$C69,'Verfügbarkeit'!$C$5:$C$203,"&lt;="&amp;$D69,'Verfügbarkeit'!$D$5:$D$203,"&gt;="&amp;$E69)&gt;0,"Ja","Nein"))</f>
        <v/>
      </c>
      <c r="K69" s="20">
        <f>IF($C69="","",IFERROR(INDEX('Aushilfen'!$C$5:$C$103,MATCH($C69,'Aushilfen'!$A$5:$A$103,0)),""))</f>
        <v/>
      </c>
      <c r="L69" s="20">
        <f>IF(OR($C69="",$D69="",$E69=""),"",IF(COUNTIFS('Einsatzplan'!$C$9:$C$207,$C69,'Einsatzplan'!$D$9:$D$207,"&lt;"&amp;$E69,'Einsatzplan'!$E$9:$E$207,"&gt;"&amp;$D69)&gt;1,"Konflikt","OK"))</f>
        <v/>
      </c>
      <c r="M69" s="25">
        <f>IF(OR($D69="",$E69=""),"",IFERROR(($E69-$D69)*24,""))</f>
        <v/>
      </c>
      <c r="N69" s="35">
        <f>IF($D69="","",INT($D69)-WEEKDAY(INT($D69),2)+1)</f>
        <v/>
      </c>
      <c r="O69" s="25">
        <f>IF(OR($C69="",$N69=""),"",IFERROR(SUMIFS('Einsatzplan'!$M$9:$M$207,'Einsatzplan'!$C$9:$C$207,$C69,'Einsatzplan'!$N$9:$N$207,$N69),""))</f>
        <v/>
      </c>
      <c r="P69" s="20">
        <f>IF(OR($A69="",$B69="",$C69=""),"",IF(AND($I69="Ja",$J69="Ja",$K69="Ja",$L69="OK",$M69&lt;='Übersicht'!$B$4,$O69&lt;=IFERROR(INDEX('Aushilfen'!$H$5:$H$103,MATCH($C69,'Aushilfen'!$A$5:$A$103,0)),0)),"OK","Prüfen"))</f>
        <v/>
      </c>
      <c r="Q69" s="9" t="n"/>
    </row>
    <row r="70" ht="22" customHeight="1">
      <c r="A70" s="9" t="n"/>
      <c r="B70" s="9" t="n"/>
      <c r="C70" s="9" t="n"/>
      <c r="D70" s="36">
        <f>IF($B70="","",IFERROR(INDEX('Bedarf'!$B$5:$B$103,MATCH($B70,'Bedarf'!$A$5:$A$103,0)),""))</f>
        <v/>
      </c>
      <c r="E70" s="36">
        <f>IF($B70="","",IFERROR(INDEX('Bedarf'!$C$5:$C$103,MATCH($B70,'Bedarf'!$A$5:$A$103,0)),""))</f>
        <v/>
      </c>
      <c r="F70" s="12">
        <f>IF($B70="","",IFERROR(INDEX('Bedarf'!$D$5:$D$103,MATCH($B70,'Bedarf'!$A$5:$A$103,0)),""))</f>
        <v/>
      </c>
      <c r="G70" s="12">
        <f>IF($B70="","",IFERROR(INDEX('Bedarf'!$E$5:$E$103,MATCH($B70,'Bedarf'!$A$5:$A$103,0)),""))</f>
        <v/>
      </c>
      <c r="H70" s="12">
        <f>IF($C70="","",IFERROR(INDEX('Aushilfen'!$B$5:$B$103,MATCH($C70,'Aushilfen'!$A$5:$A$103,0)),""))</f>
        <v/>
      </c>
      <c r="I70" s="22">
        <f>IF(OR($C70="",$G70=""),"",IFERROR(INDEX('Aushilfen'!$D$5:$G$103,MATCH($C70,'Aushilfen'!$A$5:$A$103,0),MATCH($G70,tblAushilfen[[#Headers],[Service]:[Spüle]],0)),"Nein"))</f>
        <v/>
      </c>
      <c r="J70" s="22">
        <f>IF(OR($C70="",$D70="",$E70=""),"",IF(COUNTIFS('Verfügbarkeit'!$B$5:$B$203,$C70,'Verfügbarkeit'!$C$5:$C$203,"&lt;="&amp;$D70,'Verfügbarkeit'!$D$5:$D$203,"&gt;="&amp;$E70)&gt;0,"Ja","Nein"))</f>
        <v/>
      </c>
      <c r="K70" s="22">
        <f>IF($C70="","",IFERROR(INDEX('Aushilfen'!$C$5:$C$103,MATCH($C70,'Aushilfen'!$A$5:$A$103,0)),""))</f>
        <v/>
      </c>
      <c r="L70" s="22">
        <f>IF(OR($C70="",$D70="",$E70=""),"",IF(COUNTIFS('Einsatzplan'!$C$9:$C$207,$C70,'Einsatzplan'!$D$9:$D$207,"&lt;"&amp;$E70,'Einsatzplan'!$E$9:$E$207,"&gt;"&amp;$D70)&gt;1,"Konflikt","OK"))</f>
        <v/>
      </c>
      <c r="M70" s="28">
        <f>IF(OR($D70="",$E70=""),"",IFERROR(($E70-$D70)*24,""))</f>
        <v/>
      </c>
      <c r="N70" s="37">
        <f>IF($D70="","",INT($D70)-WEEKDAY(INT($D70),2)+1)</f>
        <v/>
      </c>
      <c r="O70" s="28">
        <f>IF(OR($C70="",$N70=""),"",IFERROR(SUMIFS('Einsatzplan'!$M$9:$M$207,'Einsatzplan'!$C$9:$C$207,$C70,'Einsatzplan'!$N$9:$N$207,$N70),""))</f>
        <v/>
      </c>
      <c r="P70" s="22">
        <f>IF(OR($A70="",$B70="",$C70=""),"",IF(AND($I70="Ja",$J70="Ja",$K70="Ja",$L70="OK",$M70&lt;='Übersicht'!$B$4,$O70&lt;=IFERROR(INDEX('Aushilfen'!$H$5:$H$103,MATCH($C70,'Aushilfen'!$A$5:$A$103,0)),0)),"OK","Prüfen"))</f>
        <v/>
      </c>
      <c r="Q70" s="9" t="n"/>
    </row>
    <row r="71" ht="22" customHeight="1">
      <c r="A71" s="9" t="n"/>
      <c r="B71" s="9" t="n"/>
      <c r="C71" s="9" t="n"/>
      <c r="D71" s="34">
        <f>IF($B71="","",IFERROR(INDEX('Bedarf'!$B$5:$B$103,MATCH($B71,'Bedarf'!$A$5:$A$103,0)),""))</f>
        <v/>
      </c>
      <c r="E71" s="34">
        <f>IF($B71="","",IFERROR(INDEX('Bedarf'!$C$5:$C$103,MATCH($B71,'Bedarf'!$A$5:$A$103,0)),""))</f>
        <v/>
      </c>
      <c r="F71" s="8">
        <f>IF($B71="","",IFERROR(INDEX('Bedarf'!$D$5:$D$103,MATCH($B71,'Bedarf'!$A$5:$A$103,0)),""))</f>
        <v/>
      </c>
      <c r="G71" s="8">
        <f>IF($B71="","",IFERROR(INDEX('Bedarf'!$E$5:$E$103,MATCH($B71,'Bedarf'!$A$5:$A$103,0)),""))</f>
        <v/>
      </c>
      <c r="H71" s="8">
        <f>IF($C71="","",IFERROR(INDEX('Aushilfen'!$B$5:$B$103,MATCH($C71,'Aushilfen'!$A$5:$A$103,0)),""))</f>
        <v/>
      </c>
      <c r="I71" s="20">
        <f>IF(OR($C71="",$G71=""),"",IFERROR(INDEX('Aushilfen'!$D$5:$G$103,MATCH($C71,'Aushilfen'!$A$5:$A$103,0),MATCH($G71,tblAushilfen[[#Headers],[Service]:[Spüle]],0)),"Nein"))</f>
        <v/>
      </c>
      <c r="J71" s="20">
        <f>IF(OR($C71="",$D71="",$E71=""),"",IF(COUNTIFS('Verfügbarkeit'!$B$5:$B$203,$C71,'Verfügbarkeit'!$C$5:$C$203,"&lt;="&amp;$D71,'Verfügbarkeit'!$D$5:$D$203,"&gt;="&amp;$E71)&gt;0,"Ja","Nein"))</f>
        <v/>
      </c>
      <c r="K71" s="20">
        <f>IF($C71="","",IFERROR(INDEX('Aushilfen'!$C$5:$C$103,MATCH($C71,'Aushilfen'!$A$5:$A$103,0)),""))</f>
        <v/>
      </c>
      <c r="L71" s="20">
        <f>IF(OR($C71="",$D71="",$E71=""),"",IF(COUNTIFS('Einsatzplan'!$C$9:$C$207,$C71,'Einsatzplan'!$D$9:$D$207,"&lt;"&amp;$E71,'Einsatzplan'!$E$9:$E$207,"&gt;"&amp;$D71)&gt;1,"Konflikt","OK"))</f>
        <v/>
      </c>
      <c r="M71" s="25">
        <f>IF(OR($D71="",$E71=""),"",IFERROR(($E71-$D71)*24,""))</f>
        <v/>
      </c>
      <c r="N71" s="35">
        <f>IF($D71="","",INT($D71)-WEEKDAY(INT($D71),2)+1)</f>
        <v/>
      </c>
      <c r="O71" s="25">
        <f>IF(OR($C71="",$N71=""),"",IFERROR(SUMIFS('Einsatzplan'!$M$9:$M$207,'Einsatzplan'!$C$9:$C$207,$C71,'Einsatzplan'!$N$9:$N$207,$N71),""))</f>
        <v/>
      </c>
      <c r="P71" s="20">
        <f>IF(OR($A71="",$B71="",$C71=""),"",IF(AND($I71="Ja",$J71="Ja",$K71="Ja",$L71="OK",$M71&lt;='Übersicht'!$B$4,$O71&lt;=IFERROR(INDEX('Aushilfen'!$H$5:$H$103,MATCH($C71,'Aushilfen'!$A$5:$A$103,0)),0)),"OK","Prüfen"))</f>
        <v/>
      </c>
      <c r="Q71" s="9" t="n"/>
    </row>
    <row r="72" ht="22" customHeight="1">
      <c r="A72" s="9" t="n"/>
      <c r="B72" s="9" t="n"/>
      <c r="C72" s="9" t="n"/>
      <c r="D72" s="36">
        <f>IF($B72="","",IFERROR(INDEX('Bedarf'!$B$5:$B$103,MATCH($B72,'Bedarf'!$A$5:$A$103,0)),""))</f>
        <v/>
      </c>
      <c r="E72" s="36">
        <f>IF($B72="","",IFERROR(INDEX('Bedarf'!$C$5:$C$103,MATCH($B72,'Bedarf'!$A$5:$A$103,0)),""))</f>
        <v/>
      </c>
      <c r="F72" s="12">
        <f>IF($B72="","",IFERROR(INDEX('Bedarf'!$D$5:$D$103,MATCH($B72,'Bedarf'!$A$5:$A$103,0)),""))</f>
        <v/>
      </c>
      <c r="G72" s="12">
        <f>IF($B72="","",IFERROR(INDEX('Bedarf'!$E$5:$E$103,MATCH($B72,'Bedarf'!$A$5:$A$103,0)),""))</f>
        <v/>
      </c>
      <c r="H72" s="12">
        <f>IF($C72="","",IFERROR(INDEX('Aushilfen'!$B$5:$B$103,MATCH($C72,'Aushilfen'!$A$5:$A$103,0)),""))</f>
        <v/>
      </c>
      <c r="I72" s="22">
        <f>IF(OR($C72="",$G72=""),"",IFERROR(INDEX('Aushilfen'!$D$5:$G$103,MATCH($C72,'Aushilfen'!$A$5:$A$103,0),MATCH($G72,tblAushilfen[[#Headers],[Service]:[Spüle]],0)),"Nein"))</f>
        <v/>
      </c>
      <c r="J72" s="22">
        <f>IF(OR($C72="",$D72="",$E72=""),"",IF(COUNTIFS('Verfügbarkeit'!$B$5:$B$203,$C72,'Verfügbarkeit'!$C$5:$C$203,"&lt;="&amp;$D72,'Verfügbarkeit'!$D$5:$D$203,"&gt;="&amp;$E72)&gt;0,"Ja","Nein"))</f>
        <v/>
      </c>
      <c r="K72" s="22">
        <f>IF($C72="","",IFERROR(INDEX('Aushilfen'!$C$5:$C$103,MATCH($C72,'Aushilfen'!$A$5:$A$103,0)),""))</f>
        <v/>
      </c>
      <c r="L72" s="22">
        <f>IF(OR($C72="",$D72="",$E72=""),"",IF(COUNTIFS('Einsatzplan'!$C$9:$C$207,$C72,'Einsatzplan'!$D$9:$D$207,"&lt;"&amp;$E72,'Einsatzplan'!$E$9:$E$207,"&gt;"&amp;$D72)&gt;1,"Konflikt","OK"))</f>
        <v/>
      </c>
      <c r="M72" s="28">
        <f>IF(OR($D72="",$E72=""),"",IFERROR(($E72-$D72)*24,""))</f>
        <v/>
      </c>
      <c r="N72" s="37">
        <f>IF($D72="","",INT($D72)-WEEKDAY(INT($D72),2)+1)</f>
        <v/>
      </c>
      <c r="O72" s="28">
        <f>IF(OR($C72="",$N72=""),"",IFERROR(SUMIFS('Einsatzplan'!$M$9:$M$207,'Einsatzplan'!$C$9:$C$207,$C72,'Einsatzplan'!$N$9:$N$207,$N72),""))</f>
        <v/>
      </c>
      <c r="P72" s="22">
        <f>IF(OR($A72="",$B72="",$C72=""),"",IF(AND($I72="Ja",$J72="Ja",$K72="Ja",$L72="OK",$M72&lt;='Übersicht'!$B$4,$O72&lt;=IFERROR(INDEX('Aushilfen'!$H$5:$H$103,MATCH($C72,'Aushilfen'!$A$5:$A$103,0)),0)),"OK","Prüfen"))</f>
        <v/>
      </c>
      <c r="Q72" s="9" t="n"/>
    </row>
    <row r="73" ht="22" customHeight="1">
      <c r="A73" s="9" t="n"/>
      <c r="B73" s="9" t="n"/>
      <c r="C73" s="9" t="n"/>
      <c r="D73" s="34">
        <f>IF($B73="","",IFERROR(INDEX('Bedarf'!$B$5:$B$103,MATCH($B73,'Bedarf'!$A$5:$A$103,0)),""))</f>
        <v/>
      </c>
      <c r="E73" s="34">
        <f>IF($B73="","",IFERROR(INDEX('Bedarf'!$C$5:$C$103,MATCH($B73,'Bedarf'!$A$5:$A$103,0)),""))</f>
        <v/>
      </c>
      <c r="F73" s="8">
        <f>IF($B73="","",IFERROR(INDEX('Bedarf'!$D$5:$D$103,MATCH($B73,'Bedarf'!$A$5:$A$103,0)),""))</f>
        <v/>
      </c>
      <c r="G73" s="8">
        <f>IF($B73="","",IFERROR(INDEX('Bedarf'!$E$5:$E$103,MATCH($B73,'Bedarf'!$A$5:$A$103,0)),""))</f>
        <v/>
      </c>
      <c r="H73" s="8">
        <f>IF($C73="","",IFERROR(INDEX('Aushilfen'!$B$5:$B$103,MATCH($C73,'Aushilfen'!$A$5:$A$103,0)),""))</f>
        <v/>
      </c>
      <c r="I73" s="20">
        <f>IF(OR($C73="",$G73=""),"",IFERROR(INDEX('Aushilfen'!$D$5:$G$103,MATCH($C73,'Aushilfen'!$A$5:$A$103,0),MATCH($G73,tblAushilfen[[#Headers],[Service]:[Spüle]],0)),"Nein"))</f>
        <v/>
      </c>
      <c r="J73" s="20">
        <f>IF(OR($C73="",$D73="",$E73=""),"",IF(COUNTIFS('Verfügbarkeit'!$B$5:$B$203,$C73,'Verfügbarkeit'!$C$5:$C$203,"&lt;="&amp;$D73,'Verfügbarkeit'!$D$5:$D$203,"&gt;="&amp;$E73)&gt;0,"Ja","Nein"))</f>
        <v/>
      </c>
      <c r="K73" s="20">
        <f>IF($C73="","",IFERROR(INDEX('Aushilfen'!$C$5:$C$103,MATCH($C73,'Aushilfen'!$A$5:$A$103,0)),""))</f>
        <v/>
      </c>
      <c r="L73" s="20">
        <f>IF(OR($C73="",$D73="",$E73=""),"",IF(COUNTIFS('Einsatzplan'!$C$9:$C$207,$C73,'Einsatzplan'!$D$9:$D$207,"&lt;"&amp;$E73,'Einsatzplan'!$E$9:$E$207,"&gt;"&amp;$D73)&gt;1,"Konflikt","OK"))</f>
        <v/>
      </c>
      <c r="M73" s="25">
        <f>IF(OR($D73="",$E73=""),"",IFERROR(($E73-$D73)*24,""))</f>
        <v/>
      </c>
      <c r="N73" s="35">
        <f>IF($D73="","",INT($D73)-WEEKDAY(INT($D73),2)+1)</f>
        <v/>
      </c>
      <c r="O73" s="25">
        <f>IF(OR($C73="",$N73=""),"",IFERROR(SUMIFS('Einsatzplan'!$M$9:$M$207,'Einsatzplan'!$C$9:$C$207,$C73,'Einsatzplan'!$N$9:$N$207,$N73),""))</f>
        <v/>
      </c>
      <c r="P73" s="20">
        <f>IF(OR($A73="",$B73="",$C73=""),"",IF(AND($I73="Ja",$J73="Ja",$K73="Ja",$L73="OK",$M73&lt;='Übersicht'!$B$4,$O73&lt;=IFERROR(INDEX('Aushilfen'!$H$5:$H$103,MATCH($C73,'Aushilfen'!$A$5:$A$103,0)),0)),"OK","Prüfen"))</f>
        <v/>
      </c>
      <c r="Q73" s="9" t="n"/>
    </row>
    <row r="74" ht="22" customHeight="1">
      <c r="A74" s="9" t="n"/>
      <c r="B74" s="9" t="n"/>
      <c r="C74" s="9" t="n"/>
      <c r="D74" s="36">
        <f>IF($B74="","",IFERROR(INDEX('Bedarf'!$B$5:$B$103,MATCH($B74,'Bedarf'!$A$5:$A$103,0)),""))</f>
        <v/>
      </c>
      <c r="E74" s="36">
        <f>IF($B74="","",IFERROR(INDEX('Bedarf'!$C$5:$C$103,MATCH($B74,'Bedarf'!$A$5:$A$103,0)),""))</f>
        <v/>
      </c>
      <c r="F74" s="12">
        <f>IF($B74="","",IFERROR(INDEX('Bedarf'!$D$5:$D$103,MATCH($B74,'Bedarf'!$A$5:$A$103,0)),""))</f>
        <v/>
      </c>
      <c r="G74" s="12">
        <f>IF($B74="","",IFERROR(INDEX('Bedarf'!$E$5:$E$103,MATCH($B74,'Bedarf'!$A$5:$A$103,0)),""))</f>
        <v/>
      </c>
      <c r="H74" s="12">
        <f>IF($C74="","",IFERROR(INDEX('Aushilfen'!$B$5:$B$103,MATCH($C74,'Aushilfen'!$A$5:$A$103,0)),""))</f>
        <v/>
      </c>
      <c r="I74" s="22">
        <f>IF(OR($C74="",$G74=""),"",IFERROR(INDEX('Aushilfen'!$D$5:$G$103,MATCH($C74,'Aushilfen'!$A$5:$A$103,0),MATCH($G74,tblAushilfen[[#Headers],[Service]:[Spüle]],0)),"Nein"))</f>
        <v/>
      </c>
      <c r="J74" s="22">
        <f>IF(OR($C74="",$D74="",$E74=""),"",IF(COUNTIFS('Verfügbarkeit'!$B$5:$B$203,$C74,'Verfügbarkeit'!$C$5:$C$203,"&lt;="&amp;$D74,'Verfügbarkeit'!$D$5:$D$203,"&gt;="&amp;$E74)&gt;0,"Ja","Nein"))</f>
        <v/>
      </c>
      <c r="K74" s="22">
        <f>IF($C74="","",IFERROR(INDEX('Aushilfen'!$C$5:$C$103,MATCH($C74,'Aushilfen'!$A$5:$A$103,0)),""))</f>
        <v/>
      </c>
      <c r="L74" s="22">
        <f>IF(OR($C74="",$D74="",$E74=""),"",IF(COUNTIFS('Einsatzplan'!$C$9:$C$207,$C74,'Einsatzplan'!$D$9:$D$207,"&lt;"&amp;$E74,'Einsatzplan'!$E$9:$E$207,"&gt;"&amp;$D74)&gt;1,"Konflikt","OK"))</f>
        <v/>
      </c>
      <c r="M74" s="28">
        <f>IF(OR($D74="",$E74=""),"",IFERROR(($E74-$D74)*24,""))</f>
        <v/>
      </c>
      <c r="N74" s="37">
        <f>IF($D74="","",INT($D74)-WEEKDAY(INT($D74),2)+1)</f>
        <v/>
      </c>
      <c r="O74" s="28">
        <f>IF(OR($C74="",$N74=""),"",IFERROR(SUMIFS('Einsatzplan'!$M$9:$M$207,'Einsatzplan'!$C$9:$C$207,$C74,'Einsatzplan'!$N$9:$N$207,$N74),""))</f>
        <v/>
      </c>
      <c r="P74" s="22">
        <f>IF(OR($A74="",$B74="",$C74=""),"",IF(AND($I74="Ja",$J74="Ja",$K74="Ja",$L74="OK",$M74&lt;='Übersicht'!$B$4,$O74&lt;=IFERROR(INDEX('Aushilfen'!$H$5:$H$103,MATCH($C74,'Aushilfen'!$A$5:$A$103,0)),0)),"OK","Prüfen"))</f>
        <v/>
      </c>
      <c r="Q74" s="9" t="n"/>
    </row>
    <row r="75" ht="22" customHeight="1">
      <c r="A75" s="9" t="n"/>
      <c r="B75" s="9" t="n"/>
      <c r="C75" s="9" t="n"/>
      <c r="D75" s="34">
        <f>IF($B75="","",IFERROR(INDEX('Bedarf'!$B$5:$B$103,MATCH($B75,'Bedarf'!$A$5:$A$103,0)),""))</f>
        <v/>
      </c>
      <c r="E75" s="34">
        <f>IF($B75="","",IFERROR(INDEX('Bedarf'!$C$5:$C$103,MATCH($B75,'Bedarf'!$A$5:$A$103,0)),""))</f>
        <v/>
      </c>
      <c r="F75" s="8">
        <f>IF($B75="","",IFERROR(INDEX('Bedarf'!$D$5:$D$103,MATCH($B75,'Bedarf'!$A$5:$A$103,0)),""))</f>
        <v/>
      </c>
      <c r="G75" s="8">
        <f>IF($B75="","",IFERROR(INDEX('Bedarf'!$E$5:$E$103,MATCH($B75,'Bedarf'!$A$5:$A$103,0)),""))</f>
        <v/>
      </c>
      <c r="H75" s="8">
        <f>IF($C75="","",IFERROR(INDEX('Aushilfen'!$B$5:$B$103,MATCH($C75,'Aushilfen'!$A$5:$A$103,0)),""))</f>
        <v/>
      </c>
      <c r="I75" s="20">
        <f>IF(OR($C75="",$G75=""),"",IFERROR(INDEX('Aushilfen'!$D$5:$G$103,MATCH($C75,'Aushilfen'!$A$5:$A$103,0),MATCH($G75,tblAushilfen[[#Headers],[Service]:[Spüle]],0)),"Nein"))</f>
        <v/>
      </c>
      <c r="J75" s="20">
        <f>IF(OR($C75="",$D75="",$E75=""),"",IF(COUNTIFS('Verfügbarkeit'!$B$5:$B$203,$C75,'Verfügbarkeit'!$C$5:$C$203,"&lt;="&amp;$D75,'Verfügbarkeit'!$D$5:$D$203,"&gt;="&amp;$E75)&gt;0,"Ja","Nein"))</f>
        <v/>
      </c>
      <c r="K75" s="20">
        <f>IF($C75="","",IFERROR(INDEX('Aushilfen'!$C$5:$C$103,MATCH($C75,'Aushilfen'!$A$5:$A$103,0)),""))</f>
        <v/>
      </c>
      <c r="L75" s="20">
        <f>IF(OR($C75="",$D75="",$E75=""),"",IF(COUNTIFS('Einsatzplan'!$C$9:$C$207,$C75,'Einsatzplan'!$D$9:$D$207,"&lt;"&amp;$E75,'Einsatzplan'!$E$9:$E$207,"&gt;"&amp;$D75)&gt;1,"Konflikt","OK"))</f>
        <v/>
      </c>
      <c r="M75" s="25">
        <f>IF(OR($D75="",$E75=""),"",IFERROR(($E75-$D75)*24,""))</f>
        <v/>
      </c>
      <c r="N75" s="35">
        <f>IF($D75="","",INT($D75)-WEEKDAY(INT($D75),2)+1)</f>
        <v/>
      </c>
      <c r="O75" s="25">
        <f>IF(OR($C75="",$N75=""),"",IFERROR(SUMIFS('Einsatzplan'!$M$9:$M$207,'Einsatzplan'!$C$9:$C$207,$C75,'Einsatzplan'!$N$9:$N$207,$N75),""))</f>
        <v/>
      </c>
      <c r="P75" s="20">
        <f>IF(OR($A75="",$B75="",$C75=""),"",IF(AND($I75="Ja",$J75="Ja",$K75="Ja",$L75="OK",$M75&lt;='Übersicht'!$B$4,$O75&lt;=IFERROR(INDEX('Aushilfen'!$H$5:$H$103,MATCH($C75,'Aushilfen'!$A$5:$A$103,0)),0)),"OK","Prüfen"))</f>
        <v/>
      </c>
      <c r="Q75" s="9" t="n"/>
    </row>
    <row r="76" ht="22" customHeight="1">
      <c r="A76" s="9" t="n"/>
      <c r="B76" s="9" t="n"/>
      <c r="C76" s="9" t="n"/>
      <c r="D76" s="36">
        <f>IF($B76="","",IFERROR(INDEX('Bedarf'!$B$5:$B$103,MATCH($B76,'Bedarf'!$A$5:$A$103,0)),""))</f>
        <v/>
      </c>
      <c r="E76" s="36">
        <f>IF($B76="","",IFERROR(INDEX('Bedarf'!$C$5:$C$103,MATCH($B76,'Bedarf'!$A$5:$A$103,0)),""))</f>
        <v/>
      </c>
      <c r="F76" s="12">
        <f>IF($B76="","",IFERROR(INDEX('Bedarf'!$D$5:$D$103,MATCH($B76,'Bedarf'!$A$5:$A$103,0)),""))</f>
        <v/>
      </c>
      <c r="G76" s="12">
        <f>IF($B76="","",IFERROR(INDEX('Bedarf'!$E$5:$E$103,MATCH($B76,'Bedarf'!$A$5:$A$103,0)),""))</f>
        <v/>
      </c>
      <c r="H76" s="12">
        <f>IF($C76="","",IFERROR(INDEX('Aushilfen'!$B$5:$B$103,MATCH($C76,'Aushilfen'!$A$5:$A$103,0)),""))</f>
        <v/>
      </c>
      <c r="I76" s="22">
        <f>IF(OR($C76="",$G76=""),"",IFERROR(INDEX('Aushilfen'!$D$5:$G$103,MATCH($C76,'Aushilfen'!$A$5:$A$103,0),MATCH($G76,tblAushilfen[[#Headers],[Service]:[Spüle]],0)),"Nein"))</f>
        <v/>
      </c>
      <c r="J76" s="22">
        <f>IF(OR($C76="",$D76="",$E76=""),"",IF(COUNTIFS('Verfügbarkeit'!$B$5:$B$203,$C76,'Verfügbarkeit'!$C$5:$C$203,"&lt;="&amp;$D76,'Verfügbarkeit'!$D$5:$D$203,"&gt;="&amp;$E76)&gt;0,"Ja","Nein"))</f>
        <v/>
      </c>
      <c r="K76" s="22">
        <f>IF($C76="","",IFERROR(INDEX('Aushilfen'!$C$5:$C$103,MATCH($C76,'Aushilfen'!$A$5:$A$103,0)),""))</f>
        <v/>
      </c>
      <c r="L76" s="22">
        <f>IF(OR($C76="",$D76="",$E76=""),"",IF(COUNTIFS('Einsatzplan'!$C$9:$C$207,$C76,'Einsatzplan'!$D$9:$D$207,"&lt;"&amp;$E76,'Einsatzplan'!$E$9:$E$207,"&gt;"&amp;$D76)&gt;1,"Konflikt","OK"))</f>
        <v/>
      </c>
      <c r="M76" s="28">
        <f>IF(OR($D76="",$E76=""),"",IFERROR(($E76-$D76)*24,""))</f>
        <v/>
      </c>
      <c r="N76" s="37">
        <f>IF($D76="","",INT($D76)-WEEKDAY(INT($D76),2)+1)</f>
        <v/>
      </c>
      <c r="O76" s="28">
        <f>IF(OR($C76="",$N76=""),"",IFERROR(SUMIFS('Einsatzplan'!$M$9:$M$207,'Einsatzplan'!$C$9:$C$207,$C76,'Einsatzplan'!$N$9:$N$207,$N76),""))</f>
        <v/>
      </c>
      <c r="P76" s="22">
        <f>IF(OR($A76="",$B76="",$C76=""),"",IF(AND($I76="Ja",$J76="Ja",$K76="Ja",$L76="OK",$M76&lt;='Übersicht'!$B$4,$O76&lt;=IFERROR(INDEX('Aushilfen'!$H$5:$H$103,MATCH($C76,'Aushilfen'!$A$5:$A$103,0)),0)),"OK","Prüfen"))</f>
        <v/>
      </c>
      <c r="Q76" s="9" t="n"/>
    </row>
    <row r="77" ht="22" customHeight="1">
      <c r="A77" s="9" t="n"/>
      <c r="B77" s="9" t="n"/>
      <c r="C77" s="9" t="n"/>
      <c r="D77" s="34">
        <f>IF($B77="","",IFERROR(INDEX('Bedarf'!$B$5:$B$103,MATCH($B77,'Bedarf'!$A$5:$A$103,0)),""))</f>
        <v/>
      </c>
      <c r="E77" s="34">
        <f>IF($B77="","",IFERROR(INDEX('Bedarf'!$C$5:$C$103,MATCH($B77,'Bedarf'!$A$5:$A$103,0)),""))</f>
        <v/>
      </c>
      <c r="F77" s="8">
        <f>IF($B77="","",IFERROR(INDEX('Bedarf'!$D$5:$D$103,MATCH($B77,'Bedarf'!$A$5:$A$103,0)),""))</f>
        <v/>
      </c>
      <c r="G77" s="8">
        <f>IF($B77="","",IFERROR(INDEX('Bedarf'!$E$5:$E$103,MATCH($B77,'Bedarf'!$A$5:$A$103,0)),""))</f>
        <v/>
      </c>
      <c r="H77" s="8">
        <f>IF($C77="","",IFERROR(INDEX('Aushilfen'!$B$5:$B$103,MATCH($C77,'Aushilfen'!$A$5:$A$103,0)),""))</f>
        <v/>
      </c>
      <c r="I77" s="20">
        <f>IF(OR($C77="",$G77=""),"",IFERROR(INDEX('Aushilfen'!$D$5:$G$103,MATCH($C77,'Aushilfen'!$A$5:$A$103,0),MATCH($G77,tblAushilfen[[#Headers],[Service]:[Spüle]],0)),"Nein"))</f>
        <v/>
      </c>
      <c r="J77" s="20">
        <f>IF(OR($C77="",$D77="",$E77=""),"",IF(COUNTIFS('Verfügbarkeit'!$B$5:$B$203,$C77,'Verfügbarkeit'!$C$5:$C$203,"&lt;="&amp;$D77,'Verfügbarkeit'!$D$5:$D$203,"&gt;="&amp;$E77)&gt;0,"Ja","Nein"))</f>
        <v/>
      </c>
      <c r="K77" s="20">
        <f>IF($C77="","",IFERROR(INDEX('Aushilfen'!$C$5:$C$103,MATCH($C77,'Aushilfen'!$A$5:$A$103,0)),""))</f>
        <v/>
      </c>
      <c r="L77" s="20">
        <f>IF(OR($C77="",$D77="",$E77=""),"",IF(COUNTIFS('Einsatzplan'!$C$9:$C$207,$C77,'Einsatzplan'!$D$9:$D$207,"&lt;"&amp;$E77,'Einsatzplan'!$E$9:$E$207,"&gt;"&amp;$D77)&gt;1,"Konflikt","OK"))</f>
        <v/>
      </c>
      <c r="M77" s="25">
        <f>IF(OR($D77="",$E77=""),"",IFERROR(($E77-$D77)*24,""))</f>
        <v/>
      </c>
      <c r="N77" s="35">
        <f>IF($D77="","",INT($D77)-WEEKDAY(INT($D77),2)+1)</f>
        <v/>
      </c>
      <c r="O77" s="25">
        <f>IF(OR($C77="",$N77=""),"",IFERROR(SUMIFS('Einsatzplan'!$M$9:$M$207,'Einsatzplan'!$C$9:$C$207,$C77,'Einsatzplan'!$N$9:$N$207,$N77),""))</f>
        <v/>
      </c>
      <c r="P77" s="20">
        <f>IF(OR($A77="",$B77="",$C77=""),"",IF(AND($I77="Ja",$J77="Ja",$K77="Ja",$L77="OK",$M77&lt;='Übersicht'!$B$4,$O77&lt;=IFERROR(INDEX('Aushilfen'!$H$5:$H$103,MATCH($C77,'Aushilfen'!$A$5:$A$103,0)),0)),"OK","Prüfen"))</f>
        <v/>
      </c>
      <c r="Q77" s="9" t="n"/>
    </row>
    <row r="78" ht="22" customHeight="1">
      <c r="A78" s="9" t="n"/>
      <c r="B78" s="9" t="n"/>
      <c r="C78" s="9" t="n"/>
      <c r="D78" s="36">
        <f>IF($B78="","",IFERROR(INDEX('Bedarf'!$B$5:$B$103,MATCH($B78,'Bedarf'!$A$5:$A$103,0)),""))</f>
        <v/>
      </c>
      <c r="E78" s="36">
        <f>IF($B78="","",IFERROR(INDEX('Bedarf'!$C$5:$C$103,MATCH($B78,'Bedarf'!$A$5:$A$103,0)),""))</f>
        <v/>
      </c>
      <c r="F78" s="12">
        <f>IF($B78="","",IFERROR(INDEX('Bedarf'!$D$5:$D$103,MATCH($B78,'Bedarf'!$A$5:$A$103,0)),""))</f>
        <v/>
      </c>
      <c r="G78" s="12">
        <f>IF($B78="","",IFERROR(INDEX('Bedarf'!$E$5:$E$103,MATCH($B78,'Bedarf'!$A$5:$A$103,0)),""))</f>
        <v/>
      </c>
      <c r="H78" s="12">
        <f>IF($C78="","",IFERROR(INDEX('Aushilfen'!$B$5:$B$103,MATCH($C78,'Aushilfen'!$A$5:$A$103,0)),""))</f>
        <v/>
      </c>
      <c r="I78" s="22">
        <f>IF(OR($C78="",$G78=""),"",IFERROR(INDEX('Aushilfen'!$D$5:$G$103,MATCH($C78,'Aushilfen'!$A$5:$A$103,0),MATCH($G78,tblAushilfen[[#Headers],[Service]:[Spüle]],0)),"Nein"))</f>
        <v/>
      </c>
      <c r="J78" s="22">
        <f>IF(OR($C78="",$D78="",$E78=""),"",IF(COUNTIFS('Verfügbarkeit'!$B$5:$B$203,$C78,'Verfügbarkeit'!$C$5:$C$203,"&lt;="&amp;$D78,'Verfügbarkeit'!$D$5:$D$203,"&gt;="&amp;$E78)&gt;0,"Ja","Nein"))</f>
        <v/>
      </c>
      <c r="K78" s="22">
        <f>IF($C78="","",IFERROR(INDEX('Aushilfen'!$C$5:$C$103,MATCH($C78,'Aushilfen'!$A$5:$A$103,0)),""))</f>
        <v/>
      </c>
      <c r="L78" s="22">
        <f>IF(OR($C78="",$D78="",$E78=""),"",IF(COUNTIFS('Einsatzplan'!$C$9:$C$207,$C78,'Einsatzplan'!$D$9:$D$207,"&lt;"&amp;$E78,'Einsatzplan'!$E$9:$E$207,"&gt;"&amp;$D78)&gt;1,"Konflikt","OK"))</f>
        <v/>
      </c>
      <c r="M78" s="28">
        <f>IF(OR($D78="",$E78=""),"",IFERROR(($E78-$D78)*24,""))</f>
        <v/>
      </c>
      <c r="N78" s="37">
        <f>IF($D78="","",INT($D78)-WEEKDAY(INT($D78),2)+1)</f>
        <v/>
      </c>
      <c r="O78" s="28">
        <f>IF(OR($C78="",$N78=""),"",IFERROR(SUMIFS('Einsatzplan'!$M$9:$M$207,'Einsatzplan'!$C$9:$C$207,$C78,'Einsatzplan'!$N$9:$N$207,$N78),""))</f>
        <v/>
      </c>
      <c r="P78" s="22">
        <f>IF(OR($A78="",$B78="",$C78=""),"",IF(AND($I78="Ja",$J78="Ja",$K78="Ja",$L78="OK",$M78&lt;='Übersicht'!$B$4,$O78&lt;=IFERROR(INDEX('Aushilfen'!$H$5:$H$103,MATCH($C78,'Aushilfen'!$A$5:$A$103,0)),0)),"OK","Prüfen"))</f>
        <v/>
      </c>
      <c r="Q78" s="9" t="n"/>
    </row>
    <row r="79" ht="22" customHeight="1">
      <c r="A79" s="9" t="n"/>
      <c r="B79" s="9" t="n"/>
      <c r="C79" s="9" t="n"/>
      <c r="D79" s="34">
        <f>IF($B79="","",IFERROR(INDEX('Bedarf'!$B$5:$B$103,MATCH($B79,'Bedarf'!$A$5:$A$103,0)),""))</f>
        <v/>
      </c>
      <c r="E79" s="34">
        <f>IF($B79="","",IFERROR(INDEX('Bedarf'!$C$5:$C$103,MATCH($B79,'Bedarf'!$A$5:$A$103,0)),""))</f>
        <v/>
      </c>
      <c r="F79" s="8">
        <f>IF($B79="","",IFERROR(INDEX('Bedarf'!$D$5:$D$103,MATCH($B79,'Bedarf'!$A$5:$A$103,0)),""))</f>
        <v/>
      </c>
      <c r="G79" s="8">
        <f>IF($B79="","",IFERROR(INDEX('Bedarf'!$E$5:$E$103,MATCH($B79,'Bedarf'!$A$5:$A$103,0)),""))</f>
        <v/>
      </c>
      <c r="H79" s="8">
        <f>IF($C79="","",IFERROR(INDEX('Aushilfen'!$B$5:$B$103,MATCH($C79,'Aushilfen'!$A$5:$A$103,0)),""))</f>
        <v/>
      </c>
      <c r="I79" s="20">
        <f>IF(OR($C79="",$G79=""),"",IFERROR(INDEX('Aushilfen'!$D$5:$G$103,MATCH($C79,'Aushilfen'!$A$5:$A$103,0),MATCH($G79,tblAushilfen[[#Headers],[Service]:[Spüle]],0)),"Nein"))</f>
        <v/>
      </c>
      <c r="J79" s="20">
        <f>IF(OR($C79="",$D79="",$E79=""),"",IF(COUNTIFS('Verfügbarkeit'!$B$5:$B$203,$C79,'Verfügbarkeit'!$C$5:$C$203,"&lt;="&amp;$D79,'Verfügbarkeit'!$D$5:$D$203,"&gt;="&amp;$E79)&gt;0,"Ja","Nein"))</f>
        <v/>
      </c>
      <c r="K79" s="20">
        <f>IF($C79="","",IFERROR(INDEX('Aushilfen'!$C$5:$C$103,MATCH($C79,'Aushilfen'!$A$5:$A$103,0)),""))</f>
        <v/>
      </c>
      <c r="L79" s="20">
        <f>IF(OR($C79="",$D79="",$E79=""),"",IF(COUNTIFS('Einsatzplan'!$C$9:$C$207,$C79,'Einsatzplan'!$D$9:$D$207,"&lt;"&amp;$E79,'Einsatzplan'!$E$9:$E$207,"&gt;"&amp;$D79)&gt;1,"Konflikt","OK"))</f>
        <v/>
      </c>
      <c r="M79" s="25">
        <f>IF(OR($D79="",$E79=""),"",IFERROR(($E79-$D79)*24,""))</f>
        <v/>
      </c>
      <c r="N79" s="35">
        <f>IF($D79="","",INT($D79)-WEEKDAY(INT($D79),2)+1)</f>
        <v/>
      </c>
      <c r="O79" s="25">
        <f>IF(OR($C79="",$N79=""),"",IFERROR(SUMIFS('Einsatzplan'!$M$9:$M$207,'Einsatzplan'!$C$9:$C$207,$C79,'Einsatzplan'!$N$9:$N$207,$N79),""))</f>
        <v/>
      </c>
      <c r="P79" s="20">
        <f>IF(OR($A79="",$B79="",$C79=""),"",IF(AND($I79="Ja",$J79="Ja",$K79="Ja",$L79="OK",$M79&lt;='Übersicht'!$B$4,$O79&lt;=IFERROR(INDEX('Aushilfen'!$H$5:$H$103,MATCH($C79,'Aushilfen'!$A$5:$A$103,0)),0)),"OK","Prüfen"))</f>
        <v/>
      </c>
      <c r="Q79" s="9" t="n"/>
    </row>
    <row r="80" ht="22" customHeight="1">
      <c r="A80" s="9" t="n"/>
      <c r="B80" s="9" t="n"/>
      <c r="C80" s="9" t="n"/>
      <c r="D80" s="36">
        <f>IF($B80="","",IFERROR(INDEX('Bedarf'!$B$5:$B$103,MATCH($B80,'Bedarf'!$A$5:$A$103,0)),""))</f>
        <v/>
      </c>
      <c r="E80" s="36">
        <f>IF($B80="","",IFERROR(INDEX('Bedarf'!$C$5:$C$103,MATCH($B80,'Bedarf'!$A$5:$A$103,0)),""))</f>
        <v/>
      </c>
      <c r="F80" s="12">
        <f>IF($B80="","",IFERROR(INDEX('Bedarf'!$D$5:$D$103,MATCH($B80,'Bedarf'!$A$5:$A$103,0)),""))</f>
        <v/>
      </c>
      <c r="G80" s="12">
        <f>IF($B80="","",IFERROR(INDEX('Bedarf'!$E$5:$E$103,MATCH($B80,'Bedarf'!$A$5:$A$103,0)),""))</f>
        <v/>
      </c>
      <c r="H80" s="12">
        <f>IF($C80="","",IFERROR(INDEX('Aushilfen'!$B$5:$B$103,MATCH($C80,'Aushilfen'!$A$5:$A$103,0)),""))</f>
        <v/>
      </c>
      <c r="I80" s="22">
        <f>IF(OR($C80="",$G80=""),"",IFERROR(INDEX('Aushilfen'!$D$5:$G$103,MATCH($C80,'Aushilfen'!$A$5:$A$103,0),MATCH($G80,tblAushilfen[[#Headers],[Service]:[Spüle]],0)),"Nein"))</f>
        <v/>
      </c>
      <c r="J80" s="22">
        <f>IF(OR($C80="",$D80="",$E80=""),"",IF(COUNTIFS('Verfügbarkeit'!$B$5:$B$203,$C80,'Verfügbarkeit'!$C$5:$C$203,"&lt;="&amp;$D80,'Verfügbarkeit'!$D$5:$D$203,"&gt;="&amp;$E80)&gt;0,"Ja","Nein"))</f>
        <v/>
      </c>
      <c r="K80" s="22">
        <f>IF($C80="","",IFERROR(INDEX('Aushilfen'!$C$5:$C$103,MATCH($C80,'Aushilfen'!$A$5:$A$103,0)),""))</f>
        <v/>
      </c>
      <c r="L80" s="22">
        <f>IF(OR($C80="",$D80="",$E80=""),"",IF(COUNTIFS('Einsatzplan'!$C$9:$C$207,$C80,'Einsatzplan'!$D$9:$D$207,"&lt;"&amp;$E80,'Einsatzplan'!$E$9:$E$207,"&gt;"&amp;$D80)&gt;1,"Konflikt","OK"))</f>
        <v/>
      </c>
      <c r="M80" s="28">
        <f>IF(OR($D80="",$E80=""),"",IFERROR(($E80-$D80)*24,""))</f>
        <v/>
      </c>
      <c r="N80" s="37">
        <f>IF($D80="","",INT($D80)-WEEKDAY(INT($D80),2)+1)</f>
        <v/>
      </c>
      <c r="O80" s="28">
        <f>IF(OR($C80="",$N80=""),"",IFERROR(SUMIFS('Einsatzplan'!$M$9:$M$207,'Einsatzplan'!$C$9:$C$207,$C80,'Einsatzplan'!$N$9:$N$207,$N80),""))</f>
        <v/>
      </c>
      <c r="P80" s="22">
        <f>IF(OR($A80="",$B80="",$C80=""),"",IF(AND($I80="Ja",$J80="Ja",$K80="Ja",$L80="OK",$M80&lt;='Übersicht'!$B$4,$O80&lt;=IFERROR(INDEX('Aushilfen'!$H$5:$H$103,MATCH($C80,'Aushilfen'!$A$5:$A$103,0)),0)),"OK","Prüfen"))</f>
        <v/>
      </c>
      <c r="Q80" s="9" t="n"/>
    </row>
    <row r="81" ht="22" customHeight="1">
      <c r="A81" s="9" t="n"/>
      <c r="B81" s="9" t="n"/>
      <c r="C81" s="9" t="n"/>
      <c r="D81" s="34">
        <f>IF($B81="","",IFERROR(INDEX('Bedarf'!$B$5:$B$103,MATCH($B81,'Bedarf'!$A$5:$A$103,0)),""))</f>
        <v/>
      </c>
      <c r="E81" s="34">
        <f>IF($B81="","",IFERROR(INDEX('Bedarf'!$C$5:$C$103,MATCH($B81,'Bedarf'!$A$5:$A$103,0)),""))</f>
        <v/>
      </c>
      <c r="F81" s="8">
        <f>IF($B81="","",IFERROR(INDEX('Bedarf'!$D$5:$D$103,MATCH($B81,'Bedarf'!$A$5:$A$103,0)),""))</f>
        <v/>
      </c>
      <c r="G81" s="8">
        <f>IF($B81="","",IFERROR(INDEX('Bedarf'!$E$5:$E$103,MATCH($B81,'Bedarf'!$A$5:$A$103,0)),""))</f>
        <v/>
      </c>
      <c r="H81" s="8">
        <f>IF($C81="","",IFERROR(INDEX('Aushilfen'!$B$5:$B$103,MATCH($C81,'Aushilfen'!$A$5:$A$103,0)),""))</f>
        <v/>
      </c>
      <c r="I81" s="20">
        <f>IF(OR($C81="",$G81=""),"",IFERROR(INDEX('Aushilfen'!$D$5:$G$103,MATCH($C81,'Aushilfen'!$A$5:$A$103,0),MATCH($G81,tblAushilfen[[#Headers],[Service]:[Spüle]],0)),"Nein"))</f>
        <v/>
      </c>
      <c r="J81" s="20">
        <f>IF(OR($C81="",$D81="",$E81=""),"",IF(COUNTIFS('Verfügbarkeit'!$B$5:$B$203,$C81,'Verfügbarkeit'!$C$5:$C$203,"&lt;="&amp;$D81,'Verfügbarkeit'!$D$5:$D$203,"&gt;="&amp;$E81)&gt;0,"Ja","Nein"))</f>
        <v/>
      </c>
      <c r="K81" s="20">
        <f>IF($C81="","",IFERROR(INDEX('Aushilfen'!$C$5:$C$103,MATCH($C81,'Aushilfen'!$A$5:$A$103,0)),""))</f>
        <v/>
      </c>
      <c r="L81" s="20">
        <f>IF(OR($C81="",$D81="",$E81=""),"",IF(COUNTIFS('Einsatzplan'!$C$9:$C$207,$C81,'Einsatzplan'!$D$9:$D$207,"&lt;"&amp;$E81,'Einsatzplan'!$E$9:$E$207,"&gt;"&amp;$D81)&gt;1,"Konflikt","OK"))</f>
        <v/>
      </c>
      <c r="M81" s="25">
        <f>IF(OR($D81="",$E81=""),"",IFERROR(($E81-$D81)*24,""))</f>
        <v/>
      </c>
      <c r="N81" s="35">
        <f>IF($D81="","",INT($D81)-WEEKDAY(INT($D81),2)+1)</f>
        <v/>
      </c>
      <c r="O81" s="25">
        <f>IF(OR($C81="",$N81=""),"",IFERROR(SUMIFS('Einsatzplan'!$M$9:$M$207,'Einsatzplan'!$C$9:$C$207,$C81,'Einsatzplan'!$N$9:$N$207,$N81),""))</f>
        <v/>
      </c>
      <c r="P81" s="20">
        <f>IF(OR($A81="",$B81="",$C81=""),"",IF(AND($I81="Ja",$J81="Ja",$K81="Ja",$L81="OK",$M81&lt;='Übersicht'!$B$4,$O81&lt;=IFERROR(INDEX('Aushilfen'!$H$5:$H$103,MATCH($C81,'Aushilfen'!$A$5:$A$103,0)),0)),"OK","Prüfen"))</f>
        <v/>
      </c>
      <c r="Q81" s="9" t="n"/>
    </row>
    <row r="82" ht="22" customHeight="1">
      <c r="A82" s="9" t="n"/>
      <c r="B82" s="9" t="n"/>
      <c r="C82" s="9" t="n"/>
      <c r="D82" s="36">
        <f>IF($B82="","",IFERROR(INDEX('Bedarf'!$B$5:$B$103,MATCH($B82,'Bedarf'!$A$5:$A$103,0)),""))</f>
        <v/>
      </c>
      <c r="E82" s="36">
        <f>IF($B82="","",IFERROR(INDEX('Bedarf'!$C$5:$C$103,MATCH($B82,'Bedarf'!$A$5:$A$103,0)),""))</f>
        <v/>
      </c>
      <c r="F82" s="12">
        <f>IF($B82="","",IFERROR(INDEX('Bedarf'!$D$5:$D$103,MATCH($B82,'Bedarf'!$A$5:$A$103,0)),""))</f>
        <v/>
      </c>
      <c r="G82" s="12">
        <f>IF($B82="","",IFERROR(INDEX('Bedarf'!$E$5:$E$103,MATCH($B82,'Bedarf'!$A$5:$A$103,0)),""))</f>
        <v/>
      </c>
      <c r="H82" s="12">
        <f>IF($C82="","",IFERROR(INDEX('Aushilfen'!$B$5:$B$103,MATCH($C82,'Aushilfen'!$A$5:$A$103,0)),""))</f>
        <v/>
      </c>
      <c r="I82" s="22">
        <f>IF(OR($C82="",$G82=""),"",IFERROR(INDEX('Aushilfen'!$D$5:$G$103,MATCH($C82,'Aushilfen'!$A$5:$A$103,0),MATCH($G82,tblAushilfen[[#Headers],[Service]:[Spüle]],0)),"Nein"))</f>
        <v/>
      </c>
      <c r="J82" s="22">
        <f>IF(OR($C82="",$D82="",$E82=""),"",IF(COUNTIFS('Verfügbarkeit'!$B$5:$B$203,$C82,'Verfügbarkeit'!$C$5:$C$203,"&lt;="&amp;$D82,'Verfügbarkeit'!$D$5:$D$203,"&gt;="&amp;$E82)&gt;0,"Ja","Nein"))</f>
        <v/>
      </c>
      <c r="K82" s="22">
        <f>IF($C82="","",IFERROR(INDEX('Aushilfen'!$C$5:$C$103,MATCH($C82,'Aushilfen'!$A$5:$A$103,0)),""))</f>
        <v/>
      </c>
      <c r="L82" s="22">
        <f>IF(OR($C82="",$D82="",$E82=""),"",IF(COUNTIFS('Einsatzplan'!$C$9:$C$207,$C82,'Einsatzplan'!$D$9:$D$207,"&lt;"&amp;$E82,'Einsatzplan'!$E$9:$E$207,"&gt;"&amp;$D82)&gt;1,"Konflikt","OK"))</f>
        <v/>
      </c>
      <c r="M82" s="28">
        <f>IF(OR($D82="",$E82=""),"",IFERROR(($E82-$D82)*24,""))</f>
        <v/>
      </c>
      <c r="N82" s="37">
        <f>IF($D82="","",INT($D82)-WEEKDAY(INT($D82),2)+1)</f>
        <v/>
      </c>
      <c r="O82" s="28">
        <f>IF(OR($C82="",$N82=""),"",IFERROR(SUMIFS('Einsatzplan'!$M$9:$M$207,'Einsatzplan'!$C$9:$C$207,$C82,'Einsatzplan'!$N$9:$N$207,$N82),""))</f>
        <v/>
      </c>
      <c r="P82" s="22">
        <f>IF(OR($A82="",$B82="",$C82=""),"",IF(AND($I82="Ja",$J82="Ja",$K82="Ja",$L82="OK",$M82&lt;='Übersicht'!$B$4,$O82&lt;=IFERROR(INDEX('Aushilfen'!$H$5:$H$103,MATCH($C82,'Aushilfen'!$A$5:$A$103,0)),0)),"OK","Prüfen"))</f>
        <v/>
      </c>
      <c r="Q82" s="9" t="n"/>
    </row>
    <row r="83" ht="22" customHeight="1">
      <c r="A83" s="9" t="n"/>
      <c r="B83" s="9" t="n"/>
      <c r="C83" s="9" t="n"/>
      <c r="D83" s="34">
        <f>IF($B83="","",IFERROR(INDEX('Bedarf'!$B$5:$B$103,MATCH($B83,'Bedarf'!$A$5:$A$103,0)),""))</f>
        <v/>
      </c>
      <c r="E83" s="34">
        <f>IF($B83="","",IFERROR(INDEX('Bedarf'!$C$5:$C$103,MATCH($B83,'Bedarf'!$A$5:$A$103,0)),""))</f>
        <v/>
      </c>
      <c r="F83" s="8">
        <f>IF($B83="","",IFERROR(INDEX('Bedarf'!$D$5:$D$103,MATCH($B83,'Bedarf'!$A$5:$A$103,0)),""))</f>
        <v/>
      </c>
      <c r="G83" s="8">
        <f>IF($B83="","",IFERROR(INDEX('Bedarf'!$E$5:$E$103,MATCH($B83,'Bedarf'!$A$5:$A$103,0)),""))</f>
        <v/>
      </c>
      <c r="H83" s="8">
        <f>IF($C83="","",IFERROR(INDEX('Aushilfen'!$B$5:$B$103,MATCH($C83,'Aushilfen'!$A$5:$A$103,0)),""))</f>
        <v/>
      </c>
      <c r="I83" s="20">
        <f>IF(OR($C83="",$G83=""),"",IFERROR(INDEX('Aushilfen'!$D$5:$G$103,MATCH($C83,'Aushilfen'!$A$5:$A$103,0),MATCH($G83,tblAushilfen[[#Headers],[Service]:[Spüle]],0)),"Nein"))</f>
        <v/>
      </c>
      <c r="J83" s="20">
        <f>IF(OR($C83="",$D83="",$E83=""),"",IF(COUNTIFS('Verfügbarkeit'!$B$5:$B$203,$C83,'Verfügbarkeit'!$C$5:$C$203,"&lt;="&amp;$D83,'Verfügbarkeit'!$D$5:$D$203,"&gt;="&amp;$E83)&gt;0,"Ja","Nein"))</f>
        <v/>
      </c>
      <c r="K83" s="20">
        <f>IF($C83="","",IFERROR(INDEX('Aushilfen'!$C$5:$C$103,MATCH($C83,'Aushilfen'!$A$5:$A$103,0)),""))</f>
        <v/>
      </c>
      <c r="L83" s="20">
        <f>IF(OR($C83="",$D83="",$E83=""),"",IF(COUNTIFS('Einsatzplan'!$C$9:$C$207,$C83,'Einsatzplan'!$D$9:$D$207,"&lt;"&amp;$E83,'Einsatzplan'!$E$9:$E$207,"&gt;"&amp;$D83)&gt;1,"Konflikt","OK"))</f>
        <v/>
      </c>
      <c r="M83" s="25">
        <f>IF(OR($D83="",$E83=""),"",IFERROR(($E83-$D83)*24,""))</f>
        <v/>
      </c>
      <c r="N83" s="35">
        <f>IF($D83="","",INT($D83)-WEEKDAY(INT($D83),2)+1)</f>
        <v/>
      </c>
      <c r="O83" s="25">
        <f>IF(OR($C83="",$N83=""),"",IFERROR(SUMIFS('Einsatzplan'!$M$9:$M$207,'Einsatzplan'!$C$9:$C$207,$C83,'Einsatzplan'!$N$9:$N$207,$N83),""))</f>
        <v/>
      </c>
      <c r="P83" s="20">
        <f>IF(OR($A83="",$B83="",$C83=""),"",IF(AND($I83="Ja",$J83="Ja",$K83="Ja",$L83="OK",$M83&lt;='Übersicht'!$B$4,$O83&lt;=IFERROR(INDEX('Aushilfen'!$H$5:$H$103,MATCH($C83,'Aushilfen'!$A$5:$A$103,0)),0)),"OK","Prüfen"))</f>
        <v/>
      </c>
      <c r="Q83" s="9" t="n"/>
    </row>
    <row r="84" ht="22" customHeight="1">
      <c r="A84" s="9" t="n"/>
      <c r="B84" s="9" t="n"/>
      <c r="C84" s="9" t="n"/>
      <c r="D84" s="36">
        <f>IF($B84="","",IFERROR(INDEX('Bedarf'!$B$5:$B$103,MATCH($B84,'Bedarf'!$A$5:$A$103,0)),""))</f>
        <v/>
      </c>
      <c r="E84" s="36">
        <f>IF($B84="","",IFERROR(INDEX('Bedarf'!$C$5:$C$103,MATCH($B84,'Bedarf'!$A$5:$A$103,0)),""))</f>
        <v/>
      </c>
      <c r="F84" s="12">
        <f>IF($B84="","",IFERROR(INDEX('Bedarf'!$D$5:$D$103,MATCH($B84,'Bedarf'!$A$5:$A$103,0)),""))</f>
        <v/>
      </c>
      <c r="G84" s="12">
        <f>IF($B84="","",IFERROR(INDEX('Bedarf'!$E$5:$E$103,MATCH($B84,'Bedarf'!$A$5:$A$103,0)),""))</f>
        <v/>
      </c>
      <c r="H84" s="12">
        <f>IF($C84="","",IFERROR(INDEX('Aushilfen'!$B$5:$B$103,MATCH($C84,'Aushilfen'!$A$5:$A$103,0)),""))</f>
        <v/>
      </c>
      <c r="I84" s="22">
        <f>IF(OR($C84="",$G84=""),"",IFERROR(INDEX('Aushilfen'!$D$5:$G$103,MATCH($C84,'Aushilfen'!$A$5:$A$103,0),MATCH($G84,tblAushilfen[[#Headers],[Service]:[Spüle]],0)),"Nein"))</f>
        <v/>
      </c>
      <c r="J84" s="22">
        <f>IF(OR($C84="",$D84="",$E84=""),"",IF(COUNTIFS('Verfügbarkeit'!$B$5:$B$203,$C84,'Verfügbarkeit'!$C$5:$C$203,"&lt;="&amp;$D84,'Verfügbarkeit'!$D$5:$D$203,"&gt;="&amp;$E84)&gt;0,"Ja","Nein"))</f>
        <v/>
      </c>
      <c r="K84" s="22">
        <f>IF($C84="","",IFERROR(INDEX('Aushilfen'!$C$5:$C$103,MATCH($C84,'Aushilfen'!$A$5:$A$103,0)),""))</f>
        <v/>
      </c>
      <c r="L84" s="22">
        <f>IF(OR($C84="",$D84="",$E84=""),"",IF(COUNTIFS('Einsatzplan'!$C$9:$C$207,$C84,'Einsatzplan'!$D$9:$D$207,"&lt;"&amp;$E84,'Einsatzplan'!$E$9:$E$207,"&gt;"&amp;$D84)&gt;1,"Konflikt","OK"))</f>
        <v/>
      </c>
      <c r="M84" s="28">
        <f>IF(OR($D84="",$E84=""),"",IFERROR(($E84-$D84)*24,""))</f>
        <v/>
      </c>
      <c r="N84" s="37">
        <f>IF($D84="","",INT($D84)-WEEKDAY(INT($D84),2)+1)</f>
        <v/>
      </c>
      <c r="O84" s="28">
        <f>IF(OR($C84="",$N84=""),"",IFERROR(SUMIFS('Einsatzplan'!$M$9:$M$207,'Einsatzplan'!$C$9:$C$207,$C84,'Einsatzplan'!$N$9:$N$207,$N84),""))</f>
        <v/>
      </c>
      <c r="P84" s="22">
        <f>IF(OR($A84="",$B84="",$C84=""),"",IF(AND($I84="Ja",$J84="Ja",$K84="Ja",$L84="OK",$M84&lt;='Übersicht'!$B$4,$O84&lt;=IFERROR(INDEX('Aushilfen'!$H$5:$H$103,MATCH($C84,'Aushilfen'!$A$5:$A$103,0)),0)),"OK","Prüfen"))</f>
        <v/>
      </c>
      <c r="Q84" s="9" t="n"/>
    </row>
    <row r="85" ht="22" customHeight="1">
      <c r="A85" s="9" t="n"/>
      <c r="B85" s="9" t="n"/>
      <c r="C85" s="9" t="n"/>
      <c r="D85" s="34">
        <f>IF($B85="","",IFERROR(INDEX('Bedarf'!$B$5:$B$103,MATCH($B85,'Bedarf'!$A$5:$A$103,0)),""))</f>
        <v/>
      </c>
      <c r="E85" s="34">
        <f>IF($B85="","",IFERROR(INDEX('Bedarf'!$C$5:$C$103,MATCH($B85,'Bedarf'!$A$5:$A$103,0)),""))</f>
        <v/>
      </c>
      <c r="F85" s="8">
        <f>IF($B85="","",IFERROR(INDEX('Bedarf'!$D$5:$D$103,MATCH($B85,'Bedarf'!$A$5:$A$103,0)),""))</f>
        <v/>
      </c>
      <c r="G85" s="8">
        <f>IF($B85="","",IFERROR(INDEX('Bedarf'!$E$5:$E$103,MATCH($B85,'Bedarf'!$A$5:$A$103,0)),""))</f>
        <v/>
      </c>
      <c r="H85" s="8">
        <f>IF($C85="","",IFERROR(INDEX('Aushilfen'!$B$5:$B$103,MATCH($C85,'Aushilfen'!$A$5:$A$103,0)),""))</f>
        <v/>
      </c>
      <c r="I85" s="20">
        <f>IF(OR($C85="",$G85=""),"",IFERROR(INDEX('Aushilfen'!$D$5:$G$103,MATCH($C85,'Aushilfen'!$A$5:$A$103,0),MATCH($G85,tblAushilfen[[#Headers],[Service]:[Spüle]],0)),"Nein"))</f>
        <v/>
      </c>
      <c r="J85" s="20">
        <f>IF(OR($C85="",$D85="",$E85=""),"",IF(COUNTIFS('Verfügbarkeit'!$B$5:$B$203,$C85,'Verfügbarkeit'!$C$5:$C$203,"&lt;="&amp;$D85,'Verfügbarkeit'!$D$5:$D$203,"&gt;="&amp;$E85)&gt;0,"Ja","Nein"))</f>
        <v/>
      </c>
      <c r="K85" s="20">
        <f>IF($C85="","",IFERROR(INDEX('Aushilfen'!$C$5:$C$103,MATCH($C85,'Aushilfen'!$A$5:$A$103,0)),""))</f>
        <v/>
      </c>
      <c r="L85" s="20">
        <f>IF(OR($C85="",$D85="",$E85=""),"",IF(COUNTIFS('Einsatzplan'!$C$9:$C$207,$C85,'Einsatzplan'!$D$9:$D$207,"&lt;"&amp;$E85,'Einsatzplan'!$E$9:$E$207,"&gt;"&amp;$D85)&gt;1,"Konflikt","OK"))</f>
        <v/>
      </c>
      <c r="M85" s="25">
        <f>IF(OR($D85="",$E85=""),"",IFERROR(($E85-$D85)*24,""))</f>
        <v/>
      </c>
      <c r="N85" s="35">
        <f>IF($D85="","",INT($D85)-WEEKDAY(INT($D85),2)+1)</f>
        <v/>
      </c>
      <c r="O85" s="25">
        <f>IF(OR($C85="",$N85=""),"",IFERROR(SUMIFS('Einsatzplan'!$M$9:$M$207,'Einsatzplan'!$C$9:$C$207,$C85,'Einsatzplan'!$N$9:$N$207,$N85),""))</f>
        <v/>
      </c>
      <c r="P85" s="20">
        <f>IF(OR($A85="",$B85="",$C85=""),"",IF(AND($I85="Ja",$J85="Ja",$K85="Ja",$L85="OK",$M85&lt;='Übersicht'!$B$4,$O85&lt;=IFERROR(INDEX('Aushilfen'!$H$5:$H$103,MATCH($C85,'Aushilfen'!$A$5:$A$103,0)),0)),"OK","Prüfen"))</f>
        <v/>
      </c>
      <c r="Q85" s="9" t="n"/>
    </row>
    <row r="86" ht="22" customHeight="1">
      <c r="A86" s="9" t="n"/>
      <c r="B86" s="9" t="n"/>
      <c r="C86" s="9" t="n"/>
      <c r="D86" s="36">
        <f>IF($B86="","",IFERROR(INDEX('Bedarf'!$B$5:$B$103,MATCH($B86,'Bedarf'!$A$5:$A$103,0)),""))</f>
        <v/>
      </c>
      <c r="E86" s="36">
        <f>IF($B86="","",IFERROR(INDEX('Bedarf'!$C$5:$C$103,MATCH($B86,'Bedarf'!$A$5:$A$103,0)),""))</f>
        <v/>
      </c>
      <c r="F86" s="12">
        <f>IF($B86="","",IFERROR(INDEX('Bedarf'!$D$5:$D$103,MATCH($B86,'Bedarf'!$A$5:$A$103,0)),""))</f>
        <v/>
      </c>
      <c r="G86" s="12">
        <f>IF($B86="","",IFERROR(INDEX('Bedarf'!$E$5:$E$103,MATCH($B86,'Bedarf'!$A$5:$A$103,0)),""))</f>
        <v/>
      </c>
      <c r="H86" s="12">
        <f>IF($C86="","",IFERROR(INDEX('Aushilfen'!$B$5:$B$103,MATCH($C86,'Aushilfen'!$A$5:$A$103,0)),""))</f>
        <v/>
      </c>
      <c r="I86" s="22">
        <f>IF(OR($C86="",$G86=""),"",IFERROR(INDEX('Aushilfen'!$D$5:$G$103,MATCH($C86,'Aushilfen'!$A$5:$A$103,0),MATCH($G86,tblAushilfen[[#Headers],[Service]:[Spüle]],0)),"Nein"))</f>
        <v/>
      </c>
      <c r="J86" s="22">
        <f>IF(OR($C86="",$D86="",$E86=""),"",IF(COUNTIFS('Verfügbarkeit'!$B$5:$B$203,$C86,'Verfügbarkeit'!$C$5:$C$203,"&lt;="&amp;$D86,'Verfügbarkeit'!$D$5:$D$203,"&gt;="&amp;$E86)&gt;0,"Ja","Nein"))</f>
        <v/>
      </c>
      <c r="K86" s="22">
        <f>IF($C86="","",IFERROR(INDEX('Aushilfen'!$C$5:$C$103,MATCH($C86,'Aushilfen'!$A$5:$A$103,0)),""))</f>
        <v/>
      </c>
      <c r="L86" s="22">
        <f>IF(OR($C86="",$D86="",$E86=""),"",IF(COUNTIFS('Einsatzplan'!$C$9:$C$207,$C86,'Einsatzplan'!$D$9:$D$207,"&lt;"&amp;$E86,'Einsatzplan'!$E$9:$E$207,"&gt;"&amp;$D86)&gt;1,"Konflikt","OK"))</f>
        <v/>
      </c>
      <c r="M86" s="28">
        <f>IF(OR($D86="",$E86=""),"",IFERROR(($E86-$D86)*24,""))</f>
        <v/>
      </c>
      <c r="N86" s="37">
        <f>IF($D86="","",INT($D86)-WEEKDAY(INT($D86),2)+1)</f>
        <v/>
      </c>
      <c r="O86" s="28">
        <f>IF(OR($C86="",$N86=""),"",IFERROR(SUMIFS('Einsatzplan'!$M$9:$M$207,'Einsatzplan'!$C$9:$C$207,$C86,'Einsatzplan'!$N$9:$N$207,$N86),""))</f>
        <v/>
      </c>
      <c r="P86" s="22">
        <f>IF(OR($A86="",$B86="",$C86=""),"",IF(AND($I86="Ja",$J86="Ja",$K86="Ja",$L86="OK",$M86&lt;='Übersicht'!$B$4,$O86&lt;=IFERROR(INDEX('Aushilfen'!$H$5:$H$103,MATCH($C86,'Aushilfen'!$A$5:$A$103,0)),0)),"OK","Prüfen"))</f>
        <v/>
      </c>
      <c r="Q86" s="9" t="n"/>
    </row>
    <row r="87" ht="22" customHeight="1">
      <c r="A87" s="9" t="n"/>
      <c r="B87" s="9" t="n"/>
      <c r="C87" s="9" t="n"/>
      <c r="D87" s="34">
        <f>IF($B87="","",IFERROR(INDEX('Bedarf'!$B$5:$B$103,MATCH($B87,'Bedarf'!$A$5:$A$103,0)),""))</f>
        <v/>
      </c>
      <c r="E87" s="34">
        <f>IF($B87="","",IFERROR(INDEX('Bedarf'!$C$5:$C$103,MATCH($B87,'Bedarf'!$A$5:$A$103,0)),""))</f>
        <v/>
      </c>
      <c r="F87" s="8">
        <f>IF($B87="","",IFERROR(INDEX('Bedarf'!$D$5:$D$103,MATCH($B87,'Bedarf'!$A$5:$A$103,0)),""))</f>
        <v/>
      </c>
      <c r="G87" s="8">
        <f>IF($B87="","",IFERROR(INDEX('Bedarf'!$E$5:$E$103,MATCH($B87,'Bedarf'!$A$5:$A$103,0)),""))</f>
        <v/>
      </c>
      <c r="H87" s="8">
        <f>IF($C87="","",IFERROR(INDEX('Aushilfen'!$B$5:$B$103,MATCH($C87,'Aushilfen'!$A$5:$A$103,0)),""))</f>
        <v/>
      </c>
      <c r="I87" s="20">
        <f>IF(OR($C87="",$G87=""),"",IFERROR(INDEX('Aushilfen'!$D$5:$G$103,MATCH($C87,'Aushilfen'!$A$5:$A$103,0),MATCH($G87,tblAushilfen[[#Headers],[Service]:[Spüle]],0)),"Nein"))</f>
        <v/>
      </c>
      <c r="J87" s="20">
        <f>IF(OR($C87="",$D87="",$E87=""),"",IF(COUNTIFS('Verfügbarkeit'!$B$5:$B$203,$C87,'Verfügbarkeit'!$C$5:$C$203,"&lt;="&amp;$D87,'Verfügbarkeit'!$D$5:$D$203,"&gt;="&amp;$E87)&gt;0,"Ja","Nein"))</f>
        <v/>
      </c>
      <c r="K87" s="20">
        <f>IF($C87="","",IFERROR(INDEX('Aushilfen'!$C$5:$C$103,MATCH($C87,'Aushilfen'!$A$5:$A$103,0)),""))</f>
        <v/>
      </c>
      <c r="L87" s="20">
        <f>IF(OR($C87="",$D87="",$E87=""),"",IF(COUNTIFS('Einsatzplan'!$C$9:$C$207,$C87,'Einsatzplan'!$D$9:$D$207,"&lt;"&amp;$E87,'Einsatzplan'!$E$9:$E$207,"&gt;"&amp;$D87)&gt;1,"Konflikt","OK"))</f>
        <v/>
      </c>
      <c r="M87" s="25">
        <f>IF(OR($D87="",$E87=""),"",IFERROR(($E87-$D87)*24,""))</f>
        <v/>
      </c>
      <c r="N87" s="35">
        <f>IF($D87="","",INT($D87)-WEEKDAY(INT($D87),2)+1)</f>
        <v/>
      </c>
      <c r="O87" s="25">
        <f>IF(OR($C87="",$N87=""),"",IFERROR(SUMIFS('Einsatzplan'!$M$9:$M$207,'Einsatzplan'!$C$9:$C$207,$C87,'Einsatzplan'!$N$9:$N$207,$N87),""))</f>
        <v/>
      </c>
      <c r="P87" s="20">
        <f>IF(OR($A87="",$B87="",$C87=""),"",IF(AND($I87="Ja",$J87="Ja",$K87="Ja",$L87="OK",$M87&lt;='Übersicht'!$B$4,$O87&lt;=IFERROR(INDEX('Aushilfen'!$H$5:$H$103,MATCH($C87,'Aushilfen'!$A$5:$A$103,0)),0)),"OK","Prüfen"))</f>
        <v/>
      </c>
      <c r="Q87" s="9" t="n"/>
    </row>
    <row r="88" ht="22" customHeight="1">
      <c r="A88" s="9" t="n"/>
      <c r="B88" s="9" t="n"/>
      <c r="C88" s="9" t="n"/>
      <c r="D88" s="36">
        <f>IF($B88="","",IFERROR(INDEX('Bedarf'!$B$5:$B$103,MATCH($B88,'Bedarf'!$A$5:$A$103,0)),""))</f>
        <v/>
      </c>
      <c r="E88" s="36">
        <f>IF($B88="","",IFERROR(INDEX('Bedarf'!$C$5:$C$103,MATCH($B88,'Bedarf'!$A$5:$A$103,0)),""))</f>
        <v/>
      </c>
      <c r="F88" s="12">
        <f>IF($B88="","",IFERROR(INDEX('Bedarf'!$D$5:$D$103,MATCH($B88,'Bedarf'!$A$5:$A$103,0)),""))</f>
        <v/>
      </c>
      <c r="G88" s="12">
        <f>IF($B88="","",IFERROR(INDEX('Bedarf'!$E$5:$E$103,MATCH($B88,'Bedarf'!$A$5:$A$103,0)),""))</f>
        <v/>
      </c>
      <c r="H88" s="12">
        <f>IF($C88="","",IFERROR(INDEX('Aushilfen'!$B$5:$B$103,MATCH($C88,'Aushilfen'!$A$5:$A$103,0)),""))</f>
        <v/>
      </c>
      <c r="I88" s="22">
        <f>IF(OR($C88="",$G88=""),"",IFERROR(INDEX('Aushilfen'!$D$5:$G$103,MATCH($C88,'Aushilfen'!$A$5:$A$103,0),MATCH($G88,tblAushilfen[[#Headers],[Service]:[Spüle]],0)),"Nein"))</f>
        <v/>
      </c>
      <c r="J88" s="22">
        <f>IF(OR($C88="",$D88="",$E88=""),"",IF(COUNTIFS('Verfügbarkeit'!$B$5:$B$203,$C88,'Verfügbarkeit'!$C$5:$C$203,"&lt;="&amp;$D88,'Verfügbarkeit'!$D$5:$D$203,"&gt;="&amp;$E88)&gt;0,"Ja","Nein"))</f>
        <v/>
      </c>
      <c r="K88" s="22">
        <f>IF($C88="","",IFERROR(INDEX('Aushilfen'!$C$5:$C$103,MATCH($C88,'Aushilfen'!$A$5:$A$103,0)),""))</f>
        <v/>
      </c>
      <c r="L88" s="22">
        <f>IF(OR($C88="",$D88="",$E88=""),"",IF(COUNTIFS('Einsatzplan'!$C$9:$C$207,$C88,'Einsatzplan'!$D$9:$D$207,"&lt;"&amp;$E88,'Einsatzplan'!$E$9:$E$207,"&gt;"&amp;$D88)&gt;1,"Konflikt","OK"))</f>
        <v/>
      </c>
      <c r="M88" s="28">
        <f>IF(OR($D88="",$E88=""),"",IFERROR(($E88-$D88)*24,""))</f>
        <v/>
      </c>
      <c r="N88" s="37">
        <f>IF($D88="","",INT($D88)-WEEKDAY(INT($D88),2)+1)</f>
        <v/>
      </c>
      <c r="O88" s="28">
        <f>IF(OR($C88="",$N88=""),"",IFERROR(SUMIFS('Einsatzplan'!$M$9:$M$207,'Einsatzplan'!$C$9:$C$207,$C88,'Einsatzplan'!$N$9:$N$207,$N88),""))</f>
        <v/>
      </c>
      <c r="P88" s="22">
        <f>IF(OR($A88="",$B88="",$C88=""),"",IF(AND($I88="Ja",$J88="Ja",$K88="Ja",$L88="OK",$M88&lt;='Übersicht'!$B$4,$O88&lt;=IFERROR(INDEX('Aushilfen'!$H$5:$H$103,MATCH($C88,'Aushilfen'!$A$5:$A$103,0)),0)),"OK","Prüfen"))</f>
        <v/>
      </c>
      <c r="Q88" s="9" t="n"/>
    </row>
    <row r="89" ht="22" customHeight="1">
      <c r="A89" s="9" t="n"/>
      <c r="B89" s="9" t="n"/>
      <c r="C89" s="9" t="n"/>
      <c r="D89" s="34">
        <f>IF($B89="","",IFERROR(INDEX('Bedarf'!$B$5:$B$103,MATCH($B89,'Bedarf'!$A$5:$A$103,0)),""))</f>
        <v/>
      </c>
      <c r="E89" s="34">
        <f>IF($B89="","",IFERROR(INDEX('Bedarf'!$C$5:$C$103,MATCH($B89,'Bedarf'!$A$5:$A$103,0)),""))</f>
        <v/>
      </c>
      <c r="F89" s="8">
        <f>IF($B89="","",IFERROR(INDEX('Bedarf'!$D$5:$D$103,MATCH($B89,'Bedarf'!$A$5:$A$103,0)),""))</f>
        <v/>
      </c>
      <c r="G89" s="8">
        <f>IF($B89="","",IFERROR(INDEX('Bedarf'!$E$5:$E$103,MATCH($B89,'Bedarf'!$A$5:$A$103,0)),""))</f>
        <v/>
      </c>
      <c r="H89" s="8">
        <f>IF($C89="","",IFERROR(INDEX('Aushilfen'!$B$5:$B$103,MATCH($C89,'Aushilfen'!$A$5:$A$103,0)),""))</f>
        <v/>
      </c>
      <c r="I89" s="20">
        <f>IF(OR($C89="",$G89=""),"",IFERROR(INDEX('Aushilfen'!$D$5:$G$103,MATCH($C89,'Aushilfen'!$A$5:$A$103,0),MATCH($G89,tblAushilfen[[#Headers],[Service]:[Spüle]],0)),"Nein"))</f>
        <v/>
      </c>
      <c r="J89" s="20">
        <f>IF(OR($C89="",$D89="",$E89=""),"",IF(COUNTIFS('Verfügbarkeit'!$B$5:$B$203,$C89,'Verfügbarkeit'!$C$5:$C$203,"&lt;="&amp;$D89,'Verfügbarkeit'!$D$5:$D$203,"&gt;="&amp;$E89)&gt;0,"Ja","Nein"))</f>
        <v/>
      </c>
      <c r="K89" s="20">
        <f>IF($C89="","",IFERROR(INDEX('Aushilfen'!$C$5:$C$103,MATCH($C89,'Aushilfen'!$A$5:$A$103,0)),""))</f>
        <v/>
      </c>
      <c r="L89" s="20">
        <f>IF(OR($C89="",$D89="",$E89=""),"",IF(COUNTIFS('Einsatzplan'!$C$9:$C$207,$C89,'Einsatzplan'!$D$9:$D$207,"&lt;"&amp;$E89,'Einsatzplan'!$E$9:$E$207,"&gt;"&amp;$D89)&gt;1,"Konflikt","OK"))</f>
        <v/>
      </c>
      <c r="M89" s="25">
        <f>IF(OR($D89="",$E89=""),"",IFERROR(($E89-$D89)*24,""))</f>
        <v/>
      </c>
      <c r="N89" s="35">
        <f>IF($D89="","",INT($D89)-WEEKDAY(INT($D89),2)+1)</f>
        <v/>
      </c>
      <c r="O89" s="25">
        <f>IF(OR($C89="",$N89=""),"",IFERROR(SUMIFS('Einsatzplan'!$M$9:$M$207,'Einsatzplan'!$C$9:$C$207,$C89,'Einsatzplan'!$N$9:$N$207,$N89),""))</f>
        <v/>
      </c>
      <c r="P89" s="20">
        <f>IF(OR($A89="",$B89="",$C89=""),"",IF(AND($I89="Ja",$J89="Ja",$K89="Ja",$L89="OK",$M89&lt;='Übersicht'!$B$4,$O89&lt;=IFERROR(INDEX('Aushilfen'!$H$5:$H$103,MATCH($C89,'Aushilfen'!$A$5:$A$103,0)),0)),"OK","Prüfen"))</f>
        <v/>
      </c>
      <c r="Q89" s="9" t="n"/>
    </row>
    <row r="90" ht="22" customHeight="1">
      <c r="A90" s="9" t="n"/>
      <c r="B90" s="9" t="n"/>
      <c r="C90" s="9" t="n"/>
      <c r="D90" s="36">
        <f>IF($B90="","",IFERROR(INDEX('Bedarf'!$B$5:$B$103,MATCH($B90,'Bedarf'!$A$5:$A$103,0)),""))</f>
        <v/>
      </c>
      <c r="E90" s="36">
        <f>IF($B90="","",IFERROR(INDEX('Bedarf'!$C$5:$C$103,MATCH($B90,'Bedarf'!$A$5:$A$103,0)),""))</f>
        <v/>
      </c>
      <c r="F90" s="12">
        <f>IF($B90="","",IFERROR(INDEX('Bedarf'!$D$5:$D$103,MATCH($B90,'Bedarf'!$A$5:$A$103,0)),""))</f>
        <v/>
      </c>
      <c r="G90" s="12">
        <f>IF($B90="","",IFERROR(INDEX('Bedarf'!$E$5:$E$103,MATCH($B90,'Bedarf'!$A$5:$A$103,0)),""))</f>
        <v/>
      </c>
      <c r="H90" s="12">
        <f>IF($C90="","",IFERROR(INDEX('Aushilfen'!$B$5:$B$103,MATCH($C90,'Aushilfen'!$A$5:$A$103,0)),""))</f>
        <v/>
      </c>
      <c r="I90" s="22">
        <f>IF(OR($C90="",$G90=""),"",IFERROR(INDEX('Aushilfen'!$D$5:$G$103,MATCH($C90,'Aushilfen'!$A$5:$A$103,0),MATCH($G90,tblAushilfen[[#Headers],[Service]:[Spüle]],0)),"Nein"))</f>
        <v/>
      </c>
      <c r="J90" s="22">
        <f>IF(OR($C90="",$D90="",$E90=""),"",IF(COUNTIFS('Verfügbarkeit'!$B$5:$B$203,$C90,'Verfügbarkeit'!$C$5:$C$203,"&lt;="&amp;$D90,'Verfügbarkeit'!$D$5:$D$203,"&gt;="&amp;$E90)&gt;0,"Ja","Nein"))</f>
        <v/>
      </c>
      <c r="K90" s="22">
        <f>IF($C90="","",IFERROR(INDEX('Aushilfen'!$C$5:$C$103,MATCH($C90,'Aushilfen'!$A$5:$A$103,0)),""))</f>
        <v/>
      </c>
      <c r="L90" s="22">
        <f>IF(OR($C90="",$D90="",$E90=""),"",IF(COUNTIFS('Einsatzplan'!$C$9:$C$207,$C90,'Einsatzplan'!$D$9:$D$207,"&lt;"&amp;$E90,'Einsatzplan'!$E$9:$E$207,"&gt;"&amp;$D90)&gt;1,"Konflikt","OK"))</f>
        <v/>
      </c>
      <c r="M90" s="28">
        <f>IF(OR($D90="",$E90=""),"",IFERROR(($E90-$D90)*24,""))</f>
        <v/>
      </c>
      <c r="N90" s="37">
        <f>IF($D90="","",INT($D90)-WEEKDAY(INT($D90),2)+1)</f>
        <v/>
      </c>
      <c r="O90" s="28">
        <f>IF(OR($C90="",$N90=""),"",IFERROR(SUMIFS('Einsatzplan'!$M$9:$M$207,'Einsatzplan'!$C$9:$C$207,$C90,'Einsatzplan'!$N$9:$N$207,$N90),""))</f>
        <v/>
      </c>
      <c r="P90" s="22">
        <f>IF(OR($A90="",$B90="",$C90=""),"",IF(AND($I90="Ja",$J90="Ja",$K90="Ja",$L90="OK",$M90&lt;='Übersicht'!$B$4,$O90&lt;=IFERROR(INDEX('Aushilfen'!$H$5:$H$103,MATCH($C90,'Aushilfen'!$A$5:$A$103,0)),0)),"OK","Prüfen"))</f>
        <v/>
      </c>
      <c r="Q90" s="9" t="n"/>
    </row>
    <row r="91" ht="22" customHeight="1">
      <c r="A91" s="9" t="n"/>
      <c r="B91" s="9" t="n"/>
      <c r="C91" s="9" t="n"/>
      <c r="D91" s="34">
        <f>IF($B91="","",IFERROR(INDEX('Bedarf'!$B$5:$B$103,MATCH($B91,'Bedarf'!$A$5:$A$103,0)),""))</f>
        <v/>
      </c>
      <c r="E91" s="34">
        <f>IF($B91="","",IFERROR(INDEX('Bedarf'!$C$5:$C$103,MATCH($B91,'Bedarf'!$A$5:$A$103,0)),""))</f>
        <v/>
      </c>
      <c r="F91" s="8">
        <f>IF($B91="","",IFERROR(INDEX('Bedarf'!$D$5:$D$103,MATCH($B91,'Bedarf'!$A$5:$A$103,0)),""))</f>
        <v/>
      </c>
      <c r="G91" s="8">
        <f>IF($B91="","",IFERROR(INDEX('Bedarf'!$E$5:$E$103,MATCH($B91,'Bedarf'!$A$5:$A$103,0)),""))</f>
        <v/>
      </c>
      <c r="H91" s="8">
        <f>IF($C91="","",IFERROR(INDEX('Aushilfen'!$B$5:$B$103,MATCH($C91,'Aushilfen'!$A$5:$A$103,0)),""))</f>
        <v/>
      </c>
      <c r="I91" s="20">
        <f>IF(OR($C91="",$G91=""),"",IFERROR(INDEX('Aushilfen'!$D$5:$G$103,MATCH($C91,'Aushilfen'!$A$5:$A$103,0),MATCH($G91,tblAushilfen[[#Headers],[Service]:[Spüle]],0)),"Nein"))</f>
        <v/>
      </c>
      <c r="J91" s="20">
        <f>IF(OR($C91="",$D91="",$E91=""),"",IF(COUNTIFS('Verfügbarkeit'!$B$5:$B$203,$C91,'Verfügbarkeit'!$C$5:$C$203,"&lt;="&amp;$D91,'Verfügbarkeit'!$D$5:$D$203,"&gt;="&amp;$E91)&gt;0,"Ja","Nein"))</f>
        <v/>
      </c>
      <c r="K91" s="20">
        <f>IF($C91="","",IFERROR(INDEX('Aushilfen'!$C$5:$C$103,MATCH($C91,'Aushilfen'!$A$5:$A$103,0)),""))</f>
        <v/>
      </c>
      <c r="L91" s="20">
        <f>IF(OR($C91="",$D91="",$E91=""),"",IF(COUNTIFS('Einsatzplan'!$C$9:$C$207,$C91,'Einsatzplan'!$D$9:$D$207,"&lt;"&amp;$E91,'Einsatzplan'!$E$9:$E$207,"&gt;"&amp;$D91)&gt;1,"Konflikt","OK"))</f>
        <v/>
      </c>
      <c r="M91" s="25">
        <f>IF(OR($D91="",$E91=""),"",IFERROR(($E91-$D91)*24,""))</f>
        <v/>
      </c>
      <c r="N91" s="35">
        <f>IF($D91="","",INT($D91)-WEEKDAY(INT($D91),2)+1)</f>
        <v/>
      </c>
      <c r="O91" s="25">
        <f>IF(OR($C91="",$N91=""),"",IFERROR(SUMIFS('Einsatzplan'!$M$9:$M$207,'Einsatzplan'!$C$9:$C$207,$C91,'Einsatzplan'!$N$9:$N$207,$N91),""))</f>
        <v/>
      </c>
      <c r="P91" s="20">
        <f>IF(OR($A91="",$B91="",$C91=""),"",IF(AND($I91="Ja",$J91="Ja",$K91="Ja",$L91="OK",$M91&lt;='Übersicht'!$B$4,$O91&lt;=IFERROR(INDEX('Aushilfen'!$H$5:$H$103,MATCH($C91,'Aushilfen'!$A$5:$A$103,0)),0)),"OK","Prüfen"))</f>
        <v/>
      </c>
      <c r="Q91" s="9" t="n"/>
    </row>
    <row r="92" ht="22" customHeight="1">
      <c r="A92" s="9" t="n"/>
      <c r="B92" s="9" t="n"/>
      <c r="C92" s="9" t="n"/>
      <c r="D92" s="36">
        <f>IF($B92="","",IFERROR(INDEX('Bedarf'!$B$5:$B$103,MATCH($B92,'Bedarf'!$A$5:$A$103,0)),""))</f>
        <v/>
      </c>
      <c r="E92" s="36">
        <f>IF($B92="","",IFERROR(INDEX('Bedarf'!$C$5:$C$103,MATCH($B92,'Bedarf'!$A$5:$A$103,0)),""))</f>
        <v/>
      </c>
      <c r="F92" s="12">
        <f>IF($B92="","",IFERROR(INDEX('Bedarf'!$D$5:$D$103,MATCH($B92,'Bedarf'!$A$5:$A$103,0)),""))</f>
        <v/>
      </c>
      <c r="G92" s="12">
        <f>IF($B92="","",IFERROR(INDEX('Bedarf'!$E$5:$E$103,MATCH($B92,'Bedarf'!$A$5:$A$103,0)),""))</f>
        <v/>
      </c>
      <c r="H92" s="12">
        <f>IF($C92="","",IFERROR(INDEX('Aushilfen'!$B$5:$B$103,MATCH($C92,'Aushilfen'!$A$5:$A$103,0)),""))</f>
        <v/>
      </c>
      <c r="I92" s="22">
        <f>IF(OR($C92="",$G92=""),"",IFERROR(INDEX('Aushilfen'!$D$5:$G$103,MATCH($C92,'Aushilfen'!$A$5:$A$103,0),MATCH($G92,tblAushilfen[[#Headers],[Service]:[Spüle]],0)),"Nein"))</f>
        <v/>
      </c>
      <c r="J92" s="22">
        <f>IF(OR($C92="",$D92="",$E92=""),"",IF(COUNTIFS('Verfügbarkeit'!$B$5:$B$203,$C92,'Verfügbarkeit'!$C$5:$C$203,"&lt;="&amp;$D92,'Verfügbarkeit'!$D$5:$D$203,"&gt;="&amp;$E92)&gt;0,"Ja","Nein"))</f>
        <v/>
      </c>
      <c r="K92" s="22">
        <f>IF($C92="","",IFERROR(INDEX('Aushilfen'!$C$5:$C$103,MATCH($C92,'Aushilfen'!$A$5:$A$103,0)),""))</f>
        <v/>
      </c>
      <c r="L92" s="22">
        <f>IF(OR($C92="",$D92="",$E92=""),"",IF(COUNTIFS('Einsatzplan'!$C$9:$C$207,$C92,'Einsatzplan'!$D$9:$D$207,"&lt;"&amp;$E92,'Einsatzplan'!$E$9:$E$207,"&gt;"&amp;$D92)&gt;1,"Konflikt","OK"))</f>
        <v/>
      </c>
      <c r="M92" s="28">
        <f>IF(OR($D92="",$E92=""),"",IFERROR(($E92-$D92)*24,""))</f>
        <v/>
      </c>
      <c r="N92" s="37">
        <f>IF($D92="","",INT($D92)-WEEKDAY(INT($D92),2)+1)</f>
        <v/>
      </c>
      <c r="O92" s="28">
        <f>IF(OR($C92="",$N92=""),"",IFERROR(SUMIFS('Einsatzplan'!$M$9:$M$207,'Einsatzplan'!$C$9:$C$207,$C92,'Einsatzplan'!$N$9:$N$207,$N92),""))</f>
        <v/>
      </c>
      <c r="P92" s="22">
        <f>IF(OR($A92="",$B92="",$C92=""),"",IF(AND($I92="Ja",$J92="Ja",$K92="Ja",$L92="OK",$M92&lt;='Übersicht'!$B$4,$O92&lt;=IFERROR(INDEX('Aushilfen'!$H$5:$H$103,MATCH($C92,'Aushilfen'!$A$5:$A$103,0)),0)),"OK","Prüfen"))</f>
        <v/>
      </c>
      <c r="Q92" s="9" t="n"/>
    </row>
    <row r="93" ht="22" customHeight="1">
      <c r="A93" s="9" t="n"/>
      <c r="B93" s="9" t="n"/>
      <c r="C93" s="9" t="n"/>
      <c r="D93" s="34">
        <f>IF($B93="","",IFERROR(INDEX('Bedarf'!$B$5:$B$103,MATCH($B93,'Bedarf'!$A$5:$A$103,0)),""))</f>
        <v/>
      </c>
      <c r="E93" s="34">
        <f>IF($B93="","",IFERROR(INDEX('Bedarf'!$C$5:$C$103,MATCH($B93,'Bedarf'!$A$5:$A$103,0)),""))</f>
        <v/>
      </c>
      <c r="F93" s="8">
        <f>IF($B93="","",IFERROR(INDEX('Bedarf'!$D$5:$D$103,MATCH($B93,'Bedarf'!$A$5:$A$103,0)),""))</f>
        <v/>
      </c>
      <c r="G93" s="8">
        <f>IF($B93="","",IFERROR(INDEX('Bedarf'!$E$5:$E$103,MATCH($B93,'Bedarf'!$A$5:$A$103,0)),""))</f>
        <v/>
      </c>
      <c r="H93" s="8">
        <f>IF($C93="","",IFERROR(INDEX('Aushilfen'!$B$5:$B$103,MATCH($C93,'Aushilfen'!$A$5:$A$103,0)),""))</f>
        <v/>
      </c>
      <c r="I93" s="20">
        <f>IF(OR($C93="",$G93=""),"",IFERROR(INDEX('Aushilfen'!$D$5:$G$103,MATCH($C93,'Aushilfen'!$A$5:$A$103,0),MATCH($G93,tblAushilfen[[#Headers],[Service]:[Spüle]],0)),"Nein"))</f>
        <v/>
      </c>
      <c r="J93" s="20">
        <f>IF(OR($C93="",$D93="",$E93=""),"",IF(COUNTIFS('Verfügbarkeit'!$B$5:$B$203,$C93,'Verfügbarkeit'!$C$5:$C$203,"&lt;="&amp;$D93,'Verfügbarkeit'!$D$5:$D$203,"&gt;="&amp;$E93)&gt;0,"Ja","Nein"))</f>
        <v/>
      </c>
      <c r="K93" s="20">
        <f>IF($C93="","",IFERROR(INDEX('Aushilfen'!$C$5:$C$103,MATCH($C93,'Aushilfen'!$A$5:$A$103,0)),""))</f>
        <v/>
      </c>
      <c r="L93" s="20">
        <f>IF(OR($C93="",$D93="",$E93=""),"",IF(COUNTIFS('Einsatzplan'!$C$9:$C$207,$C93,'Einsatzplan'!$D$9:$D$207,"&lt;"&amp;$E93,'Einsatzplan'!$E$9:$E$207,"&gt;"&amp;$D93)&gt;1,"Konflikt","OK"))</f>
        <v/>
      </c>
      <c r="M93" s="25">
        <f>IF(OR($D93="",$E93=""),"",IFERROR(($E93-$D93)*24,""))</f>
        <v/>
      </c>
      <c r="N93" s="35">
        <f>IF($D93="","",INT($D93)-WEEKDAY(INT($D93),2)+1)</f>
        <v/>
      </c>
      <c r="O93" s="25">
        <f>IF(OR($C93="",$N93=""),"",IFERROR(SUMIFS('Einsatzplan'!$M$9:$M$207,'Einsatzplan'!$C$9:$C$207,$C93,'Einsatzplan'!$N$9:$N$207,$N93),""))</f>
        <v/>
      </c>
      <c r="P93" s="20">
        <f>IF(OR($A93="",$B93="",$C93=""),"",IF(AND($I93="Ja",$J93="Ja",$K93="Ja",$L93="OK",$M93&lt;='Übersicht'!$B$4,$O93&lt;=IFERROR(INDEX('Aushilfen'!$H$5:$H$103,MATCH($C93,'Aushilfen'!$A$5:$A$103,0)),0)),"OK","Prüfen"))</f>
        <v/>
      </c>
      <c r="Q93" s="9" t="n"/>
    </row>
    <row r="94" ht="22" customHeight="1">
      <c r="A94" s="9" t="n"/>
      <c r="B94" s="9" t="n"/>
      <c r="C94" s="9" t="n"/>
      <c r="D94" s="36">
        <f>IF($B94="","",IFERROR(INDEX('Bedarf'!$B$5:$B$103,MATCH($B94,'Bedarf'!$A$5:$A$103,0)),""))</f>
        <v/>
      </c>
      <c r="E94" s="36">
        <f>IF($B94="","",IFERROR(INDEX('Bedarf'!$C$5:$C$103,MATCH($B94,'Bedarf'!$A$5:$A$103,0)),""))</f>
        <v/>
      </c>
      <c r="F94" s="12">
        <f>IF($B94="","",IFERROR(INDEX('Bedarf'!$D$5:$D$103,MATCH($B94,'Bedarf'!$A$5:$A$103,0)),""))</f>
        <v/>
      </c>
      <c r="G94" s="12">
        <f>IF($B94="","",IFERROR(INDEX('Bedarf'!$E$5:$E$103,MATCH($B94,'Bedarf'!$A$5:$A$103,0)),""))</f>
        <v/>
      </c>
      <c r="H94" s="12">
        <f>IF($C94="","",IFERROR(INDEX('Aushilfen'!$B$5:$B$103,MATCH($C94,'Aushilfen'!$A$5:$A$103,0)),""))</f>
        <v/>
      </c>
      <c r="I94" s="22">
        <f>IF(OR($C94="",$G94=""),"",IFERROR(INDEX('Aushilfen'!$D$5:$G$103,MATCH($C94,'Aushilfen'!$A$5:$A$103,0),MATCH($G94,tblAushilfen[[#Headers],[Service]:[Spüle]],0)),"Nein"))</f>
        <v/>
      </c>
      <c r="J94" s="22">
        <f>IF(OR($C94="",$D94="",$E94=""),"",IF(COUNTIFS('Verfügbarkeit'!$B$5:$B$203,$C94,'Verfügbarkeit'!$C$5:$C$203,"&lt;="&amp;$D94,'Verfügbarkeit'!$D$5:$D$203,"&gt;="&amp;$E94)&gt;0,"Ja","Nein"))</f>
        <v/>
      </c>
      <c r="K94" s="22">
        <f>IF($C94="","",IFERROR(INDEX('Aushilfen'!$C$5:$C$103,MATCH($C94,'Aushilfen'!$A$5:$A$103,0)),""))</f>
        <v/>
      </c>
      <c r="L94" s="22">
        <f>IF(OR($C94="",$D94="",$E94=""),"",IF(COUNTIFS('Einsatzplan'!$C$9:$C$207,$C94,'Einsatzplan'!$D$9:$D$207,"&lt;"&amp;$E94,'Einsatzplan'!$E$9:$E$207,"&gt;"&amp;$D94)&gt;1,"Konflikt","OK"))</f>
        <v/>
      </c>
      <c r="M94" s="28">
        <f>IF(OR($D94="",$E94=""),"",IFERROR(($E94-$D94)*24,""))</f>
        <v/>
      </c>
      <c r="N94" s="37">
        <f>IF($D94="","",INT($D94)-WEEKDAY(INT($D94),2)+1)</f>
        <v/>
      </c>
      <c r="O94" s="28">
        <f>IF(OR($C94="",$N94=""),"",IFERROR(SUMIFS('Einsatzplan'!$M$9:$M$207,'Einsatzplan'!$C$9:$C$207,$C94,'Einsatzplan'!$N$9:$N$207,$N94),""))</f>
        <v/>
      </c>
      <c r="P94" s="22">
        <f>IF(OR($A94="",$B94="",$C94=""),"",IF(AND($I94="Ja",$J94="Ja",$K94="Ja",$L94="OK",$M94&lt;='Übersicht'!$B$4,$O94&lt;=IFERROR(INDEX('Aushilfen'!$H$5:$H$103,MATCH($C94,'Aushilfen'!$A$5:$A$103,0)),0)),"OK","Prüfen"))</f>
        <v/>
      </c>
      <c r="Q94" s="9" t="n"/>
    </row>
    <row r="95" ht="22" customHeight="1">
      <c r="A95" s="9" t="n"/>
      <c r="B95" s="9" t="n"/>
      <c r="C95" s="9" t="n"/>
      <c r="D95" s="34">
        <f>IF($B95="","",IFERROR(INDEX('Bedarf'!$B$5:$B$103,MATCH($B95,'Bedarf'!$A$5:$A$103,0)),""))</f>
        <v/>
      </c>
      <c r="E95" s="34">
        <f>IF($B95="","",IFERROR(INDEX('Bedarf'!$C$5:$C$103,MATCH($B95,'Bedarf'!$A$5:$A$103,0)),""))</f>
        <v/>
      </c>
      <c r="F95" s="8">
        <f>IF($B95="","",IFERROR(INDEX('Bedarf'!$D$5:$D$103,MATCH($B95,'Bedarf'!$A$5:$A$103,0)),""))</f>
        <v/>
      </c>
      <c r="G95" s="8">
        <f>IF($B95="","",IFERROR(INDEX('Bedarf'!$E$5:$E$103,MATCH($B95,'Bedarf'!$A$5:$A$103,0)),""))</f>
        <v/>
      </c>
      <c r="H95" s="8">
        <f>IF($C95="","",IFERROR(INDEX('Aushilfen'!$B$5:$B$103,MATCH($C95,'Aushilfen'!$A$5:$A$103,0)),""))</f>
        <v/>
      </c>
      <c r="I95" s="20">
        <f>IF(OR($C95="",$G95=""),"",IFERROR(INDEX('Aushilfen'!$D$5:$G$103,MATCH($C95,'Aushilfen'!$A$5:$A$103,0),MATCH($G95,tblAushilfen[[#Headers],[Service]:[Spüle]],0)),"Nein"))</f>
        <v/>
      </c>
      <c r="J95" s="20">
        <f>IF(OR($C95="",$D95="",$E95=""),"",IF(COUNTIFS('Verfügbarkeit'!$B$5:$B$203,$C95,'Verfügbarkeit'!$C$5:$C$203,"&lt;="&amp;$D95,'Verfügbarkeit'!$D$5:$D$203,"&gt;="&amp;$E95)&gt;0,"Ja","Nein"))</f>
        <v/>
      </c>
      <c r="K95" s="20">
        <f>IF($C95="","",IFERROR(INDEX('Aushilfen'!$C$5:$C$103,MATCH($C95,'Aushilfen'!$A$5:$A$103,0)),""))</f>
        <v/>
      </c>
      <c r="L95" s="20">
        <f>IF(OR($C95="",$D95="",$E95=""),"",IF(COUNTIFS('Einsatzplan'!$C$9:$C$207,$C95,'Einsatzplan'!$D$9:$D$207,"&lt;"&amp;$E95,'Einsatzplan'!$E$9:$E$207,"&gt;"&amp;$D95)&gt;1,"Konflikt","OK"))</f>
        <v/>
      </c>
      <c r="M95" s="25">
        <f>IF(OR($D95="",$E95=""),"",IFERROR(($E95-$D95)*24,""))</f>
        <v/>
      </c>
      <c r="N95" s="35">
        <f>IF($D95="","",INT($D95)-WEEKDAY(INT($D95),2)+1)</f>
        <v/>
      </c>
      <c r="O95" s="25">
        <f>IF(OR($C95="",$N95=""),"",IFERROR(SUMIFS('Einsatzplan'!$M$9:$M$207,'Einsatzplan'!$C$9:$C$207,$C95,'Einsatzplan'!$N$9:$N$207,$N95),""))</f>
        <v/>
      </c>
      <c r="P95" s="20">
        <f>IF(OR($A95="",$B95="",$C95=""),"",IF(AND($I95="Ja",$J95="Ja",$K95="Ja",$L95="OK",$M95&lt;='Übersicht'!$B$4,$O95&lt;=IFERROR(INDEX('Aushilfen'!$H$5:$H$103,MATCH($C95,'Aushilfen'!$A$5:$A$103,0)),0)),"OK","Prüfen"))</f>
        <v/>
      </c>
      <c r="Q95" s="9" t="n"/>
    </row>
    <row r="96" ht="22" customHeight="1">
      <c r="A96" s="9" t="n"/>
      <c r="B96" s="9" t="n"/>
      <c r="C96" s="9" t="n"/>
      <c r="D96" s="36">
        <f>IF($B96="","",IFERROR(INDEX('Bedarf'!$B$5:$B$103,MATCH($B96,'Bedarf'!$A$5:$A$103,0)),""))</f>
        <v/>
      </c>
      <c r="E96" s="36">
        <f>IF($B96="","",IFERROR(INDEX('Bedarf'!$C$5:$C$103,MATCH($B96,'Bedarf'!$A$5:$A$103,0)),""))</f>
        <v/>
      </c>
      <c r="F96" s="12">
        <f>IF($B96="","",IFERROR(INDEX('Bedarf'!$D$5:$D$103,MATCH($B96,'Bedarf'!$A$5:$A$103,0)),""))</f>
        <v/>
      </c>
      <c r="G96" s="12">
        <f>IF($B96="","",IFERROR(INDEX('Bedarf'!$E$5:$E$103,MATCH($B96,'Bedarf'!$A$5:$A$103,0)),""))</f>
        <v/>
      </c>
      <c r="H96" s="12">
        <f>IF($C96="","",IFERROR(INDEX('Aushilfen'!$B$5:$B$103,MATCH($C96,'Aushilfen'!$A$5:$A$103,0)),""))</f>
        <v/>
      </c>
      <c r="I96" s="22">
        <f>IF(OR($C96="",$G96=""),"",IFERROR(INDEX('Aushilfen'!$D$5:$G$103,MATCH($C96,'Aushilfen'!$A$5:$A$103,0),MATCH($G96,tblAushilfen[[#Headers],[Service]:[Spüle]],0)),"Nein"))</f>
        <v/>
      </c>
      <c r="J96" s="22">
        <f>IF(OR($C96="",$D96="",$E96=""),"",IF(COUNTIFS('Verfügbarkeit'!$B$5:$B$203,$C96,'Verfügbarkeit'!$C$5:$C$203,"&lt;="&amp;$D96,'Verfügbarkeit'!$D$5:$D$203,"&gt;="&amp;$E96)&gt;0,"Ja","Nein"))</f>
        <v/>
      </c>
      <c r="K96" s="22">
        <f>IF($C96="","",IFERROR(INDEX('Aushilfen'!$C$5:$C$103,MATCH($C96,'Aushilfen'!$A$5:$A$103,0)),""))</f>
        <v/>
      </c>
      <c r="L96" s="22">
        <f>IF(OR($C96="",$D96="",$E96=""),"",IF(COUNTIFS('Einsatzplan'!$C$9:$C$207,$C96,'Einsatzplan'!$D$9:$D$207,"&lt;"&amp;$E96,'Einsatzplan'!$E$9:$E$207,"&gt;"&amp;$D96)&gt;1,"Konflikt","OK"))</f>
        <v/>
      </c>
      <c r="M96" s="28">
        <f>IF(OR($D96="",$E96=""),"",IFERROR(($E96-$D96)*24,""))</f>
        <v/>
      </c>
      <c r="N96" s="37">
        <f>IF($D96="","",INT($D96)-WEEKDAY(INT($D96),2)+1)</f>
        <v/>
      </c>
      <c r="O96" s="28">
        <f>IF(OR($C96="",$N96=""),"",IFERROR(SUMIFS('Einsatzplan'!$M$9:$M$207,'Einsatzplan'!$C$9:$C$207,$C96,'Einsatzplan'!$N$9:$N$207,$N96),""))</f>
        <v/>
      </c>
      <c r="P96" s="22">
        <f>IF(OR($A96="",$B96="",$C96=""),"",IF(AND($I96="Ja",$J96="Ja",$K96="Ja",$L96="OK",$M96&lt;='Übersicht'!$B$4,$O96&lt;=IFERROR(INDEX('Aushilfen'!$H$5:$H$103,MATCH($C96,'Aushilfen'!$A$5:$A$103,0)),0)),"OK","Prüfen"))</f>
        <v/>
      </c>
      <c r="Q96" s="9" t="n"/>
    </row>
    <row r="97" ht="22" customHeight="1">
      <c r="A97" s="9" t="n"/>
      <c r="B97" s="9" t="n"/>
      <c r="C97" s="9" t="n"/>
      <c r="D97" s="34">
        <f>IF($B97="","",IFERROR(INDEX('Bedarf'!$B$5:$B$103,MATCH($B97,'Bedarf'!$A$5:$A$103,0)),""))</f>
        <v/>
      </c>
      <c r="E97" s="34">
        <f>IF($B97="","",IFERROR(INDEX('Bedarf'!$C$5:$C$103,MATCH($B97,'Bedarf'!$A$5:$A$103,0)),""))</f>
        <v/>
      </c>
      <c r="F97" s="8">
        <f>IF($B97="","",IFERROR(INDEX('Bedarf'!$D$5:$D$103,MATCH($B97,'Bedarf'!$A$5:$A$103,0)),""))</f>
        <v/>
      </c>
      <c r="G97" s="8">
        <f>IF($B97="","",IFERROR(INDEX('Bedarf'!$E$5:$E$103,MATCH($B97,'Bedarf'!$A$5:$A$103,0)),""))</f>
        <v/>
      </c>
      <c r="H97" s="8">
        <f>IF($C97="","",IFERROR(INDEX('Aushilfen'!$B$5:$B$103,MATCH($C97,'Aushilfen'!$A$5:$A$103,0)),""))</f>
        <v/>
      </c>
      <c r="I97" s="20">
        <f>IF(OR($C97="",$G97=""),"",IFERROR(INDEX('Aushilfen'!$D$5:$G$103,MATCH($C97,'Aushilfen'!$A$5:$A$103,0),MATCH($G97,tblAushilfen[[#Headers],[Service]:[Spüle]],0)),"Nein"))</f>
        <v/>
      </c>
      <c r="J97" s="20">
        <f>IF(OR($C97="",$D97="",$E97=""),"",IF(COUNTIFS('Verfügbarkeit'!$B$5:$B$203,$C97,'Verfügbarkeit'!$C$5:$C$203,"&lt;="&amp;$D97,'Verfügbarkeit'!$D$5:$D$203,"&gt;="&amp;$E97)&gt;0,"Ja","Nein"))</f>
        <v/>
      </c>
      <c r="K97" s="20">
        <f>IF($C97="","",IFERROR(INDEX('Aushilfen'!$C$5:$C$103,MATCH($C97,'Aushilfen'!$A$5:$A$103,0)),""))</f>
        <v/>
      </c>
      <c r="L97" s="20">
        <f>IF(OR($C97="",$D97="",$E97=""),"",IF(COUNTIFS('Einsatzplan'!$C$9:$C$207,$C97,'Einsatzplan'!$D$9:$D$207,"&lt;"&amp;$E97,'Einsatzplan'!$E$9:$E$207,"&gt;"&amp;$D97)&gt;1,"Konflikt","OK"))</f>
        <v/>
      </c>
      <c r="M97" s="25">
        <f>IF(OR($D97="",$E97=""),"",IFERROR(($E97-$D97)*24,""))</f>
        <v/>
      </c>
      <c r="N97" s="35">
        <f>IF($D97="","",INT($D97)-WEEKDAY(INT($D97),2)+1)</f>
        <v/>
      </c>
      <c r="O97" s="25">
        <f>IF(OR($C97="",$N97=""),"",IFERROR(SUMIFS('Einsatzplan'!$M$9:$M$207,'Einsatzplan'!$C$9:$C$207,$C97,'Einsatzplan'!$N$9:$N$207,$N97),""))</f>
        <v/>
      </c>
      <c r="P97" s="20">
        <f>IF(OR($A97="",$B97="",$C97=""),"",IF(AND($I97="Ja",$J97="Ja",$K97="Ja",$L97="OK",$M97&lt;='Übersicht'!$B$4,$O97&lt;=IFERROR(INDEX('Aushilfen'!$H$5:$H$103,MATCH($C97,'Aushilfen'!$A$5:$A$103,0)),0)),"OK","Prüfen"))</f>
        <v/>
      </c>
      <c r="Q97" s="9" t="n"/>
    </row>
    <row r="98" ht="22" customHeight="1">
      <c r="A98" s="9" t="n"/>
      <c r="B98" s="9" t="n"/>
      <c r="C98" s="9" t="n"/>
      <c r="D98" s="36">
        <f>IF($B98="","",IFERROR(INDEX('Bedarf'!$B$5:$B$103,MATCH($B98,'Bedarf'!$A$5:$A$103,0)),""))</f>
        <v/>
      </c>
      <c r="E98" s="36">
        <f>IF($B98="","",IFERROR(INDEX('Bedarf'!$C$5:$C$103,MATCH($B98,'Bedarf'!$A$5:$A$103,0)),""))</f>
        <v/>
      </c>
      <c r="F98" s="12">
        <f>IF($B98="","",IFERROR(INDEX('Bedarf'!$D$5:$D$103,MATCH($B98,'Bedarf'!$A$5:$A$103,0)),""))</f>
        <v/>
      </c>
      <c r="G98" s="12">
        <f>IF($B98="","",IFERROR(INDEX('Bedarf'!$E$5:$E$103,MATCH($B98,'Bedarf'!$A$5:$A$103,0)),""))</f>
        <v/>
      </c>
      <c r="H98" s="12">
        <f>IF($C98="","",IFERROR(INDEX('Aushilfen'!$B$5:$B$103,MATCH($C98,'Aushilfen'!$A$5:$A$103,0)),""))</f>
        <v/>
      </c>
      <c r="I98" s="22">
        <f>IF(OR($C98="",$G98=""),"",IFERROR(INDEX('Aushilfen'!$D$5:$G$103,MATCH($C98,'Aushilfen'!$A$5:$A$103,0),MATCH($G98,tblAushilfen[[#Headers],[Service]:[Spüle]],0)),"Nein"))</f>
        <v/>
      </c>
      <c r="J98" s="22">
        <f>IF(OR($C98="",$D98="",$E98=""),"",IF(COUNTIFS('Verfügbarkeit'!$B$5:$B$203,$C98,'Verfügbarkeit'!$C$5:$C$203,"&lt;="&amp;$D98,'Verfügbarkeit'!$D$5:$D$203,"&gt;="&amp;$E98)&gt;0,"Ja","Nein"))</f>
        <v/>
      </c>
      <c r="K98" s="22">
        <f>IF($C98="","",IFERROR(INDEX('Aushilfen'!$C$5:$C$103,MATCH($C98,'Aushilfen'!$A$5:$A$103,0)),""))</f>
        <v/>
      </c>
      <c r="L98" s="22">
        <f>IF(OR($C98="",$D98="",$E98=""),"",IF(COUNTIFS('Einsatzplan'!$C$9:$C$207,$C98,'Einsatzplan'!$D$9:$D$207,"&lt;"&amp;$E98,'Einsatzplan'!$E$9:$E$207,"&gt;"&amp;$D98)&gt;1,"Konflikt","OK"))</f>
        <v/>
      </c>
      <c r="M98" s="28">
        <f>IF(OR($D98="",$E98=""),"",IFERROR(($E98-$D98)*24,""))</f>
        <v/>
      </c>
      <c r="N98" s="37">
        <f>IF($D98="","",INT($D98)-WEEKDAY(INT($D98),2)+1)</f>
        <v/>
      </c>
      <c r="O98" s="28">
        <f>IF(OR($C98="",$N98=""),"",IFERROR(SUMIFS('Einsatzplan'!$M$9:$M$207,'Einsatzplan'!$C$9:$C$207,$C98,'Einsatzplan'!$N$9:$N$207,$N98),""))</f>
        <v/>
      </c>
      <c r="P98" s="22">
        <f>IF(OR($A98="",$B98="",$C98=""),"",IF(AND($I98="Ja",$J98="Ja",$K98="Ja",$L98="OK",$M98&lt;='Übersicht'!$B$4,$O98&lt;=IFERROR(INDEX('Aushilfen'!$H$5:$H$103,MATCH($C98,'Aushilfen'!$A$5:$A$103,0)),0)),"OK","Prüfen"))</f>
        <v/>
      </c>
      <c r="Q98" s="9" t="n"/>
    </row>
    <row r="99" ht="22" customHeight="1">
      <c r="A99" s="9" t="n"/>
      <c r="B99" s="9" t="n"/>
      <c r="C99" s="9" t="n"/>
      <c r="D99" s="34">
        <f>IF($B99="","",IFERROR(INDEX('Bedarf'!$B$5:$B$103,MATCH($B99,'Bedarf'!$A$5:$A$103,0)),""))</f>
        <v/>
      </c>
      <c r="E99" s="34">
        <f>IF($B99="","",IFERROR(INDEX('Bedarf'!$C$5:$C$103,MATCH($B99,'Bedarf'!$A$5:$A$103,0)),""))</f>
        <v/>
      </c>
      <c r="F99" s="8">
        <f>IF($B99="","",IFERROR(INDEX('Bedarf'!$D$5:$D$103,MATCH($B99,'Bedarf'!$A$5:$A$103,0)),""))</f>
        <v/>
      </c>
      <c r="G99" s="8">
        <f>IF($B99="","",IFERROR(INDEX('Bedarf'!$E$5:$E$103,MATCH($B99,'Bedarf'!$A$5:$A$103,0)),""))</f>
        <v/>
      </c>
      <c r="H99" s="8">
        <f>IF($C99="","",IFERROR(INDEX('Aushilfen'!$B$5:$B$103,MATCH($C99,'Aushilfen'!$A$5:$A$103,0)),""))</f>
        <v/>
      </c>
      <c r="I99" s="20">
        <f>IF(OR($C99="",$G99=""),"",IFERROR(INDEX('Aushilfen'!$D$5:$G$103,MATCH($C99,'Aushilfen'!$A$5:$A$103,0),MATCH($G99,tblAushilfen[[#Headers],[Service]:[Spüle]],0)),"Nein"))</f>
        <v/>
      </c>
      <c r="J99" s="20">
        <f>IF(OR($C99="",$D99="",$E99=""),"",IF(COUNTIFS('Verfügbarkeit'!$B$5:$B$203,$C99,'Verfügbarkeit'!$C$5:$C$203,"&lt;="&amp;$D99,'Verfügbarkeit'!$D$5:$D$203,"&gt;="&amp;$E99)&gt;0,"Ja","Nein"))</f>
        <v/>
      </c>
      <c r="K99" s="20">
        <f>IF($C99="","",IFERROR(INDEX('Aushilfen'!$C$5:$C$103,MATCH($C99,'Aushilfen'!$A$5:$A$103,0)),""))</f>
        <v/>
      </c>
      <c r="L99" s="20">
        <f>IF(OR($C99="",$D99="",$E99=""),"",IF(COUNTIFS('Einsatzplan'!$C$9:$C$207,$C99,'Einsatzplan'!$D$9:$D$207,"&lt;"&amp;$E99,'Einsatzplan'!$E$9:$E$207,"&gt;"&amp;$D99)&gt;1,"Konflikt","OK"))</f>
        <v/>
      </c>
      <c r="M99" s="25">
        <f>IF(OR($D99="",$E99=""),"",IFERROR(($E99-$D99)*24,""))</f>
        <v/>
      </c>
      <c r="N99" s="35">
        <f>IF($D99="","",INT($D99)-WEEKDAY(INT($D99),2)+1)</f>
        <v/>
      </c>
      <c r="O99" s="25">
        <f>IF(OR($C99="",$N99=""),"",IFERROR(SUMIFS('Einsatzplan'!$M$9:$M$207,'Einsatzplan'!$C$9:$C$207,$C99,'Einsatzplan'!$N$9:$N$207,$N99),""))</f>
        <v/>
      </c>
      <c r="P99" s="20">
        <f>IF(OR($A99="",$B99="",$C99=""),"",IF(AND($I99="Ja",$J99="Ja",$K99="Ja",$L99="OK",$M99&lt;='Übersicht'!$B$4,$O99&lt;=IFERROR(INDEX('Aushilfen'!$H$5:$H$103,MATCH($C99,'Aushilfen'!$A$5:$A$103,0)),0)),"OK","Prüfen"))</f>
        <v/>
      </c>
      <c r="Q99" s="9" t="n"/>
    </row>
    <row r="100" ht="22" customHeight="1">
      <c r="A100" s="9" t="n"/>
      <c r="B100" s="9" t="n"/>
      <c r="C100" s="9" t="n"/>
      <c r="D100" s="36">
        <f>IF($B100="","",IFERROR(INDEX('Bedarf'!$B$5:$B$103,MATCH($B100,'Bedarf'!$A$5:$A$103,0)),""))</f>
        <v/>
      </c>
      <c r="E100" s="36">
        <f>IF($B100="","",IFERROR(INDEX('Bedarf'!$C$5:$C$103,MATCH($B100,'Bedarf'!$A$5:$A$103,0)),""))</f>
        <v/>
      </c>
      <c r="F100" s="12">
        <f>IF($B100="","",IFERROR(INDEX('Bedarf'!$D$5:$D$103,MATCH($B100,'Bedarf'!$A$5:$A$103,0)),""))</f>
        <v/>
      </c>
      <c r="G100" s="12">
        <f>IF($B100="","",IFERROR(INDEX('Bedarf'!$E$5:$E$103,MATCH($B100,'Bedarf'!$A$5:$A$103,0)),""))</f>
        <v/>
      </c>
      <c r="H100" s="12">
        <f>IF($C100="","",IFERROR(INDEX('Aushilfen'!$B$5:$B$103,MATCH($C100,'Aushilfen'!$A$5:$A$103,0)),""))</f>
        <v/>
      </c>
      <c r="I100" s="22">
        <f>IF(OR($C100="",$G100=""),"",IFERROR(INDEX('Aushilfen'!$D$5:$G$103,MATCH($C100,'Aushilfen'!$A$5:$A$103,0),MATCH($G100,tblAushilfen[[#Headers],[Service]:[Spüle]],0)),"Nein"))</f>
        <v/>
      </c>
      <c r="J100" s="22">
        <f>IF(OR($C100="",$D100="",$E100=""),"",IF(COUNTIFS('Verfügbarkeit'!$B$5:$B$203,$C100,'Verfügbarkeit'!$C$5:$C$203,"&lt;="&amp;$D100,'Verfügbarkeit'!$D$5:$D$203,"&gt;="&amp;$E100)&gt;0,"Ja","Nein"))</f>
        <v/>
      </c>
      <c r="K100" s="22">
        <f>IF($C100="","",IFERROR(INDEX('Aushilfen'!$C$5:$C$103,MATCH($C100,'Aushilfen'!$A$5:$A$103,0)),""))</f>
        <v/>
      </c>
      <c r="L100" s="22">
        <f>IF(OR($C100="",$D100="",$E100=""),"",IF(COUNTIFS('Einsatzplan'!$C$9:$C$207,$C100,'Einsatzplan'!$D$9:$D$207,"&lt;"&amp;$E100,'Einsatzplan'!$E$9:$E$207,"&gt;"&amp;$D100)&gt;1,"Konflikt","OK"))</f>
        <v/>
      </c>
      <c r="M100" s="28">
        <f>IF(OR($D100="",$E100=""),"",IFERROR(($E100-$D100)*24,""))</f>
        <v/>
      </c>
      <c r="N100" s="37">
        <f>IF($D100="","",INT($D100)-WEEKDAY(INT($D100),2)+1)</f>
        <v/>
      </c>
      <c r="O100" s="28">
        <f>IF(OR($C100="",$N100=""),"",IFERROR(SUMIFS('Einsatzplan'!$M$9:$M$207,'Einsatzplan'!$C$9:$C$207,$C100,'Einsatzplan'!$N$9:$N$207,$N100),""))</f>
        <v/>
      </c>
      <c r="P100" s="22">
        <f>IF(OR($A100="",$B100="",$C100=""),"",IF(AND($I100="Ja",$J100="Ja",$K100="Ja",$L100="OK",$M100&lt;='Übersicht'!$B$4,$O100&lt;=IFERROR(INDEX('Aushilfen'!$H$5:$H$103,MATCH($C100,'Aushilfen'!$A$5:$A$103,0)),0)),"OK","Prüfen"))</f>
        <v/>
      </c>
      <c r="Q100" s="9" t="n"/>
    </row>
    <row r="101" ht="22" customHeight="1">
      <c r="A101" s="9" t="n"/>
      <c r="B101" s="9" t="n"/>
      <c r="C101" s="9" t="n"/>
      <c r="D101" s="34">
        <f>IF($B101="","",IFERROR(INDEX('Bedarf'!$B$5:$B$103,MATCH($B101,'Bedarf'!$A$5:$A$103,0)),""))</f>
        <v/>
      </c>
      <c r="E101" s="34">
        <f>IF($B101="","",IFERROR(INDEX('Bedarf'!$C$5:$C$103,MATCH($B101,'Bedarf'!$A$5:$A$103,0)),""))</f>
        <v/>
      </c>
      <c r="F101" s="8">
        <f>IF($B101="","",IFERROR(INDEX('Bedarf'!$D$5:$D$103,MATCH($B101,'Bedarf'!$A$5:$A$103,0)),""))</f>
        <v/>
      </c>
      <c r="G101" s="8">
        <f>IF($B101="","",IFERROR(INDEX('Bedarf'!$E$5:$E$103,MATCH($B101,'Bedarf'!$A$5:$A$103,0)),""))</f>
        <v/>
      </c>
      <c r="H101" s="8">
        <f>IF($C101="","",IFERROR(INDEX('Aushilfen'!$B$5:$B$103,MATCH($C101,'Aushilfen'!$A$5:$A$103,0)),""))</f>
        <v/>
      </c>
      <c r="I101" s="20">
        <f>IF(OR($C101="",$G101=""),"",IFERROR(INDEX('Aushilfen'!$D$5:$G$103,MATCH($C101,'Aushilfen'!$A$5:$A$103,0),MATCH($G101,tblAushilfen[[#Headers],[Service]:[Spüle]],0)),"Nein"))</f>
        <v/>
      </c>
      <c r="J101" s="20">
        <f>IF(OR($C101="",$D101="",$E101=""),"",IF(COUNTIFS('Verfügbarkeit'!$B$5:$B$203,$C101,'Verfügbarkeit'!$C$5:$C$203,"&lt;="&amp;$D101,'Verfügbarkeit'!$D$5:$D$203,"&gt;="&amp;$E101)&gt;0,"Ja","Nein"))</f>
        <v/>
      </c>
      <c r="K101" s="20">
        <f>IF($C101="","",IFERROR(INDEX('Aushilfen'!$C$5:$C$103,MATCH($C101,'Aushilfen'!$A$5:$A$103,0)),""))</f>
        <v/>
      </c>
      <c r="L101" s="20">
        <f>IF(OR($C101="",$D101="",$E101=""),"",IF(COUNTIFS('Einsatzplan'!$C$9:$C$207,$C101,'Einsatzplan'!$D$9:$D$207,"&lt;"&amp;$E101,'Einsatzplan'!$E$9:$E$207,"&gt;"&amp;$D101)&gt;1,"Konflikt","OK"))</f>
        <v/>
      </c>
      <c r="M101" s="25">
        <f>IF(OR($D101="",$E101=""),"",IFERROR(($E101-$D101)*24,""))</f>
        <v/>
      </c>
      <c r="N101" s="35">
        <f>IF($D101="","",INT($D101)-WEEKDAY(INT($D101),2)+1)</f>
        <v/>
      </c>
      <c r="O101" s="25">
        <f>IF(OR($C101="",$N101=""),"",IFERROR(SUMIFS('Einsatzplan'!$M$9:$M$207,'Einsatzplan'!$C$9:$C$207,$C101,'Einsatzplan'!$N$9:$N$207,$N101),""))</f>
        <v/>
      </c>
      <c r="P101" s="20">
        <f>IF(OR($A101="",$B101="",$C101=""),"",IF(AND($I101="Ja",$J101="Ja",$K101="Ja",$L101="OK",$M101&lt;='Übersicht'!$B$4,$O101&lt;=IFERROR(INDEX('Aushilfen'!$H$5:$H$103,MATCH($C101,'Aushilfen'!$A$5:$A$103,0)),0)),"OK","Prüfen"))</f>
        <v/>
      </c>
      <c r="Q101" s="9" t="n"/>
    </row>
    <row r="102" ht="22" customHeight="1">
      <c r="A102" s="9" t="n"/>
      <c r="B102" s="9" t="n"/>
      <c r="C102" s="9" t="n"/>
      <c r="D102" s="36">
        <f>IF($B102="","",IFERROR(INDEX('Bedarf'!$B$5:$B$103,MATCH($B102,'Bedarf'!$A$5:$A$103,0)),""))</f>
        <v/>
      </c>
      <c r="E102" s="36">
        <f>IF($B102="","",IFERROR(INDEX('Bedarf'!$C$5:$C$103,MATCH($B102,'Bedarf'!$A$5:$A$103,0)),""))</f>
        <v/>
      </c>
      <c r="F102" s="12">
        <f>IF($B102="","",IFERROR(INDEX('Bedarf'!$D$5:$D$103,MATCH($B102,'Bedarf'!$A$5:$A$103,0)),""))</f>
        <v/>
      </c>
      <c r="G102" s="12">
        <f>IF($B102="","",IFERROR(INDEX('Bedarf'!$E$5:$E$103,MATCH($B102,'Bedarf'!$A$5:$A$103,0)),""))</f>
        <v/>
      </c>
      <c r="H102" s="12">
        <f>IF($C102="","",IFERROR(INDEX('Aushilfen'!$B$5:$B$103,MATCH($C102,'Aushilfen'!$A$5:$A$103,0)),""))</f>
        <v/>
      </c>
      <c r="I102" s="22">
        <f>IF(OR($C102="",$G102=""),"",IFERROR(INDEX('Aushilfen'!$D$5:$G$103,MATCH($C102,'Aushilfen'!$A$5:$A$103,0),MATCH($G102,tblAushilfen[[#Headers],[Service]:[Spüle]],0)),"Nein"))</f>
        <v/>
      </c>
      <c r="J102" s="22">
        <f>IF(OR($C102="",$D102="",$E102=""),"",IF(COUNTIFS('Verfügbarkeit'!$B$5:$B$203,$C102,'Verfügbarkeit'!$C$5:$C$203,"&lt;="&amp;$D102,'Verfügbarkeit'!$D$5:$D$203,"&gt;="&amp;$E102)&gt;0,"Ja","Nein"))</f>
        <v/>
      </c>
      <c r="K102" s="22">
        <f>IF($C102="","",IFERROR(INDEX('Aushilfen'!$C$5:$C$103,MATCH($C102,'Aushilfen'!$A$5:$A$103,0)),""))</f>
        <v/>
      </c>
      <c r="L102" s="22">
        <f>IF(OR($C102="",$D102="",$E102=""),"",IF(COUNTIFS('Einsatzplan'!$C$9:$C$207,$C102,'Einsatzplan'!$D$9:$D$207,"&lt;"&amp;$E102,'Einsatzplan'!$E$9:$E$207,"&gt;"&amp;$D102)&gt;1,"Konflikt","OK"))</f>
        <v/>
      </c>
      <c r="M102" s="28">
        <f>IF(OR($D102="",$E102=""),"",IFERROR(($E102-$D102)*24,""))</f>
        <v/>
      </c>
      <c r="N102" s="37">
        <f>IF($D102="","",INT($D102)-WEEKDAY(INT($D102),2)+1)</f>
        <v/>
      </c>
      <c r="O102" s="28">
        <f>IF(OR($C102="",$N102=""),"",IFERROR(SUMIFS('Einsatzplan'!$M$9:$M$207,'Einsatzplan'!$C$9:$C$207,$C102,'Einsatzplan'!$N$9:$N$207,$N102),""))</f>
        <v/>
      </c>
      <c r="P102" s="22">
        <f>IF(OR($A102="",$B102="",$C102=""),"",IF(AND($I102="Ja",$J102="Ja",$K102="Ja",$L102="OK",$M102&lt;='Übersicht'!$B$4,$O102&lt;=IFERROR(INDEX('Aushilfen'!$H$5:$H$103,MATCH($C102,'Aushilfen'!$A$5:$A$103,0)),0)),"OK","Prüfen"))</f>
        <v/>
      </c>
      <c r="Q102" s="9" t="n"/>
    </row>
    <row r="103" ht="22" customHeight="1">
      <c r="A103" s="9" t="n"/>
      <c r="B103" s="9" t="n"/>
      <c r="C103" s="9" t="n"/>
      <c r="D103" s="34">
        <f>IF($B103="","",IFERROR(INDEX('Bedarf'!$B$5:$B$103,MATCH($B103,'Bedarf'!$A$5:$A$103,0)),""))</f>
        <v/>
      </c>
      <c r="E103" s="34">
        <f>IF($B103="","",IFERROR(INDEX('Bedarf'!$C$5:$C$103,MATCH($B103,'Bedarf'!$A$5:$A$103,0)),""))</f>
        <v/>
      </c>
      <c r="F103" s="8">
        <f>IF($B103="","",IFERROR(INDEX('Bedarf'!$D$5:$D$103,MATCH($B103,'Bedarf'!$A$5:$A$103,0)),""))</f>
        <v/>
      </c>
      <c r="G103" s="8">
        <f>IF($B103="","",IFERROR(INDEX('Bedarf'!$E$5:$E$103,MATCH($B103,'Bedarf'!$A$5:$A$103,0)),""))</f>
        <v/>
      </c>
      <c r="H103" s="8">
        <f>IF($C103="","",IFERROR(INDEX('Aushilfen'!$B$5:$B$103,MATCH($C103,'Aushilfen'!$A$5:$A$103,0)),""))</f>
        <v/>
      </c>
      <c r="I103" s="20">
        <f>IF(OR($C103="",$G103=""),"",IFERROR(INDEX('Aushilfen'!$D$5:$G$103,MATCH($C103,'Aushilfen'!$A$5:$A$103,0),MATCH($G103,tblAushilfen[[#Headers],[Service]:[Spüle]],0)),"Nein"))</f>
        <v/>
      </c>
      <c r="J103" s="20">
        <f>IF(OR($C103="",$D103="",$E103=""),"",IF(COUNTIFS('Verfügbarkeit'!$B$5:$B$203,$C103,'Verfügbarkeit'!$C$5:$C$203,"&lt;="&amp;$D103,'Verfügbarkeit'!$D$5:$D$203,"&gt;="&amp;$E103)&gt;0,"Ja","Nein"))</f>
        <v/>
      </c>
      <c r="K103" s="20">
        <f>IF($C103="","",IFERROR(INDEX('Aushilfen'!$C$5:$C$103,MATCH($C103,'Aushilfen'!$A$5:$A$103,0)),""))</f>
        <v/>
      </c>
      <c r="L103" s="20">
        <f>IF(OR($C103="",$D103="",$E103=""),"",IF(COUNTIFS('Einsatzplan'!$C$9:$C$207,$C103,'Einsatzplan'!$D$9:$D$207,"&lt;"&amp;$E103,'Einsatzplan'!$E$9:$E$207,"&gt;"&amp;$D103)&gt;1,"Konflikt","OK"))</f>
        <v/>
      </c>
      <c r="M103" s="25">
        <f>IF(OR($D103="",$E103=""),"",IFERROR(($E103-$D103)*24,""))</f>
        <v/>
      </c>
      <c r="N103" s="35">
        <f>IF($D103="","",INT($D103)-WEEKDAY(INT($D103),2)+1)</f>
        <v/>
      </c>
      <c r="O103" s="25">
        <f>IF(OR($C103="",$N103=""),"",IFERROR(SUMIFS('Einsatzplan'!$M$9:$M$207,'Einsatzplan'!$C$9:$C$207,$C103,'Einsatzplan'!$N$9:$N$207,$N103),""))</f>
        <v/>
      </c>
      <c r="P103" s="20">
        <f>IF(OR($A103="",$B103="",$C103=""),"",IF(AND($I103="Ja",$J103="Ja",$K103="Ja",$L103="OK",$M103&lt;='Übersicht'!$B$4,$O103&lt;=IFERROR(INDEX('Aushilfen'!$H$5:$H$103,MATCH($C103,'Aushilfen'!$A$5:$A$103,0)),0)),"OK","Prüfen"))</f>
        <v/>
      </c>
      <c r="Q103" s="9" t="n"/>
    </row>
    <row r="104" ht="22" customHeight="1">
      <c r="A104" s="9" t="n"/>
      <c r="B104" s="9" t="n"/>
      <c r="C104" s="9" t="n"/>
      <c r="D104" s="36">
        <f>IF($B104="","",IFERROR(INDEX('Bedarf'!$B$5:$B$103,MATCH($B104,'Bedarf'!$A$5:$A$103,0)),""))</f>
        <v/>
      </c>
      <c r="E104" s="36">
        <f>IF($B104="","",IFERROR(INDEX('Bedarf'!$C$5:$C$103,MATCH($B104,'Bedarf'!$A$5:$A$103,0)),""))</f>
        <v/>
      </c>
      <c r="F104" s="12">
        <f>IF($B104="","",IFERROR(INDEX('Bedarf'!$D$5:$D$103,MATCH($B104,'Bedarf'!$A$5:$A$103,0)),""))</f>
        <v/>
      </c>
      <c r="G104" s="12">
        <f>IF($B104="","",IFERROR(INDEX('Bedarf'!$E$5:$E$103,MATCH($B104,'Bedarf'!$A$5:$A$103,0)),""))</f>
        <v/>
      </c>
      <c r="H104" s="12">
        <f>IF($C104="","",IFERROR(INDEX('Aushilfen'!$B$5:$B$103,MATCH($C104,'Aushilfen'!$A$5:$A$103,0)),""))</f>
        <v/>
      </c>
      <c r="I104" s="22">
        <f>IF(OR($C104="",$G104=""),"",IFERROR(INDEX('Aushilfen'!$D$5:$G$103,MATCH($C104,'Aushilfen'!$A$5:$A$103,0),MATCH($G104,tblAushilfen[[#Headers],[Service]:[Spüle]],0)),"Nein"))</f>
        <v/>
      </c>
      <c r="J104" s="22">
        <f>IF(OR($C104="",$D104="",$E104=""),"",IF(COUNTIFS('Verfügbarkeit'!$B$5:$B$203,$C104,'Verfügbarkeit'!$C$5:$C$203,"&lt;="&amp;$D104,'Verfügbarkeit'!$D$5:$D$203,"&gt;="&amp;$E104)&gt;0,"Ja","Nein"))</f>
        <v/>
      </c>
      <c r="K104" s="22">
        <f>IF($C104="","",IFERROR(INDEX('Aushilfen'!$C$5:$C$103,MATCH($C104,'Aushilfen'!$A$5:$A$103,0)),""))</f>
        <v/>
      </c>
      <c r="L104" s="22">
        <f>IF(OR($C104="",$D104="",$E104=""),"",IF(COUNTIFS('Einsatzplan'!$C$9:$C$207,$C104,'Einsatzplan'!$D$9:$D$207,"&lt;"&amp;$E104,'Einsatzplan'!$E$9:$E$207,"&gt;"&amp;$D104)&gt;1,"Konflikt","OK"))</f>
        <v/>
      </c>
      <c r="M104" s="28">
        <f>IF(OR($D104="",$E104=""),"",IFERROR(($E104-$D104)*24,""))</f>
        <v/>
      </c>
      <c r="N104" s="37">
        <f>IF($D104="","",INT($D104)-WEEKDAY(INT($D104),2)+1)</f>
        <v/>
      </c>
      <c r="O104" s="28">
        <f>IF(OR($C104="",$N104=""),"",IFERROR(SUMIFS('Einsatzplan'!$M$9:$M$207,'Einsatzplan'!$C$9:$C$207,$C104,'Einsatzplan'!$N$9:$N$207,$N104),""))</f>
        <v/>
      </c>
      <c r="P104" s="22">
        <f>IF(OR($A104="",$B104="",$C104=""),"",IF(AND($I104="Ja",$J104="Ja",$K104="Ja",$L104="OK",$M104&lt;='Übersicht'!$B$4,$O104&lt;=IFERROR(INDEX('Aushilfen'!$H$5:$H$103,MATCH($C104,'Aushilfen'!$A$5:$A$103,0)),0)),"OK","Prüfen"))</f>
        <v/>
      </c>
      <c r="Q104" s="9" t="n"/>
    </row>
    <row r="105" ht="22" customHeight="1">
      <c r="A105" s="9" t="n"/>
      <c r="B105" s="9" t="n"/>
      <c r="C105" s="9" t="n"/>
      <c r="D105" s="34">
        <f>IF($B105="","",IFERROR(INDEX('Bedarf'!$B$5:$B$103,MATCH($B105,'Bedarf'!$A$5:$A$103,0)),""))</f>
        <v/>
      </c>
      <c r="E105" s="34">
        <f>IF($B105="","",IFERROR(INDEX('Bedarf'!$C$5:$C$103,MATCH($B105,'Bedarf'!$A$5:$A$103,0)),""))</f>
        <v/>
      </c>
      <c r="F105" s="8">
        <f>IF($B105="","",IFERROR(INDEX('Bedarf'!$D$5:$D$103,MATCH($B105,'Bedarf'!$A$5:$A$103,0)),""))</f>
        <v/>
      </c>
      <c r="G105" s="8">
        <f>IF($B105="","",IFERROR(INDEX('Bedarf'!$E$5:$E$103,MATCH($B105,'Bedarf'!$A$5:$A$103,0)),""))</f>
        <v/>
      </c>
      <c r="H105" s="8">
        <f>IF($C105="","",IFERROR(INDEX('Aushilfen'!$B$5:$B$103,MATCH($C105,'Aushilfen'!$A$5:$A$103,0)),""))</f>
        <v/>
      </c>
      <c r="I105" s="20">
        <f>IF(OR($C105="",$G105=""),"",IFERROR(INDEX('Aushilfen'!$D$5:$G$103,MATCH($C105,'Aushilfen'!$A$5:$A$103,0),MATCH($G105,tblAushilfen[[#Headers],[Service]:[Spüle]],0)),"Nein"))</f>
        <v/>
      </c>
      <c r="J105" s="20">
        <f>IF(OR($C105="",$D105="",$E105=""),"",IF(COUNTIFS('Verfügbarkeit'!$B$5:$B$203,$C105,'Verfügbarkeit'!$C$5:$C$203,"&lt;="&amp;$D105,'Verfügbarkeit'!$D$5:$D$203,"&gt;="&amp;$E105)&gt;0,"Ja","Nein"))</f>
        <v/>
      </c>
      <c r="K105" s="20">
        <f>IF($C105="","",IFERROR(INDEX('Aushilfen'!$C$5:$C$103,MATCH($C105,'Aushilfen'!$A$5:$A$103,0)),""))</f>
        <v/>
      </c>
      <c r="L105" s="20">
        <f>IF(OR($C105="",$D105="",$E105=""),"",IF(COUNTIFS('Einsatzplan'!$C$9:$C$207,$C105,'Einsatzplan'!$D$9:$D$207,"&lt;"&amp;$E105,'Einsatzplan'!$E$9:$E$207,"&gt;"&amp;$D105)&gt;1,"Konflikt","OK"))</f>
        <v/>
      </c>
      <c r="M105" s="25">
        <f>IF(OR($D105="",$E105=""),"",IFERROR(($E105-$D105)*24,""))</f>
        <v/>
      </c>
      <c r="N105" s="35">
        <f>IF($D105="","",INT($D105)-WEEKDAY(INT($D105),2)+1)</f>
        <v/>
      </c>
      <c r="O105" s="25">
        <f>IF(OR($C105="",$N105=""),"",IFERROR(SUMIFS('Einsatzplan'!$M$9:$M$207,'Einsatzplan'!$C$9:$C$207,$C105,'Einsatzplan'!$N$9:$N$207,$N105),""))</f>
        <v/>
      </c>
      <c r="P105" s="20">
        <f>IF(OR($A105="",$B105="",$C105=""),"",IF(AND($I105="Ja",$J105="Ja",$K105="Ja",$L105="OK",$M105&lt;='Übersicht'!$B$4,$O105&lt;=IFERROR(INDEX('Aushilfen'!$H$5:$H$103,MATCH($C105,'Aushilfen'!$A$5:$A$103,0)),0)),"OK","Prüfen"))</f>
        <v/>
      </c>
      <c r="Q105" s="9" t="n"/>
    </row>
    <row r="106" ht="22" customHeight="1">
      <c r="A106" s="9" t="n"/>
      <c r="B106" s="9" t="n"/>
      <c r="C106" s="9" t="n"/>
      <c r="D106" s="36">
        <f>IF($B106="","",IFERROR(INDEX('Bedarf'!$B$5:$B$103,MATCH($B106,'Bedarf'!$A$5:$A$103,0)),""))</f>
        <v/>
      </c>
      <c r="E106" s="36">
        <f>IF($B106="","",IFERROR(INDEX('Bedarf'!$C$5:$C$103,MATCH($B106,'Bedarf'!$A$5:$A$103,0)),""))</f>
        <v/>
      </c>
      <c r="F106" s="12">
        <f>IF($B106="","",IFERROR(INDEX('Bedarf'!$D$5:$D$103,MATCH($B106,'Bedarf'!$A$5:$A$103,0)),""))</f>
        <v/>
      </c>
      <c r="G106" s="12">
        <f>IF($B106="","",IFERROR(INDEX('Bedarf'!$E$5:$E$103,MATCH($B106,'Bedarf'!$A$5:$A$103,0)),""))</f>
        <v/>
      </c>
      <c r="H106" s="12">
        <f>IF($C106="","",IFERROR(INDEX('Aushilfen'!$B$5:$B$103,MATCH($C106,'Aushilfen'!$A$5:$A$103,0)),""))</f>
        <v/>
      </c>
      <c r="I106" s="22">
        <f>IF(OR($C106="",$G106=""),"",IFERROR(INDEX('Aushilfen'!$D$5:$G$103,MATCH($C106,'Aushilfen'!$A$5:$A$103,0),MATCH($G106,tblAushilfen[[#Headers],[Service]:[Spüle]],0)),"Nein"))</f>
        <v/>
      </c>
      <c r="J106" s="22">
        <f>IF(OR($C106="",$D106="",$E106=""),"",IF(COUNTIFS('Verfügbarkeit'!$B$5:$B$203,$C106,'Verfügbarkeit'!$C$5:$C$203,"&lt;="&amp;$D106,'Verfügbarkeit'!$D$5:$D$203,"&gt;="&amp;$E106)&gt;0,"Ja","Nein"))</f>
        <v/>
      </c>
      <c r="K106" s="22">
        <f>IF($C106="","",IFERROR(INDEX('Aushilfen'!$C$5:$C$103,MATCH($C106,'Aushilfen'!$A$5:$A$103,0)),""))</f>
        <v/>
      </c>
      <c r="L106" s="22">
        <f>IF(OR($C106="",$D106="",$E106=""),"",IF(COUNTIFS('Einsatzplan'!$C$9:$C$207,$C106,'Einsatzplan'!$D$9:$D$207,"&lt;"&amp;$E106,'Einsatzplan'!$E$9:$E$207,"&gt;"&amp;$D106)&gt;1,"Konflikt","OK"))</f>
        <v/>
      </c>
      <c r="M106" s="28">
        <f>IF(OR($D106="",$E106=""),"",IFERROR(($E106-$D106)*24,""))</f>
        <v/>
      </c>
      <c r="N106" s="37">
        <f>IF($D106="","",INT($D106)-WEEKDAY(INT($D106),2)+1)</f>
        <v/>
      </c>
      <c r="O106" s="28">
        <f>IF(OR($C106="",$N106=""),"",IFERROR(SUMIFS('Einsatzplan'!$M$9:$M$207,'Einsatzplan'!$C$9:$C$207,$C106,'Einsatzplan'!$N$9:$N$207,$N106),""))</f>
        <v/>
      </c>
      <c r="P106" s="22">
        <f>IF(OR($A106="",$B106="",$C106=""),"",IF(AND($I106="Ja",$J106="Ja",$K106="Ja",$L106="OK",$M106&lt;='Übersicht'!$B$4,$O106&lt;=IFERROR(INDEX('Aushilfen'!$H$5:$H$103,MATCH($C106,'Aushilfen'!$A$5:$A$103,0)),0)),"OK","Prüfen"))</f>
        <v/>
      </c>
      <c r="Q106" s="9" t="n"/>
    </row>
    <row r="107" ht="22" customHeight="1">
      <c r="A107" s="9" t="n"/>
      <c r="B107" s="9" t="n"/>
      <c r="C107" s="9" t="n"/>
      <c r="D107" s="34">
        <f>IF($B107="","",IFERROR(INDEX('Bedarf'!$B$5:$B$103,MATCH($B107,'Bedarf'!$A$5:$A$103,0)),""))</f>
        <v/>
      </c>
      <c r="E107" s="34">
        <f>IF($B107="","",IFERROR(INDEX('Bedarf'!$C$5:$C$103,MATCH($B107,'Bedarf'!$A$5:$A$103,0)),""))</f>
        <v/>
      </c>
      <c r="F107" s="8">
        <f>IF($B107="","",IFERROR(INDEX('Bedarf'!$D$5:$D$103,MATCH($B107,'Bedarf'!$A$5:$A$103,0)),""))</f>
        <v/>
      </c>
      <c r="G107" s="8">
        <f>IF($B107="","",IFERROR(INDEX('Bedarf'!$E$5:$E$103,MATCH($B107,'Bedarf'!$A$5:$A$103,0)),""))</f>
        <v/>
      </c>
      <c r="H107" s="8">
        <f>IF($C107="","",IFERROR(INDEX('Aushilfen'!$B$5:$B$103,MATCH($C107,'Aushilfen'!$A$5:$A$103,0)),""))</f>
        <v/>
      </c>
      <c r="I107" s="20">
        <f>IF(OR($C107="",$G107=""),"",IFERROR(INDEX('Aushilfen'!$D$5:$G$103,MATCH($C107,'Aushilfen'!$A$5:$A$103,0),MATCH($G107,tblAushilfen[[#Headers],[Service]:[Spüle]],0)),"Nein"))</f>
        <v/>
      </c>
      <c r="J107" s="20">
        <f>IF(OR($C107="",$D107="",$E107=""),"",IF(COUNTIFS('Verfügbarkeit'!$B$5:$B$203,$C107,'Verfügbarkeit'!$C$5:$C$203,"&lt;="&amp;$D107,'Verfügbarkeit'!$D$5:$D$203,"&gt;="&amp;$E107)&gt;0,"Ja","Nein"))</f>
        <v/>
      </c>
      <c r="K107" s="20">
        <f>IF($C107="","",IFERROR(INDEX('Aushilfen'!$C$5:$C$103,MATCH($C107,'Aushilfen'!$A$5:$A$103,0)),""))</f>
        <v/>
      </c>
      <c r="L107" s="20">
        <f>IF(OR($C107="",$D107="",$E107=""),"",IF(COUNTIFS('Einsatzplan'!$C$9:$C$207,$C107,'Einsatzplan'!$D$9:$D$207,"&lt;"&amp;$E107,'Einsatzplan'!$E$9:$E$207,"&gt;"&amp;$D107)&gt;1,"Konflikt","OK"))</f>
        <v/>
      </c>
      <c r="M107" s="25">
        <f>IF(OR($D107="",$E107=""),"",IFERROR(($E107-$D107)*24,""))</f>
        <v/>
      </c>
      <c r="N107" s="35">
        <f>IF($D107="","",INT($D107)-WEEKDAY(INT($D107),2)+1)</f>
        <v/>
      </c>
      <c r="O107" s="25">
        <f>IF(OR($C107="",$N107=""),"",IFERROR(SUMIFS('Einsatzplan'!$M$9:$M$207,'Einsatzplan'!$C$9:$C$207,$C107,'Einsatzplan'!$N$9:$N$207,$N107),""))</f>
        <v/>
      </c>
      <c r="P107" s="20">
        <f>IF(OR($A107="",$B107="",$C107=""),"",IF(AND($I107="Ja",$J107="Ja",$K107="Ja",$L107="OK",$M107&lt;='Übersicht'!$B$4,$O107&lt;=IFERROR(INDEX('Aushilfen'!$H$5:$H$103,MATCH($C107,'Aushilfen'!$A$5:$A$103,0)),0)),"OK","Prüfen"))</f>
        <v/>
      </c>
      <c r="Q107" s="9" t="n"/>
    </row>
    <row r="108" ht="22" customHeight="1">
      <c r="A108" s="9" t="n"/>
      <c r="B108" s="9" t="n"/>
      <c r="C108" s="9" t="n"/>
      <c r="D108" s="36">
        <f>IF($B108="","",IFERROR(INDEX('Bedarf'!$B$5:$B$103,MATCH($B108,'Bedarf'!$A$5:$A$103,0)),""))</f>
        <v/>
      </c>
      <c r="E108" s="36">
        <f>IF($B108="","",IFERROR(INDEX('Bedarf'!$C$5:$C$103,MATCH($B108,'Bedarf'!$A$5:$A$103,0)),""))</f>
        <v/>
      </c>
      <c r="F108" s="12">
        <f>IF($B108="","",IFERROR(INDEX('Bedarf'!$D$5:$D$103,MATCH($B108,'Bedarf'!$A$5:$A$103,0)),""))</f>
        <v/>
      </c>
      <c r="G108" s="12">
        <f>IF($B108="","",IFERROR(INDEX('Bedarf'!$E$5:$E$103,MATCH($B108,'Bedarf'!$A$5:$A$103,0)),""))</f>
        <v/>
      </c>
      <c r="H108" s="12">
        <f>IF($C108="","",IFERROR(INDEX('Aushilfen'!$B$5:$B$103,MATCH($C108,'Aushilfen'!$A$5:$A$103,0)),""))</f>
        <v/>
      </c>
      <c r="I108" s="22">
        <f>IF(OR($C108="",$G108=""),"",IFERROR(INDEX('Aushilfen'!$D$5:$G$103,MATCH($C108,'Aushilfen'!$A$5:$A$103,0),MATCH($G108,tblAushilfen[[#Headers],[Service]:[Spüle]],0)),"Nein"))</f>
        <v/>
      </c>
      <c r="J108" s="22">
        <f>IF(OR($C108="",$D108="",$E108=""),"",IF(COUNTIFS('Verfügbarkeit'!$B$5:$B$203,$C108,'Verfügbarkeit'!$C$5:$C$203,"&lt;="&amp;$D108,'Verfügbarkeit'!$D$5:$D$203,"&gt;="&amp;$E108)&gt;0,"Ja","Nein"))</f>
        <v/>
      </c>
      <c r="K108" s="22">
        <f>IF($C108="","",IFERROR(INDEX('Aushilfen'!$C$5:$C$103,MATCH($C108,'Aushilfen'!$A$5:$A$103,0)),""))</f>
        <v/>
      </c>
      <c r="L108" s="22">
        <f>IF(OR($C108="",$D108="",$E108=""),"",IF(COUNTIFS('Einsatzplan'!$C$9:$C$207,$C108,'Einsatzplan'!$D$9:$D$207,"&lt;"&amp;$E108,'Einsatzplan'!$E$9:$E$207,"&gt;"&amp;$D108)&gt;1,"Konflikt","OK"))</f>
        <v/>
      </c>
      <c r="M108" s="28">
        <f>IF(OR($D108="",$E108=""),"",IFERROR(($E108-$D108)*24,""))</f>
        <v/>
      </c>
      <c r="N108" s="37">
        <f>IF($D108="","",INT($D108)-WEEKDAY(INT($D108),2)+1)</f>
        <v/>
      </c>
      <c r="O108" s="28">
        <f>IF(OR($C108="",$N108=""),"",IFERROR(SUMIFS('Einsatzplan'!$M$9:$M$207,'Einsatzplan'!$C$9:$C$207,$C108,'Einsatzplan'!$N$9:$N$207,$N108),""))</f>
        <v/>
      </c>
      <c r="P108" s="22">
        <f>IF(OR($A108="",$B108="",$C108=""),"",IF(AND($I108="Ja",$J108="Ja",$K108="Ja",$L108="OK",$M108&lt;='Übersicht'!$B$4,$O108&lt;=IFERROR(INDEX('Aushilfen'!$H$5:$H$103,MATCH($C108,'Aushilfen'!$A$5:$A$103,0)),0)),"OK","Prüfen"))</f>
        <v/>
      </c>
      <c r="Q108" s="9" t="n"/>
    </row>
    <row r="109" ht="22" customHeight="1">
      <c r="A109" s="9" t="n"/>
      <c r="B109" s="9" t="n"/>
      <c r="C109" s="9" t="n"/>
      <c r="D109" s="34">
        <f>IF($B109="","",IFERROR(INDEX('Bedarf'!$B$5:$B$103,MATCH($B109,'Bedarf'!$A$5:$A$103,0)),""))</f>
        <v/>
      </c>
      <c r="E109" s="34">
        <f>IF($B109="","",IFERROR(INDEX('Bedarf'!$C$5:$C$103,MATCH($B109,'Bedarf'!$A$5:$A$103,0)),""))</f>
        <v/>
      </c>
      <c r="F109" s="8">
        <f>IF($B109="","",IFERROR(INDEX('Bedarf'!$D$5:$D$103,MATCH($B109,'Bedarf'!$A$5:$A$103,0)),""))</f>
        <v/>
      </c>
      <c r="G109" s="8">
        <f>IF($B109="","",IFERROR(INDEX('Bedarf'!$E$5:$E$103,MATCH($B109,'Bedarf'!$A$5:$A$103,0)),""))</f>
        <v/>
      </c>
      <c r="H109" s="8">
        <f>IF($C109="","",IFERROR(INDEX('Aushilfen'!$B$5:$B$103,MATCH($C109,'Aushilfen'!$A$5:$A$103,0)),""))</f>
        <v/>
      </c>
      <c r="I109" s="20">
        <f>IF(OR($C109="",$G109=""),"",IFERROR(INDEX('Aushilfen'!$D$5:$G$103,MATCH($C109,'Aushilfen'!$A$5:$A$103,0),MATCH($G109,tblAushilfen[[#Headers],[Service]:[Spüle]],0)),"Nein"))</f>
        <v/>
      </c>
      <c r="J109" s="20">
        <f>IF(OR($C109="",$D109="",$E109=""),"",IF(COUNTIFS('Verfügbarkeit'!$B$5:$B$203,$C109,'Verfügbarkeit'!$C$5:$C$203,"&lt;="&amp;$D109,'Verfügbarkeit'!$D$5:$D$203,"&gt;="&amp;$E109)&gt;0,"Ja","Nein"))</f>
        <v/>
      </c>
      <c r="K109" s="20">
        <f>IF($C109="","",IFERROR(INDEX('Aushilfen'!$C$5:$C$103,MATCH($C109,'Aushilfen'!$A$5:$A$103,0)),""))</f>
        <v/>
      </c>
      <c r="L109" s="20">
        <f>IF(OR($C109="",$D109="",$E109=""),"",IF(COUNTIFS('Einsatzplan'!$C$9:$C$207,$C109,'Einsatzplan'!$D$9:$D$207,"&lt;"&amp;$E109,'Einsatzplan'!$E$9:$E$207,"&gt;"&amp;$D109)&gt;1,"Konflikt","OK"))</f>
        <v/>
      </c>
      <c r="M109" s="25">
        <f>IF(OR($D109="",$E109=""),"",IFERROR(($E109-$D109)*24,""))</f>
        <v/>
      </c>
      <c r="N109" s="35">
        <f>IF($D109="","",INT($D109)-WEEKDAY(INT($D109),2)+1)</f>
        <v/>
      </c>
      <c r="O109" s="25">
        <f>IF(OR($C109="",$N109=""),"",IFERROR(SUMIFS('Einsatzplan'!$M$9:$M$207,'Einsatzplan'!$C$9:$C$207,$C109,'Einsatzplan'!$N$9:$N$207,$N109),""))</f>
        <v/>
      </c>
      <c r="P109" s="20">
        <f>IF(OR($A109="",$B109="",$C109=""),"",IF(AND($I109="Ja",$J109="Ja",$K109="Ja",$L109="OK",$M109&lt;='Übersicht'!$B$4,$O109&lt;=IFERROR(INDEX('Aushilfen'!$H$5:$H$103,MATCH($C109,'Aushilfen'!$A$5:$A$103,0)),0)),"OK","Prüfen"))</f>
        <v/>
      </c>
      <c r="Q109" s="9" t="n"/>
    </row>
    <row r="110" ht="22" customHeight="1">
      <c r="A110" s="9" t="n"/>
      <c r="B110" s="9" t="n"/>
      <c r="C110" s="9" t="n"/>
      <c r="D110" s="36">
        <f>IF($B110="","",IFERROR(INDEX('Bedarf'!$B$5:$B$103,MATCH($B110,'Bedarf'!$A$5:$A$103,0)),""))</f>
        <v/>
      </c>
      <c r="E110" s="36">
        <f>IF($B110="","",IFERROR(INDEX('Bedarf'!$C$5:$C$103,MATCH($B110,'Bedarf'!$A$5:$A$103,0)),""))</f>
        <v/>
      </c>
      <c r="F110" s="12">
        <f>IF($B110="","",IFERROR(INDEX('Bedarf'!$D$5:$D$103,MATCH($B110,'Bedarf'!$A$5:$A$103,0)),""))</f>
        <v/>
      </c>
      <c r="G110" s="12">
        <f>IF($B110="","",IFERROR(INDEX('Bedarf'!$E$5:$E$103,MATCH($B110,'Bedarf'!$A$5:$A$103,0)),""))</f>
        <v/>
      </c>
      <c r="H110" s="12">
        <f>IF($C110="","",IFERROR(INDEX('Aushilfen'!$B$5:$B$103,MATCH($C110,'Aushilfen'!$A$5:$A$103,0)),""))</f>
        <v/>
      </c>
      <c r="I110" s="22">
        <f>IF(OR($C110="",$G110=""),"",IFERROR(INDEX('Aushilfen'!$D$5:$G$103,MATCH($C110,'Aushilfen'!$A$5:$A$103,0),MATCH($G110,tblAushilfen[[#Headers],[Service]:[Spüle]],0)),"Nein"))</f>
        <v/>
      </c>
      <c r="J110" s="22">
        <f>IF(OR($C110="",$D110="",$E110=""),"",IF(COUNTIFS('Verfügbarkeit'!$B$5:$B$203,$C110,'Verfügbarkeit'!$C$5:$C$203,"&lt;="&amp;$D110,'Verfügbarkeit'!$D$5:$D$203,"&gt;="&amp;$E110)&gt;0,"Ja","Nein"))</f>
        <v/>
      </c>
      <c r="K110" s="22">
        <f>IF($C110="","",IFERROR(INDEX('Aushilfen'!$C$5:$C$103,MATCH($C110,'Aushilfen'!$A$5:$A$103,0)),""))</f>
        <v/>
      </c>
      <c r="L110" s="22">
        <f>IF(OR($C110="",$D110="",$E110=""),"",IF(COUNTIFS('Einsatzplan'!$C$9:$C$207,$C110,'Einsatzplan'!$D$9:$D$207,"&lt;"&amp;$E110,'Einsatzplan'!$E$9:$E$207,"&gt;"&amp;$D110)&gt;1,"Konflikt","OK"))</f>
        <v/>
      </c>
      <c r="M110" s="28">
        <f>IF(OR($D110="",$E110=""),"",IFERROR(($E110-$D110)*24,""))</f>
        <v/>
      </c>
      <c r="N110" s="37">
        <f>IF($D110="","",INT($D110)-WEEKDAY(INT($D110),2)+1)</f>
        <v/>
      </c>
      <c r="O110" s="28">
        <f>IF(OR($C110="",$N110=""),"",IFERROR(SUMIFS('Einsatzplan'!$M$9:$M$207,'Einsatzplan'!$C$9:$C$207,$C110,'Einsatzplan'!$N$9:$N$207,$N110),""))</f>
        <v/>
      </c>
      <c r="P110" s="22">
        <f>IF(OR($A110="",$B110="",$C110=""),"",IF(AND($I110="Ja",$J110="Ja",$K110="Ja",$L110="OK",$M110&lt;='Übersicht'!$B$4,$O110&lt;=IFERROR(INDEX('Aushilfen'!$H$5:$H$103,MATCH($C110,'Aushilfen'!$A$5:$A$103,0)),0)),"OK","Prüfen"))</f>
        <v/>
      </c>
      <c r="Q110" s="9" t="n"/>
    </row>
    <row r="111" ht="22" customHeight="1">
      <c r="A111" s="9" t="n"/>
      <c r="B111" s="9" t="n"/>
      <c r="C111" s="9" t="n"/>
      <c r="D111" s="34">
        <f>IF($B111="","",IFERROR(INDEX('Bedarf'!$B$5:$B$103,MATCH($B111,'Bedarf'!$A$5:$A$103,0)),""))</f>
        <v/>
      </c>
      <c r="E111" s="34">
        <f>IF($B111="","",IFERROR(INDEX('Bedarf'!$C$5:$C$103,MATCH($B111,'Bedarf'!$A$5:$A$103,0)),""))</f>
        <v/>
      </c>
      <c r="F111" s="8">
        <f>IF($B111="","",IFERROR(INDEX('Bedarf'!$D$5:$D$103,MATCH($B111,'Bedarf'!$A$5:$A$103,0)),""))</f>
        <v/>
      </c>
      <c r="G111" s="8">
        <f>IF($B111="","",IFERROR(INDEX('Bedarf'!$E$5:$E$103,MATCH($B111,'Bedarf'!$A$5:$A$103,0)),""))</f>
        <v/>
      </c>
      <c r="H111" s="8">
        <f>IF($C111="","",IFERROR(INDEX('Aushilfen'!$B$5:$B$103,MATCH($C111,'Aushilfen'!$A$5:$A$103,0)),""))</f>
        <v/>
      </c>
      <c r="I111" s="20">
        <f>IF(OR($C111="",$G111=""),"",IFERROR(INDEX('Aushilfen'!$D$5:$G$103,MATCH($C111,'Aushilfen'!$A$5:$A$103,0),MATCH($G111,tblAushilfen[[#Headers],[Service]:[Spüle]],0)),"Nein"))</f>
        <v/>
      </c>
      <c r="J111" s="20">
        <f>IF(OR($C111="",$D111="",$E111=""),"",IF(COUNTIFS('Verfügbarkeit'!$B$5:$B$203,$C111,'Verfügbarkeit'!$C$5:$C$203,"&lt;="&amp;$D111,'Verfügbarkeit'!$D$5:$D$203,"&gt;="&amp;$E111)&gt;0,"Ja","Nein"))</f>
        <v/>
      </c>
      <c r="K111" s="20">
        <f>IF($C111="","",IFERROR(INDEX('Aushilfen'!$C$5:$C$103,MATCH($C111,'Aushilfen'!$A$5:$A$103,0)),""))</f>
        <v/>
      </c>
      <c r="L111" s="20">
        <f>IF(OR($C111="",$D111="",$E111=""),"",IF(COUNTIFS('Einsatzplan'!$C$9:$C$207,$C111,'Einsatzplan'!$D$9:$D$207,"&lt;"&amp;$E111,'Einsatzplan'!$E$9:$E$207,"&gt;"&amp;$D111)&gt;1,"Konflikt","OK"))</f>
        <v/>
      </c>
      <c r="M111" s="25">
        <f>IF(OR($D111="",$E111=""),"",IFERROR(($E111-$D111)*24,""))</f>
        <v/>
      </c>
      <c r="N111" s="35">
        <f>IF($D111="","",INT($D111)-WEEKDAY(INT($D111),2)+1)</f>
        <v/>
      </c>
      <c r="O111" s="25">
        <f>IF(OR($C111="",$N111=""),"",IFERROR(SUMIFS('Einsatzplan'!$M$9:$M$207,'Einsatzplan'!$C$9:$C$207,$C111,'Einsatzplan'!$N$9:$N$207,$N111),""))</f>
        <v/>
      </c>
      <c r="P111" s="20">
        <f>IF(OR($A111="",$B111="",$C111=""),"",IF(AND($I111="Ja",$J111="Ja",$K111="Ja",$L111="OK",$M111&lt;='Übersicht'!$B$4,$O111&lt;=IFERROR(INDEX('Aushilfen'!$H$5:$H$103,MATCH($C111,'Aushilfen'!$A$5:$A$103,0)),0)),"OK","Prüfen"))</f>
        <v/>
      </c>
      <c r="Q111" s="9" t="n"/>
    </row>
    <row r="112" ht="22" customHeight="1">
      <c r="A112" s="9" t="n"/>
      <c r="B112" s="9" t="n"/>
      <c r="C112" s="9" t="n"/>
      <c r="D112" s="36">
        <f>IF($B112="","",IFERROR(INDEX('Bedarf'!$B$5:$B$103,MATCH($B112,'Bedarf'!$A$5:$A$103,0)),""))</f>
        <v/>
      </c>
      <c r="E112" s="36">
        <f>IF($B112="","",IFERROR(INDEX('Bedarf'!$C$5:$C$103,MATCH($B112,'Bedarf'!$A$5:$A$103,0)),""))</f>
        <v/>
      </c>
      <c r="F112" s="12">
        <f>IF($B112="","",IFERROR(INDEX('Bedarf'!$D$5:$D$103,MATCH($B112,'Bedarf'!$A$5:$A$103,0)),""))</f>
        <v/>
      </c>
      <c r="G112" s="12">
        <f>IF($B112="","",IFERROR(INDEX('Bedarf'!$E$5:$E$103,MATCH($B112,'Bedarf'!$A$5:$A$103,0)),""))</f>
        <v/>
      </c>
      <c r="H112" s="12">
        <f>IF($C112="","",IFERROR(INDEX('Aushilfen'!$B$5:$B$103,MATCH($C112,'Aushilfen'!$A$5:$A$103,0)),""))</f>
        <v/>
      </c>
      <c r="I112" s="22">
        <f>IF(OR($C112="",$G112=""),"",IFERROR(INDEX('Aushilfen'!$D$5:$G$103,MATCH($C112,'Aushilfen'!$A$5:$A$103,0),MATCH($G112,tblAushilfen[[#Headers],[Service]:[Spüle]],0)),"Nein"))</f>
        <v/>
      </c>
      <c r="J112" s="22">
        <f>IF(OR($C112="",$D112="",$E112=""),"",IF(COUNTIFS('Verfügbarkeit'!$B$5:$B$203,$C112,'Verfügbarkeit'!$C$5:$C$203,"&lt;="&amp;$D112,'Verfügbarkeit'!$D$5:$D$203,"&gt;="&amp;$E112)&gt;0,"Ja","Nein"))</f>
        <v/>
      </c>
      <c r="K112" s="22">
        <f>IF($C112="","",IFERROR(INDEX('Aushilfen'!$C$5:$C$103,MATCH($C112,'Aushilfen'!$A$5:$A$103,0)),""))</f>
        <v/>
      </c>
      <c r="L112" s="22">
        <f>IF(OR($C112="",$D112="",$E112=""),"",IF(COUNTIFS('Einsatzplan'!$C$9:$C$207,$C112,'Einsatzplan'!$D$9:$D$207,"&lt;"&amp;$E112,'Einsatzplan'!$E$9:$E$207,"&gt;"&amp;$D112)&gt;1,"Konflikt","OK"))</f>
        <v/>
      </c>
      <c r="M112" s="28">
        <f>IF(OR($D112="",$E112=""),"",IFERROR(($E112-$D112)*24,""))</f>
        <v/>
      </c>
      <c r="N112" s="37">
        <f>IF($D112="","",INT($D112)-WEEKDAY(INT($D112),2)+1)</f>
        <v/>
      </c>
      <c r="O112" s="28">
        <f>IF(OR($C112="",$N112=""),"",IFERROR(SUMIFS('Einsatzplan'!$M$9:$M$207,'Einsatzplan'!$C$9:$C$207,$C112,'Einsatzplan'!$N$9:$N$207,$N112),""))</f>
        <v/>
      </c>
      <c r="P112" s="22">
        <f>IF(OR($A112="",$B112="",$C112=""),"",IF(AND($I112="Ja",$J112="Ja",$K112="Ja",$L112="OK",$M112&lt;='Übersicht'!$B$4,$O112&lt;=IFERROR(INDEX('Aushilfen'!$H$5:$H$103,MATCH($C112,'Aushilfen'!$A$5:$A$103,0)),0)),"OK","Prüfen"))</f>
        <v/>
      </c>
      <c r="Q112" s="9" t="n"/>
    </row>
    <row r="113" ht="22" customHeight="1">
      <c r="A113" s="9" t="n"/>
      <c r="B113" s="9" t="n"/>
      <c r="C113" s="9" t="n"/>
      <c r="D113" s="34">
        <f>IF($B113="","",IFERROR(INDEX('Bedarf'!$B$5:$B$103,MATCH($B113,'Bedarf'!$A$5:$A$103,0)),""))</f>
        <v/>
      </c>
      <c r="E113" s="34">
        <f>IF($B113="","",IFERROR(INDEX('Bedarf'!$C$5:$C$103,MATCH($B113,'Bedarf'!$A$5:$A$103,0)),""))</f>
        <v/>
      </c>
      <c r="F113" s="8">
        <f>IF($B113="","",IFERROR(INDEX('Bedarf'!$D$5:$D$103,MATCH($B113,'Bedarf'!$A$5:$A$103,0)),""))</f>
        <v/>
      </c>
      <c r="G113" s="8">
        <f>IF($B113="","",IFERROR(INDEX('Bedarf'!$E$5:$E$103,MATCH($B113,'Bedarf'!$A$5:$A$103,0)),""))</f>
        <v/>
      </c>
      <c r="H113" s="8">
        <f>IF($C113="","",IFERROR(INDEX('Aushilfen'!$B$5:$B$103,MATCH($C113,'Aushilfen'!$A$5:$A$103,0)),""))</f>
        <v/>
      </c>
      <c r="I113" s="20">
        <f>IF(OR($C113="",$G113=""),"",IFERROR(INDEX('Aushilfen'!$D$5:$G$103,MATCH($C113,'Aushilfen'!$A$5:$A$103,0),MATCH($G113,tblAushilfen[[#Headers],[Service]:[Spüle]],0)),"Nein"))</f>
        <v/>
      </c>
      <c r="J113" s="20">
        <f>IF(OR($C113="",$D113="",$E113=""),"",IF(COUNTIFS('Verfügbarkeit'!$B$5:$B$203,$C113,'Verfügbarkeit'!$C$5:$C$203,"&lt;="&amp;$D113,'Verfügbarkeit'!$D$5:$D$203,"&gt;="&amp;$E113)&gt;0,"Ja","Nein"))</f>
        <v/>
      </c>
      <c r="K113" s="20">
        <f>IF($C113="","",IFERROR(INDEX('Aushilfen'!$C$5:$C$103,MATCH($C113,'Aushilfen'!$A$5:$A$103,0)),""))</f>
        <v/>
      </c>
      <c r="L113" s="20">
        <f>IF(OR($C113="",$D113="",$E113=""),"",IF(COUNTIFS('Einsatzplan'!$C$9:$C$207,$C113,'Einsatzplan'!$D$9:$D$207,"&lt;"&amp;$E113,'Einsatzplan'!$E$9:$E$207,"&gt;"&amp;$D113)&gt;1,"Konflikt","OK"))</f>
        <v/>
      </c>
      <c r="M113" s="25">
        <f>IF(OR($D113="",$E113=""),"",IFERROR(($E113-$D113)*24,""))</f>
        <v/>
      </c>
      <c r="N113" s="35">
        <f>IF($D113="","",INT($D113)-WEEKDAY(INT($D113),2)+1)</f>
        <v/>
      </c>
      <c r="O113" s="25">
        <f>IF(OR($C113="",$N113=""),"",IFERROR(SUMIFS('Einsatzplan'!$M$9:$M$207,'Einsatzplan'!$C$9:$C$207,$C113,'Einsatzplan'!$N$9:$N$207,$N113),""))</f>
        <v/>
      </c>
      <c r="P113" s="20">
        <f>IF(OR($A113="",$B113="",$C113=""),"",IF(AND($I113="Ja",$J113="Ja",$K113="Ja",$L113="OK",$M113&lt;='Übersicht'!$B$4,$O113&lt;=IFERROR(INDEX('Aushilfen'!$H$5:$H$103,MATCH($C113,'Aushilfen'!$A$5:$A$103,0)),0)),"OK","Prüfen"))</f>
        <v/>
      </c>
      <c r="Q113" s="9" t="n"/>
    </row>
    <row r="114" ht="22" customHeight="1">
      <c r="A114" s="9" t="n"/>
      <c r="B114" s="9" t="n"/>
      <c r="C114" s="9" t="n"/>
      <c r="D114" s="36">
        <f>IF($B114="","",IFERROR(INDEX('Bedarf'!$B$5:$B$103,MATCH($B114,'Bedarf'!$A$5:$A$103,0)),""))</f>
        <v/>
      </c>
      <c r="E114" s="36">
        <f>IF($B114="","",IFERROR(INDEX('Bedarf'!$C$5:$C$103,MATCH($B114,'Bedarf'!$A$5:$A$103,0)),""))</f>
        <v/>
      </c>
      <c r="F114" s="12">
        <f>IF($B114="","",IFERROR(INDEX('Bedarf'!$D$5:$D$103,MATCH($B114,'Bedarf'!$A$5:$A$103,0)),""))</f>
        <v/>
      </c>
      <c r="G114" s="12">
        <f>IF($B114="","",IFERROR(INDEX('Bedarf'!$E$5:$E$103,MATCH($B114,'Bedarf'!$A$5:$A$103,0)),""))</f>
        <v/>
      </c>
      <c r="H114" s="12">
        <f>IF($C114="","",IFERROR(INDEX('Aushilfen'!$B$5:$B$103,MATCH($C114,'Aushilfen'!$A$5:$A$103,0)),""))</f>
        <v/>
      </c>
      <c r="I114" s="22">
        <f>IF(OR($C114="",$G114=""),"",IFERROR(INDEX('Aushilfen'!$D$5:$G$103,MATCH($C114,'Aushilfen'!$A$5:$A$103,0),MATCH($G114,tblAushilfen[[#Headers],[Service]:[Spüle]],0)),"Nein"))</f>
        <v/>
      </c>
      <c r="J114" s="22">
        <f>IF(OR($C114="",$D114="",$E114=""),"",IF(COUNTIFS('Verfügbarkeit'!$B$5:$B$203,$C114,'Verfügbarkeit'!$C$5:$C$203,"&lt;="&amp;$D114,'Verfügbarkeit'!$D$5:$D$203,"&gt;="&amp;$E114)&gt;0,"Ja","Nein"))</f>
        <v/>
      </c>
      <c r="K114" s="22">
        <f>IF($C114="","",IFERROR(INDEX('Aushilfen'!$C$5:$C$103,MATCH($C114,'Aushilfen'!$A$5:$A$103,0)),""))</f>
        <v/>
      </c>
      <c r="L114" s="22">
        <f>IF(OR($C114="",$D114="",$E114=""),"",IF(COUNTIFS('Einsatzplan'!$C$9:$C$207,$C114,'Einsatzplan'!$D$9:$D$207,"&lt;"&amp;$E114,'Einsatzplan'!$E$9:$E$207,"&gt;"&amp;$D114)&gt;1,"Konflikt","OK"))</f>
        <v/>
      </c>
      <c r="M114" s="28">
        <f>IF(OR($D114="",$E114=""),"",IFERROR(($E114-$D114)*24,""))</f>
        <v/>
      </c>
      <c r="N114" s="37">
        <f>IF($D114="","",INT($D114)-WEEKDAY(INT($D114),2)+1)</f>
        <v/>
      </c>
      <c r="O114" s="28">
        <f>IF(OR($C114="",$N114=""),"",IFERROR(SUMIFS('Einsatzplan'!$M$9:$M$207,'Einsatzplan'!$C$9:$C$207,$C114,'Einsatzplan'!$N$9:$N$207,$N114),""))</f>
        <v/>
      </c>
      <c r="P114" s="22">
        <f>IF(OR($A114="",$B114="",$C114=""),"",IF(AND($I114="Ja",$J114="Ja",$K114="Ja",$L114="OK",$M114&lt;='Übersicht'!$B$4,$O114&lt;=IFERROR(INDEX('Aushilfen'!$H$5:$H$103,MATCH($C114,'Aushilfen'!$A$5:$A$103,0)),0)),"OK","Prüfen"))</f>
        <v/>
      </c>
      <c r="Q114" s="9" t="n"/>
    </row>
    <row r="115" ht="22" customHeight="1">
      <c r="A115" s="9" t="n"/>
      <c r="B115" s="9" t="n"/>
      <c r="C115" s="9" t="n"/>
      <c r="D115" s="34">
        <f>IF($B115="","",IFERROR(INDEX('Bedarf'!$B$5:$B$103,MATCH($B115,'Bedarf'!$A$5:$A$103,0)),""))</f>
        <v/>
      </c>
      <c r="E115" s="34">
        <f>IF($B115="","",IFERROR(INDEX('Bedarf'!$C$5:$C$103,MATCH($B115,'Bedarf'!$A$5:$A$103,0)),""))</f>
        <v/>
      </c>
      <c r="F115" s="8">
        <f>IF($B115="","",IFERROR(INDEX('Bedarf'!$D$5:$D$103,MATCH($B115,'Bedarf'!$A$5:$A$103,0)),""))</f>
        <v/>
      </c>
      <c r="G115" s="8">
        <f>IF($B115="","",IFERROR(INDEX('Bedarf'!$E$5:$E$103,MATCH($B115,'Bedarf'!$A$5:$A$103,0)),""))</f>
        <v/>
      </c>
      <c r="H115" s="8">
        <f>IF($C115="","",IFERROR(INDEX('Aushilfen'!$B$5:$B$103,MATCH($C115,'Aushilfen'!$A$5:$A$103,0)),""))</f>
        <v/>
      </c>
      <c r="I115" s="20">
        <f>IF(OR($C115="",$G115=""),"",IFERROR(INDEX('Aushilfen'!$D$5:$G$103,MATCH($C115,'Aushilfen'!$A$5:$A$103,0),MATCH($G115,tblAushilfen[[#Headers],[Service]:[Spüle]],0)),"Nein"))</f>
        <v/>
      </c>
      <c r="J115" s="20">
        <f>IF(OR($C115="",$D115="",$E115=""),"",IF(COUNTIFS('Verfügbarkeit'!$B$5:$B$203,$C115,'Verfügbarkeit'!$C$5:$C$203,"&lt;="&amp;$D115,'Verfügbarkeit'!$D$5:$D$203,"&gt;="&amp;$E115)&gt;0,"Ja","Nein"))</f>
        <v/>
      </c>
      <c r="K115" s="20">
        <f>IF($C115="","",IFERROR(INDEX('Aushilfen'!$C$5:$C$103,MATCH($C115,'Aushilfen'!$A$5:$A$103,0)),""))</f>
        <v/>
      </c>
      <c r="L115" s="20">
        <f>IF(OR($C115="",$D115="",$E115=""),"",IF(COUNTIFS('Einsatzplan'!$C$9:$C$207,$C115,'Einsatzplan'!$D$9:$D$207,"&lt;"&amp;$E115,'Einsatzplan'!$E$9:$E$207,"&gt;"&amp;$D115)&gt;1,"Konflikt","OK"))</f>
        <v/>
      </c>
      <c r="M115" s="25">
        <f>IF(OR($D115="",$E115=""),"",IFERROR(($E115-$D115)*24,""))</f>
        <v/>
      </c>
      <c r="N115" s="35">
        <f>IF($D115="","",INT($D115)-WEEKDAY(INT($D115),2)+1)</f>
        <v/>
      </c>
      <c r="O115" s="25">
        <f>IF(OR($C115="",$N115=""),"",IFERROR(SUMIFS('Einsatzplan'!$M$9:$M$207,'Einsatzplan'!$C$9:$C$207,$C115,'Einsatzplan'!$N$9:$N$207,$N115),""))</f>
        <v/>
      </c>
      <c r="P115" s="20">
        <f>IF(OR($A115="",$B115="",$C115=""),"",IF(AND($I115="Ja",$J115="Ja",$K115="Ja",$L115="OK",$M115&lt;='Übersicht'!$B$4,$O115&lt;=IFERROR(INDEX('Aushilfen'!$H$5:$H$103,MATCH($C115,'Aushilfen'!$A$5:$A$103,0)),0)),"OK","Prüfen"))</f>
        <v/>
      </c>
      <c r="Q115" s="9" t="n"/>
    </row>
    <row r="116" ht="22" customHeight="1">
      <c r="A116" s="9" t="n"/>
      <c r="B116" s="9" t="n"/>
      <c r="C116" s="9" t="n"/>
      <c r="D116" s="36">
        <f>IF($B116="","",IFERROR(INDEX('Bedarf'!$B$5:$B$103,MATCH($B116,'Bedarf'!$A$5:$A$103,0)),""))</f>
        <v/>
      </c>
      <c r="E116" s="36">
        <f>IF($B116="","",IFERROR(INDEX('Bedarf'!$C$5:$C$103,MATCH($B116,'Bedarf'!$A$5:$A$103,0)),""))</f>
        <v/>
      </c>
      <c r="F116" s="12">
        <f>IF($B116="","",IFERROR(INDEX('Bedarf'!$D$5:$D$103,MATCH($B116,'Bedarf'!$A$5:$A$103,0)),""))</f>
        <v/>
      </c>
      <c r="G116" s="12">
        <f>IF($B116="","",IFERROR(INDEX('Bedarf'!$E$5:$E$103,MATCH($B116,'Bedarf'!$A$5:$A$103,0)),""))</f>
        <v/>
      </c>
      <c r="H116" s="12">
        <f>IF($C116="","",IFERROR(INDEX('Aushilfen'!$B$5:$B$103,MATCH($C116,'Aushilfen'!$A$5:$A$103,0)),""))</f>
        <v/>
      </c>
      <c r="I116" s="22">
        <f>IF(OR($C116="",$G116=""),"",IFERROR(INDEX('Aushilfen'!$D$5:$G$103,MATCH($C116,'Aushilfen'!$A$5:$A$103,0),MATCH($G116,tblAushilfen[[#Headers],[Service]:[Spüle]],0)),"Nein"))</f>
        <v/>
      </c>
      <c r="J116" s="22">
        <f>IF(OR($C116="",$D116="",$E116=""),"",IF(COUNTIFS('Verfügbarkeit'!$B$5:$B$203,$C116,'Verfügbarkeit'!$C$5:$C$203,"&lt;="&amp;$D116,'Verfügbarkeit'!$D$5:$D$203,"&gt;="&amp;$E116)&gt;0,"Ja","Nein"))</f>
        <v/>
      </c>
      <c r="K116" s="22">
        <f>IF($C116="","",IFERROR(INDEX('Aushilfen'!$C$5:$C$103,MATCH($C116,'Aushilfen'!$A$5:$A$103,0)),""))</f>
        <v/>
      </c>
      <c r="L116" s="22">
        <f>IF(OR($C116="",$D116="",$E116=""),"",IF(COUNTIFS('Einsatzplan'!$C$9:$C$207,$C116,'Einsatzplan'!$D$9:$D$207,"&lt;"&amp;$E116,'Einsatzplan'!$E$9:$E$207,"&gt;"&amp;$D116)&gt;1,"Konflikt","OK"))</f>
        <v/>
      </c>
      <c r="M116" s="28">
        <f>IF(OR($D116="",$E116=""),"",IFERROR(($E116-$D116)*24,""))</f>
        <v/>
      </c>
      <c r="N116" s="37">
        <f>IF($D116="","",INT($D116)-WEEKDAY(INT($D116),2)+1)</f>
        <v/>
      </c>
      <c r="O116" s="28">
        <f>IF(OR($C116="",$N116=""),"",IFERROR(SUMIFS('Einsatzplan'!$M$9:$M$207,'Einsatzplan'!$C$9:$C$207,$C116,'Einsatzplan'!$N$9:$N$207,$N116),""))</f>
        <v/>
      </c>
      <c r="P116" s="22">
        <f>IF(OR($A116="",$B116="",$C116=""),"",IF(AND($I116="Ja",$J116="Ja",$K116="Ja",$L116="OK",$M116&lt;='Übersicht'!$B$4,$O116&lt;=IFERROR(INDEX('Aushilfen'!$H$5:$H$103,MATCH($C116,'Aushilfen'!$A$5:$A$103,0)),0)),"OK","Prüfen"))</f>
        <v/>
      </c>
      <c r="Q116" s="9" t="n"/>
    </row>
    <row r="117" ht="22" customHeight="1">
      <c r="A117" s="9" t="n"/>
      <c r="B117" s="9" t="n"/>
      <c r="C117" s="9" t="n"/>
      <c r="D117" s="34">
        <f>IF($B117="","",IFERROR(INDEX('Bedarf'!$B$5:$B$103,MATCH($B117,'Bedarf'!$A$5:$A$103,0)),""))</f>
        <v/>
      </c>
      <c r="E117" s="34">
        <f>IF($B117="","",IFERROR(INDEX('Bedarf'!$C$5:$C$103,MATCH($B117,'Bedarf'!$A$5:$A$103,0)),""))</f>
        <v/>
      </c>
      <c r="F117" s="8">
        <f>IF($B117="","",IFERROR(INDEX('Bedarf'!$D$5:$D$103,MATCH($B117,'Bedarf'!$A$5:$A$103,0)),""))</f>
        <v/>
      </c>
      <c r="G117" s="8">
        <f>IF($B117="","",IFERROR(INDEX('Bedarf'!$E$5:$E$103,MATCH($B117,'Bedarf'!$A$5:$A$103,0)),""))</f>
        <v/>
      </c>
      <c r="H117" s="8">
        <f>IF($C117="","",IFERROR(INDEX('Aushilfen'!$B$5:$B$103,MATCH($C117,'Aushilfen'!$A$5:$A$103,0)),""))</f>
        <v/>
      </c>
      <c r="I117" s="20">
        <f>IF(OR($C117="",$G117=""),"",IFERROR(INDEX('Aushilfen'!$D$5:$G$103,MATCH($C117,'Aushilfen'!$A$5:$A$103,0),MATCH($G117,tblAushilfen[[#Headers],[Service]:[Spüle]],0)),"Nein"))</f>
        <v/>
      </c>
      <c r="J117" s="20">
        <f>IF(OR($C117="",$D117="",$E117=""),"",IF(COUNTIFS('Verfügbarkeit'!$B$5:$B$203,$C117,'Verfügbarkeit'!$C$5:$C$203,"&lt;="&amp;$D117,'Verfügbarkeit'!$D$5:$D$203,"&gt;="&amp;$E117)&gt;0,"Ja","Nein"))</f>
        <v/>
      </c>
      <c r="K117" s="20">
        <f>IF($C117="","",IFERROR(INDEX('Aushilfen'!$C$5:$C$103,MATCH($C117,'Aushilfen'!$A$5:$A$103,0)),""))</f>
        <v/>
      </c>
      <c r="L117" s="20">
        <f>IF(OR($C117="",$D117="",$E117=""),"",IF(COUNTIFS('Einsatzplan'!$C$9:$C$207,$C117,'Einsatzplan'!$D$9:$D$207,"&lt;"&amp;$E117,'Einsatzplan'!$E$9:$E$207,"&gt;"&amp;$D117)&gt;1,"Konflikt","OK"))</f>
        <v/>
      </c>
      <c r="M117" s="25">
        <f>IF(OR($D117="",$E117=""),"",IFERROR(($E117-$D117)*24,""))</f>
        <v/>
      </c>
      <c r="N117" s="35">
        <f>IF($D117="","",INT($D117)-WEEKDAY(INT($D117),2)+1)</f>
        <v/>
      </c>
      <c r="O117" s="25">
        <f>IF(OR($C117="",$N117=""),"",IFERROR(SUMIFS('Einsatzplan'!$M$9:$M$207,'Einsatzplan'!$C$9:$C$207,$C117,'Einsatzplan'!$N$9:$N$207,$N117),""))</f>
        <v/>
      </c>
      <c r="P117" s="20">
        <f>IF(OR($A117="",$B117="",$C117=""),"",IF(AND($I117="Ja",$J117="Ja",$K117="Ja",$L117="OK",$M117&lt;='Übersicht'!$B$4,$O117&lt;=IFERROR(INDEX('Aushilfen'!$H$5:$H$103,MATCH($C117,'Aushilfen'!$A$5:$A$103,0)),0)),"OK","Prüfen"))</f>
        <v/>
      </c>
      <c r="Q117" s="9" t="n"/>
    </row>
    <row r="118" ht="22" customHeight="1">
      <c r="A118" s="9" t="n"/>
      <c r="B118" s="9" t="n"/>
      <c r="C118" s="9" t="n"/>
      <c r="D118" s="36">
        <f>IF($B118="","",IFERROR(INDEX('Bedarf'!$B$5:$B$103,MATCH($B118,'Bedarf'!$A$5:$A$103,0)),""))</f>
        <v/>
      </c>
      <c r="E118" s="36">
        <f>IF($B118="","",IFERROR(INDEX('Bedarf'!$C$5:$C$103,MATCH($B118,'Bedarf'!$A$5:$A$103,0)),""))</f>
        <v/>
      </c>
      <c r="F118" s="12">
        <f>IF($B118="","",IFERROR(INDEX('Bedarf'!$D$5:$D$103,MATCH($B118,'Bedarf'!$A$5:$A$103,0)),""))</f>
        <v/>
      </c>
      <c r="G118" s="12">
        <f>IF($B118="","",IFERROR(INDEX('Bedarf'!$E$5:$E$103,MATCH($B118,'Bedarf'!$A$5:$A$103,0)),""))</f>
        <v/>
      </c>
      <c r="H118" s="12">
        <f>IF($C118="","",IFERROR(INDEX('Aushilfen'!$B$5:$B$103,MATCH($C118,'Aushilfen'!$A$5:$A$103,0)),""))</f>
        <v/>
      </c>
      <c r="I118" s="22">
        <f>IF(OR($C118="",$G118=""),"",IFERROR(INDEX('Aushilfen'!$D$5:$G$103,MATCH($C118,'Aushilfen'!$A$5:$A$103,0),MATCH($G118,tblAushilfen[[#Headers],[Service]:[Spüle]],0)),"Nein"))</f>
        <v/>
      </c>
      <c r="J118" s="22">
        <f>IF(OR($C118="",$D118="",$E118=""),"",IF(COUNTIFS('Verfügbarkeit'!$B$5:$B$203,$C118,'Verfügbarkeit'!$C$5:$C$203,"&lt;="&amp;$D118,'Verfügbarkeit'!$D$5:$D$203,"&gt;="&amp;$E118)&gt;0,"Ja","Nein"))</f>
        <v/>
      </c>
      <c r="K118" s="22">
        <f>IF($C118="","",IFERROR(INDEX('Aushilfen'!$C$5:$C$103,MATCH($C118,'Aushilfen'!$A$5:$A$103,0)),""))</f>
        <v/>
      </c>
      <c r="L118" s="22">
        <f>IF(OR($C118="",$D118="",$E118=""),"",IF(COUNTIFS('Einsatzplan'!$C$9:$C$207,$C118,'Einsatzplan'!$D$9:$D$207,"&lt;"&amp;$E118,'Einsatzplan'!$E$9:$E$207,"&gt;"&amp;$D118)&gt;1,"Konflikt","OK"))</f>
        <v/>
      </c>
      <c r="M118" s="28">
        <f>IF(OR($D118="",$E118=""),"",IFERROR(($E118-$D118)*24,""))</f>
        <v/>
      </c>
      <c r="N118" s="37">
        <f>IF($D118="","",INT($D118)-WEEKDAY(INT($D118),2)+1)</f>
        <v/>
      </c>
      <c r="O118" s="28">
        <f>IF(OR($C118="",$N118=""),"",IFERROR(SUMIFS('Einsatzplan'!$M$9:$M$207,'Einsatzplan'!$C$9:$C$207,$C118,'Einsatzplan'!$N$9:$N$207,$N118),""))</f>
        <v/>
      </c>
      <c r="P118" s="22">
        <f>IF(OR($A118="",$B118="",$C118=""),"",IF(AND($I118="Ja",$J118="Ja",$K118="Ja",$L118="OK",$M118&lt;='Übersicht'!$B$4,$O118&lt;=IFERROR(INDEX('Aushilfen'!$H$5:$H$103,MATCH($C118,'Aushilfen'!$A$5:$A$103,0)),0)),"OK","Prüfen"))</f>
        <v/>
      </c>
      <c r="Q118" s="9" t="n"/>
    </row>
    <row r="119" ht="22" customHeight="1">
      <c r="A119" s="9" t="n"/>
      <c r="B119" s="9" t="n"/>
      <c r="C119" s="9" t="n"/>
      <c r="D119" s="34">
        <f>IF($B119="","",IFERROR(INDEX('Bedarf'!$B$5:$B$103,MATCH($B119,'Bedarf'!$A$5:$A$103,0)),""))</f>
        <v/>
      </c>
      <c r="E119" s="34">
        <f>IF($B119="","",IFERROR(INDEX('Bedarf'!$C$5:$C$103,MATCH($B119,'Bedarf'!$A$5:$A$103,0)),""))</f>
        <v/>
      </c>
      <c r="F119" s="8">
        <f>IF($B119="","",IFERROR(INDEX('Bedarf'!$D$5:$D$103,MATCH($B119,'Bedarf'!$A$5:$A$103,0)),""))</f>
        <v/>
      </c>
      <c r="G119" s="8">
        <f>IF($B119="","",IFERROR(INDEX('Bedarf'!$E$5:$E$103,MATCH($B119,'Bedarf'!$A$5:$A$103,0)),""))</f>
        <v/>
      </c>
      <c r="H119" s="8">
        <f>IF($C119="","",IFERROR(INDEX('Aushilfen'!$B$5:$B$103,MATCH($C119,'Aushilfen'!$A$5:$A$103,0)),""))</f>
        <v/>
      </c>
      <c r="I119" s="20">
        <f>IF(OR($C119="",$G119=""),"",IFERROR(INDEX('Aushilfen'!$D$5:$G$103,MATCH($C119,'Aushilfen'!$A$5:$A$103,0),MATCH($G119,tblAushilfen[[#Headers],[Service]:[Spüle]],0)),"Nein"))</f>
        <v/>
      </c>
      <c r="J119" s="20">
        <f>IF(OR($C119="",$D119="",$E119=""),"",IF(COUNTIFS('Verfügbarkeit'!$B$5:$B$203,$C119,'Verfügbarkeit'!$C$5:$C$203,"&lt;="&amp;$D119,'Verfügbarkeit'!$D$5:$D$203,"&gt;="&amp;$E119)&gt;0,"Ja","Nein"))</f>
        <v/>
      </c>
      <c r="K119" s="20">
        <f>IF($C119="","",IFERROR(INDEX('Aushilfen'!$C$5:$C$103,MATCH($C119,'Aushilfen'!$A$5:$A$103,0)),""))</f>
        <v/>
      </c>
      <c r="L119" s="20">
        <f>IF(OR($C119="",$D119="",$E119=""),"",IF(COUNTIFS('Einsatzplan'!$C$9:$C$207,$C119,'Einsatzplan'!$D$9:$D$207,"&lt;"&amp;$E119,'Einsatzplan'!$E$9:$E$207,"&gt;"&amp;$D119)&gt;1,"Konflikt","OK"))</f>
        <v/>
      </c>
      <c r="M119" s="25">
        <f>IF(OR($D119="",$E119=""),"",IFERROR(($E119-$D119)*24,""))</f>
        <v/>
      </c>
      <c r="N119" s="35">
        <f>IF($D119="","",INT($D119)-WEEKDAY(INT($D119),2)+1)</f>
        <v/>
      </c>
      <c r="O119" s="25">
        <f>IF(OR($C119="",$N119=""),"",IFERROR(SUMIFS('Einsatzplan'!$M$9:$M$207,'Einsatzplan'!$C$9:$C$207,$C119,'Einsatzplan'!$N$9:$N$207,$N119),""))</f>
        <v/>
      </c>
      <c r="P119" s="20">
        <f>IF(OR($A119="",$B119="",$C119=""),"",IF(AND($I119="Ja",$J119="Ja",$K119="Ja",$L119="OK",$M119&lt;='Übersicht'!$B$4,$O119&lt;=IFERROR(INDEX('Aushilfen'!$H$5:$H$103,MATCH($C119,'Aushilfen'!$A$5:$A$103,0)),0)),"OK","Prüfen"))</f>
        <v/>
      </c>
      <c r="Q119" s="9" t="n"/>
    </row>
    <row r="120" ht="22" customHeight="1">
      <c r="A120" s="9" t="n"/>
      <c r="B120" s="9" t="n"/>
      <c r="C120" s="9" t="n"/>
      <c r="D120" s="36">
        <f>IF($B120="","",IFERROR(INDEX('Bedarf'!$B$5:$B$103,MATCH($B120,'Bedarf'!$A$5:$A$103,0)),""))</f>
        <v/>
      </c>
      <c r="E120" s="36">
        <f>IF($B120="","",IFERROR(INDEX('Bedarf'!$C$5:$C$103,MATCH($B120,'Bedarf'!$A$5:$A$103,0)),""))</f>
        <v/>
      </c>
      <c r="F120" s="12">
        <f>IF($B120="","",IFERROR(INDEX('Bedarf'!$D$5:$D$103,MATCH($B120,'Bedarf'!$A$5:$A$103,0)),""))</f>
        <v/>
      </c>
      <c r="G120" s="12">
        <f>IF($B120="","",IFERROR(INDEX('Bedarf'!$E$5:$E$103,MATCH($B120,'Bedarf'!$A$5:$A$103,0)),""))</f>
        <v/>
      </c>
      <c r="H120" s="12">
        <f>IF($C120="","",IFERROR(INDEX('Aushilfen'!$B$5:$B$103,MATCH($C120,'Aushilfen'!$A$5:$A$103,0)),""))</f>
        <v/>
      </c>
      <c r="I120" s="22">
        <f>IF(OR($C120="",$G120=""),"",IFERROR(INDEX('Aushilfen'!$D$5:$G$103,MATCH($C120,'Aushilfen'!$A$5:$A$103,0),MATCH($G120,tblAushilfen[[#Headers],[Service]:[Spüle]],0)),"Nein"))</f>
        <v/>
      </c>
      <c r="J120" s="22">
        <f>IF(OR($C120="",$D120="",$E120=""),"",IF(COUNTIFS('Verfügbarkeit'!$B$5:$B$203,$C120,'Verfügbarkeit'!$C$5:$C$203,"&lt;="&amp;$D120,'Verfügbarkeit'!$D$5:$D$203,"&gt;="&amp;$E120)&gt;0,"Ja","Nein"))</f>
        <v/>
      </c>
      <c r="K120" s="22">
        <f>IF($C120="","",IFERROR(INDEX('Aushilfen'!$C$5:$C$103,MATCH($C120,'Aushilfen'!$A$5:$A$103,0)),""))</f>
        <v/>
      </c>
      <c r="L120" s="22">
        <f>IF(OR($C120="",$D120="",$E120=""),"",IF(COUNTIFS('Einsatzplan'!$C$9:$C$207,$C120,'Einsatzplan'!$D$9:$D$207,"&lt;"&amp;$E120,'Einsatzplan'!$E$9:$E$207,"&gt;"&amp;$D120)&gt;1,"Konflikt","OK"))</f>
        <v/>
      </c>
      <c r="M120" s="28">
        <f>IF(OR($D120="",$E120=""),"",IFERROR(($E120-$D120)*24,""))</f>
        <v/>
      </c>
      <c r="N120" s="37">
        <f>IF($D120="","",INT($D120)-WEEKDAY(INT($D120),2)+1)</f>
        <v/>
      </c>
      <c r="O120" s="28">
        <f>IF(OR($C120="",$N120=""),"",IFERROR(SUMIFS('Einsatzplan'!$M$9:$M$207,'Einsatzplan'!$C$9:$C$207,$C120,'Einsatzplan'!$N$9:$N$207,$N120),""))</f>
        <v/>
      </c>
      <c r="P120" s="22">
        <f>IF(OR($A120="",$B120="",$C120=""),"",IF(AND($I120="Ja",$J120="Ja",$K120="Ja",$L120="OK",$M120&lt;='Übersicht'!$B$4,$O120&lt;=IFERROR(INDEX('Aushilfen'!$H$5:$H$103,MATCH($C120,'Aushilfen'!$A$5:$A$103,0)),0)),"OK","Prüfen"))</f>
        <v/>
      </c>
      <c r="Q120" s="9" t="n"/>
    </row>
    <row r="121" ht="22" customHeight="1">
      <c r="A121" s="9" t="n"/>
      <c r="B121" s="9" t="n"/>
      <c r="C121" s="9" t="n"/>
      <c r="D121" s="34">
        <f>IF($B121="","",IFERROR(INDEX('Bedarf'!$B$5:$B$103,MATCH($B121,'Bedarf'!$A$5:$A$103,0)),""))</f>
        <v/>
      </c>
      <c r="E121" s="34">
        <f>IF($B121="","",IFERROR(INDEX('Bedarf'!$C$5:$C$103,MATCH($B121,'Bedarf'!$A$5:$A$103,0)),""))</f>
        <v/>
      </c>
      <c r="F121" s="8">
        <f>IF($B121="","",IFERROR(INDEX('Bedarf'!$D$5:$D$103,MATCH($B121,'Bedarf'!$A$5:$A$103,0)),""))</f>
        <v/>
      </c>
      <c r="G121" s="8">
        <f>IF($B121="","",IFERROR(INDEX('Bedarf'!$E$5:$E$103,MATCH($B121,'Bedarf'!$A$5:$A$103,0)),""))</f>
        <v/>
      </c>
      <c r="H121" s="8">
        <f>IF($C121="","",IFERROR(INDEX('Aushilfen'!$B$5:$B$103,MATCH($C121,'Aushilfen'!$A$5:$A$103,0)),""))</f>
        <v/>
      </c>
      <c r="I121" s="20">
        <f>IF(OR($C121="",$G121=""),"",IFERROR(INDEX('Aushilfen'!$D$5:$G$103,MATCH($C121,'Aushilfen'!$A$5:$A$103,0),MATCH($G121,tblAushilfen[[#Headers],[Service]:[Spüle]],0)),"Nein"))</f>
        <v/>
      </c>
      <c r="J121" s="20">
        <f>IF(OR($C121="",$D121="",$E121=""),"",IF(COUNTIFS('Verfügbarkeit'!$B$5:$B$203,$C121,'Verfügbarkeit'!$C$5:$C$203,"&lt;="&amp;$D121,'Verfügbarkeit'!$D$5:$D$203,"&gt;="&amp;$E121)&gt;0,"Ja","Nein"))</f>
        <v/>
      </c>
      <c r="K121" s="20">
        <f>IF($C121="","",IFERROR(INDEX('Aushilfen'!$C$5:$C$103,MATCH($C121,'Aushilfen'!$A$5:$A$103,0)),""))</f>
        <v/>
      </c>
      <c r="L121" s="20">
        <f>IF(OR($C121="",$D121="",$E121=""),"",IF(COUNTIFS('Einsatzplan'!$C$9:$C$207,$C121,'Einsatzplan'!$D$9:$D$207,"&lt;"&amp;$E121,'Einsatzplan'!$E$9:$E$207,"&gt;"&amp;$D121)&gt;1,"Konflikt","OK"))</f>
        <v/>
      </c>
      <c r="M121" s="25">
        <f>IF(OR($D121="",$E121=""),"",IFERROR(($E121-$D121)*24,""))</f>
        <v/>
      </c>
      <c r="N121" s="35">
        <f>IF($D121="","",INT($D121)-WEEKDAY(INT($D121),2)+1)</f>
        <v/>
      </c>
      <c r="O121" s="25">
        <f>IF(OR($C121="",$N121=""),"",IFERROR(SUMIFS('Einsatzplan'!$M$9:$M$207,'Einsatzplan'!$C$9:$C$207,$C121,'Einsatzplan'!$N$9:$N$207,$N121),""))</f>
        <v/>
      </c>
      <c r="P121" s="20">
        <f>IF(OR($A121="",$B121="",$C121=""),"",IF(AND($I121="Ja",$J121="Ja",$K121="Ja",$L121="OK",$M121&lt;='Übersicht'!$B$4,$O121&lt;=IFERROR(INDEX('Aushilfen'!$H$5:$H$103,MATCH($C121,'Aushilfen'!$A$5:$A$103,0)),0)),"OK","Prüfen"))</f>
        <v/>
      </c>
      <c r="Q121" s="9" t="n"/>
    </row>
    <row r="122" ht="22" customHeight="1">
      <c r="A122" s="9" t="n"/>
      <c r="B122" s="9" t="n"/>
      <c r="C122" s="9" t="n"/>
      <c r="D122" s="36">
        <f>IF($B122="","",IFERROR(INDEX('Bedarf'!$B$5:$B$103,MATCH($B122,'Bedarf'!$A$5:$A$103,0)),""))</f>
        <v/>
      </c>
      <c r="E122" s="36">
        <f>IF($B122="","",IFERROR(INDEX('Bedarf'!$C$5:$C$103,MATCH($B122,'Bedarf'!$A$5:$A$103,0)),""))</f>
        <v/>
      </c>
      <c r="F122" s="12">
        <f>IF($B122="","",IFERROR(INDEX('Bedarf'!$D$5:$D$103,MATCH($B122,'Bedarf'!$A$5:$A$103,0)),""))</f>
        <v/>
      </c>
      <c r="G122" s="12">
        <f>IF($B122="","",IFERROR(INDEX('Bedarf'!$E$5:$E$103,MATCH($B122,'Bedarf'!$A$5:$A$103,0)),""))</f>
        <v/>
      </c>
      <c r="H122" s="12">
        <f>IF($C122="","",IFERROR(INDEX('Aushilfen'!$B$5:$B$103,MATCH($C122,'Aushilfen'!$A$5:$A$103,0)),""))</f>
        <v/>
      </c>
      <c r="I122" s="22">
        <f>IF(OR($C122="",$G122=""),"",IFERROR(INDEX('Aushilfen'!$D$5:$G$103,MATCH($C122,'Aushilfen'!$A$5:$A$103,0),MATCH($G122,tblAushilfen[[#Headers],[Service]:[Spüle]],0)),"Nein"))</f>
        <v/>
      </c>
      <c r="J122" s="22">
        <f>IF(OR($C122="",$D122="",$E122=""),"",IF(COUNTIFS('Verfügbarkeit'!$B$5:$B$203,$C122,'Verfügbarkeit'!$C$5:$C$203,"&lt;="&amp;$D122,'Verfügbarkeit'!$D$5:$D$203,"&gt;="&amp;$E122)&gt;0,"Ja","Nein"))</f>
        <v/>
      </c>
      <c r="K122" s="22">
        <f>IF($C122="","",IFERROR(INDEX('Aushilfen'!$C$5:$C$103,MATCH($C122,'Aushilfen'!$A$5:$A$103,0)),""))</f>
        <v/>
      </c>
      <c r="L122" s="22">
        <f>IF(OR($C122="",$D122="",$E122=""),"",IF(COUNTIFS('Einsatzplan'!$C$9:$C$207,$C122,'Einsatzplan'!$D$9:$D$207,"&lt;"&amp;$E122,'Einsatzplan'!$E$9:$E$207,"&gt;"&amp;$D122)&gt;1,"Konflikt","OK"))</f>
        <v/>
      </c>
      <c r="M122" s="28">
        <f>IF(OR($D122="",$E122=""),"",IFERROR(($E122-$D122)*24,""))</f>
        <v/>
      </c>
      <c r="N122" s="37">
        <f>IF($D122="","",INT($D122)-WEEKDAY(INT($D122),2)+1)</f>
        <v/>
      </c>
      <c r="O122" s="28">
        <f>IF(OR($C122="",$N122=""),"",IFERROR(SUMIFS('Einsatzplan'!$M$9:$M$207,'Einsatzplan'!$C$9:$C$207,$C122,'Einsatzplan'!$N$9:$N$207,$N122),""))</f>
        <v/>
      </c>
      <c r="P122" s="22">
        <f>IF(OR($A122="",$B122="",$C122=""),"",IF(AND($I122="Ja",$J122="Ja",$K122="Ja",$L122="OK",$M122&lt;='Übersicht'!$B$4,$O122&lt;=IFERROR(INDEX('Aushilfen'!$H$5:$H$103,MATCH($C122,'Aushilfen'!$A$5:$A$103,0)),0)),"OK","Prüfen"))</f>
        <v/>
      </c>
      <c r="Q122" s="9" t="n"/>
    </row>
    <row r="123" ht="22" customHeight="1">
      <c r="A123" s="9" t="n"/>
      <c r="B123" s="9" t="n"/>
      <c r="C123" s="9" t="n"/>
      <c r="D123" s="34">
        <f>IF($B123="","",IFERROR(INDEX('Bedarf'!$B$5:$B$103,MATCH($B123,'Bedarf'!$A$5:$A$103,0)),""))</f>
        <v/>
      </c>
      <c r="E123" s="34">
        <f>IF($B123="","",IFERROR(INDEX('Bedarf'!$C$5:$C$103,MATCH($B123,'Bedarf'!$A$5:$A$103,0)),""))</f>
        <v/>
      </c>
      <c r="F123" s="8">
        <f>IF($B123="","",IFERROR(INDEX('Bedarf'!$D$5:$D$103,MATCH($B123,'Bedarf'!$A$5:$A$103,0)),""))</f>
        <v/>
      </c>
      <c r="G123" s="8">
        <f>IF($B123="","",IFERROR(INDEX('Bedarf'!$E$5:$E$103,MATCH($B123,'Bedarf'!$A$5:$A$103,0)),""))</f>
        <v/>
      </c>
      <c r="H123" s="8">
        <f>IF($C123="","",IFERROR(INDEX('Aushilfen'!$B$5:$B$103,MATCH($C123,'Aushilfen'!$A$5:$A$103,0)),""))</f>
        <v/>
      </c>
      <c r="I123" s="20">
        <f>IF(OR($C123="",$G123=""),"",IFERROR(INDEX('Aushilfen'!$D$5:$G$103,MATCH($C123,'Aushilfen'!$A$5:$A$103,0),MATCH($G123,tblAushilfen[[#Headers],[Service]:[Spüle]],0)),"Nein"))</f>
        <v/>
      </c>
      <c r="J123" s="20">
        <f>IF(OR($C123="",$D123="",$E123=""),"",IF(COUNTIFS('Verfügbarkeit'!$B$5:$B$203,$C123,'Verfügbarkeit'!$C$5:$C$203,"&lt;="&amp;$D123,'Verfügbarkeit'!$D$5:$D$203,"&gt;="&amp;$E123)&gt;0,"Ja","Nein"))</f>
        <v/>
      </c>
      <c r="K123" s="20">
        <f>IF($C123="","",IFERROR(INDEX('Aushilfen'!$C$5:$C$103,MATCH($C123,'Aushilfen'!$A$5:$A$103,0)),""))</f>
        <v/>
      </c>
      <c r="L123" s="20">
        <f>IF(OR($C123="",$D123="",$E123=""),"",IF(COUNTIFS('Einsatzplan'!$C$9:$C$207,$C123,'Einsatzplan'!$D$9:$D$207,"&lt;"&amp;$E123,'Einsatzplan'!$E$9:$E$207,"&gt;"&amp;$D123)&gt;1,"Konflikt","OK"))</f>
        <v/>
      </c>
      <c r="M123" s="25">
        <f>IF(OR($D123="",$E123=""),"",IFERROR(($E123-$D123)*24,""))</f>
        <v/>
      </c>
      <c r="N123" s="35">
        <f>IF($D123="","",INT($D123)-WEEKDAY(INT($D123),2)+1)</f>
        <v/>
      </c>
      <c r="O123" s="25">
        <f>IF(OR($C123="",$N123=""),"",IFERROR(SUMIFS('Einsatzplan'!$M$9:$M$207,'Einsatzplan'!$C$9:$C$207,$C123,'Einsatzplan'!$N$9:$N$207,$N123),""))</f>
        <v/>
      </c>
      <c r="P123" s="20">
        <f>IF(OR($A123="",$B123="",$C123=""),"",IF(AND($I123="Ja",$J123="Ja",$K123="Ja",$L123="OK",$M123&lt;='Übersicht'!$B$4,$O123&lt;=IFERROR(INDEX('Aushilfen'!$H$5:$H$103,MATCH($C123,'Aushilfen'!$A$5:$A$103,0)),0)),"OK","Prüfen"))</f>
        <v/>
      </c>
      <c r="Q123" s="9" t="n"/>
    </row>
    <row r="124" ht="22" customHeight="1">
      <c r="A124" s="9" t="n"/>
      <c r="B124" s="9" t="n"/>
      <c r="C124" s="9" t="n"/>
      <c r="D124" s="36">
        <f>IF($B124="","",IFERROR(INDEX('Bedarf'!$B$5:$B$103,MATCH($B124,'Bedarf'!$A$5:$A$103,0)),""))</f>
        <v/>
      </c>
      <c r="E124" s="36">
        <f>IF($B124="","",IFERROR(INDEX('Bedarf'!$C$5:$C$103,MATCH($B124,'Bedarf'!$A$5:$A$103,0)),""))</f>
        <v/>
      </c>
      <c r="F124" s="12">
        <f>IF($B124="","",IFERROR(INDEX('Bedarf'!$D$5:$D$103,MATCH($B124,'Bedarf'!$A$5:$A$103,0)),""))</f>
        <v/>
      </c>
      <c r="G124" s="12">
        <f>IF($B124="","",IFERROR(INDEX('Bedarf'!$E$5:$E$103,MATCH($B124,'Bedarf'!$A$5:$A$103,0)),""))</f>
        <v/>
      </c>
      <c r="H124" s="12">
        <f>IF($C124="","",IFERROR(INDEX('Aushilfen'!$B$5:$B$103,MATCH($C124,'Aushilfen'!$A$5:$A$103,0)),""))</f>
        <v/>
      </c>
      <c r="I124" s="22">
        <f>IF(OR($C124="",$G124=""),"",IFERROR(INDEX('Aushilfen'!$D$5:$G$103,MATCH($C124,'Aushilfen'!$A$5:$A$103,0),MATCH($G124,tblAushilfen[[#Headers],[Service]:[Spüle]],0)),"Nein"))</f>
        <v/>
      </c>
      <c r="J124" s="22">
        <f>IF(OR($C124="",$D124="",$E124=""),"",IF(COUNTIFS('Verfügbarkeit'!$B$5:$B$203,$C124,'Verfügbarkeit'!$C$5:$C$203,"&lt;="&amp;$D124,'Verfügbarkeit'!$D$5:$D$203,"&gt;="&amp;$E124)&gt;0,"Ja","Nein"))</f>
        <v/>
      </c>
      <c r="K124" s="22">
        <f>IF($C124="","",IFERROR(INDEX('Aushilfen'!$C$5:$C$103,MATCH($C124,'Aushilfen'!$A$5:$A$103,0)),""))</f>
        <v/>
      </c>
      <c r="L124" s="22">
        <f>IF(OR($C124="",$D124="",$E124=""),"",IF(COUNTIFS('Einsatzplan'!$C$9:$C$207,$C124,'Einsatzplan'!$D$9:$D$207,"&lt;"&amp;$E124,'Einsatzplan'!$E$9:$E$207,"&gt;"&amp;$D124)&gt;1,"Konflikt","OK"))</f>
        <v/>
      </c>
      <c r="M124" s="28">
        <f>IF(OR($D124="",$E124=""),"",IFERROR(($E124-$D124)*24,""))</f>
        <v/>
      </c>
      <c r="N124" s="37">
        <f>IF($D124="","",INT($D124)-WEEKDAY(INT($D124),2)+1)</f>
        <v/>
      </c>
      <c r="O124" s="28">
        <f>IF(OR($C124="",$N124=""),"",IFERROR(SUMIFS('Einsatzplan'!$M$9:$M$207,'Einsatzplan'!$C$9:$C$207,$C124,'Einsatzplan'!$N$9:$N$207,$N124),""))</f>
        <v/>
      </c>
      <c r="P124" s="22">
        <f>IF(OR($A124="",$B124="",$C124=""),"",IF(AND($I124="Ja",$J124="Ja",$K124="Ja",$L124="OK",$M124&lt;='Übersicht'!$B$4,$O124&lt;=IFERROR(INDEX('Aushilfen'!$H$5:$H$103,MATCH($C124,'Aushilfen'!$A$5:$A$103,0)),0)),"OK","Prüfen"))</f>
        <v/>
      </c>
      <c r="Q124" s="9" t="n"/>
    </row>
    <row r="125" ht="22" customHeight="1">
      <c r="A125" s="9" t="n"/>
      <c r="B125" s="9" t="n"/>
      <c r="C125" s="9" t="n"/>
      <c r="D125" s="34">
        <f>IF($B125="","",IFERROR(INDEX('Bedarf'!$B$5:$B$103,MATCH($B125,'Bedarf'!$A$5:$A$103,0)),""))</f>
        <v/>
      </c>
      <c r="E125" s="34">
        <f>IF($B125="","",IFERROR(INDEX('Bedarf'!$C$5:$C$103,MATCH($B125,'Bedarf'!$A$5:$A$103,0)),""))</f>
        <v/>
      </c>
      <c r="F125" s="8">
        <f>IF($B125="","",IFERROR(INDEX('Bedarf'!$D$5:$D$103,MATCH($B125,'Bedarf'!$A$5:$A$103,0)),""))</f>
        <v/>
      </c>
      <c r="G125" s="8">
        <f>IF($B125="","",IFERROR(INDEX('Bedarf'!$E$5:$E$103,MATCH($B125,'Bedarf'!$A$5:$A$103,0)),""))</f>
        <v/>
      </c>
      <c r="H125" s="8">
        <f>IF($C125="","",IFERROR(INDEX('Aushilfen'!$B$5:$B$103,MATCH($C125,'Aushilfen'!$A$5:$A$103,0)),""))</f>
        <v/>
      </c>
      <c r="I125" s="20">
        <f>IF(OR($C125="",$G125=""),"",IFERROR(INDEX('Aushilfen'!$D$5:$G$103,MATCH($C125,'Aushilfen'!$A$5:$A$103,0),MATCH($G125,tblAushilfen[[#Headers],[Service]:[Spüle]],0)),"Nein"))</f>
        <v/>
      </c>
      <c r="J125" s="20">
        <f>IF(OR($C125="",$D125="",$E125=""),"",IF(COUNTIFS('Verfügbarkeit'!$B$5:$B$203,$C125,'Verfügbarkeit'!$C$5:$C$203,"&lt;="&amp;$D125,'Verfügbarkeit'!$D$5:$D$203,"&gt;="&amp;$E125)&gt;0,"Ja","Nein"))</f>
        <v/>
      </c>
      <c r="K125" s="20">
        <f>IF($C125="","",IFERROR(INDEX('Aushilfen'!$C$5:$C$103,MATCH($C125,'Aushilfen'!$A$5:$A$103,0)),""))</f>
        <v/>
      </c>
      <c r="L125" s="20">
        <f>IF(OR($C125="",$D125="",$E125=""),"",IF(COUNTIFS('Einsatzplan'!$C$9:$C$207,$C125,'Einsatzplan'!$D$9:$D$207,"&lt;"&amp;$E125,'Einsatzplan'!$E$9:$E$207,"&gt;"&amp;$D125)&gt;1,"Konflikt","OK"))</f>
        <v/>
      </c>
      <c r="M125" s="25">
        <f>IF(OR($D125="",$E125=""),"",IFERROR(($E125-$D125)*24,""))</f>
        <v/>
      </c>
      <c r="N125" s="35">
        <f>IF($D125="","",INT($D125)-WEEKDAY(INT($D125),2)+1)</f>
        <v/>
      </c>
      <c r="O125" s="25">
        <f>IF(OR($C125="",$N125=""),"",IFERROR(SUMIFS('Einsatzplan'!$M$9:$M$207,'Einsatzplan'!$C$9:$C$207,$C125,'Einsatzplan'!$N$9:$N$207,$N125),""))</f>
        <v/>
      </c>
      <c r="P125" s="20">
        <f>IF(OR($A125="",$B125="",$C125=""),"",IF(AND($I125="Ja",$J125="Ja",$K125="Ja",$L125="OK",$M125&lt;='Übersicht'!$B$4,$O125&lt;=IFERROR(INDEX('Aushilfen'!$H$5:$H$103,MATCH($C125,'Aushilfen'!$A$5:$A$103,0)),0)),"OK","Prüfen"))</f>
        <v/>
      </c>
      <c r="Q125" s="9" t="n"/>
    </row>
    <row r="126" ht="22" customHeight="1">
      <c r="A126" s="9" t="n"/>
      <c r="B126" s="9" t="n"/>
      <c r="C126" s="9" t="n"/>
      <c r="D126" s="36">
        <f>IF($B126="","",IFERROR(INDEX('Bedarf'!$B$5:$B$103,MATCH($B126,'Bedarf'!$A$5:$A$103,0)),""))</f>
        <v/>
      </c>
      <c r="E126" s="36">
        <f>IF($B126="","",IFERROR(INDEX('Bedarf'!$C$5:$C$103,MATCH($B126,'Bedarf'!$A$5:$A$103,0)),""))</f>
        <v/>
      </c>
      <c r="F126" s="12">
        <f>IF($B126="","",IFERROR(INDEX('Bedarf'!$D$5:$D$103,MATCH($B126,'Bedarf'!$A$5:$A$103,0)),""))</f>
        <v/>
      </c>
      <c r="G126" s="12">
        <f>IF($B126="","",IFERROR(INDEX('Bedarf'!$E$5:$E$103,MATCH($B126,'Bedarf'!$A$5:$A$103,0)),""))</f>
        <v/>
      </c>
      <c r="H126" s="12">
        <f>IF($C126="","",IFERROR(INDEX('Aushilfen'!$B$5:$B$103,MATCH($C126,'Aushilfen'!$A$5:$A$103,0)),""))</f>
        <v/>
      </c>
      <c r="I126" s="22">
        <f>IF(OR($C126="",$G126=""),"",IFERROR(INDEX('Aushilfen'!$D$5:$G$103,MATCH($C126,'Aushilfen'!$A$5:$A$103,0),MATCH($G126,tblAushilfen[[#Headers],[Service]:[Spüle]],0)),"Nein"))</f>
        <v/>
      </c>
      <c r="J126" s="22">
        <f>IF(OR($C126="",$D126="",$E126=""),"",IF(COUNTIFS('Verfügbarkeit'!$B$5:$B$203,$C126,'Verfügbarkeit'!$C$5:$C$203,"&lt;="&amp;$D126,'Verfügbarkeit'!$D$5:$D$203,"&gt;="&amp;$E126)&gt;0,"Ja","Nein"))</f>
        <v/>
      </c>
      <c r="K126" s="22">
        <f>IF($C126="","",IFERROR(INDEX('Aushilfen'!$C$5:$C$103,MATCH($C126,'Aushilfen'!$A$5:$A$103,0)),""))</f>
        <v/>
      </c>
      <c r="L126" s="22">
        <f>IF(OR($C126="",$D126="",$E126=""),"",IF(COUNTIFS('Einsatzplan'!$C$9:$C$207,$C126,'Einsatzplan'!$D$9:$D$207,"&lt;"&amp;$E126,'Einsatzplan'!$E$9:$E$207,"&gt;"&amp;$D126)&gt;1,"Konflikt","OK"))</f>
        <v/>
      </c>
      <c r="M126" s="28">
        <f>IF(OR($D126="",$E126=""),"",IFERROR(($E126-$D126)*24,""))</f>
        <v/>
      </c>
      <c r="N126" s="37">
        <f>IF($D126="","",INT($D126)-WEEKDAY(INT($D126),2)+1)</f>
        <v/>
      </c>
      <c r="O126" s="28">
        <f>IF(OR($C126="",$N126=""),"",IFERROR(SUMIFS('Einsatzplan'!$M$9:$M$207,'Einsatzplan'!$C$9:$C$207,$C126,'Einsatzplan'!$N$9:$N$207,$N126),""))</f>
        <v/>
      </c>
      <c r="P126" s="22">
        <f>IF(OR($A126="",$B126="",$C126=""),"",IF(AND($I126="Ja",$J126="Ja",$K126="Ja",$L126="OK",$M126&lt;='Übersicht'!$B$4,$O126&lt;=IFERROR(INDEX('Aushilfen'!$H$5:$H$103,MATCH($C126,'Aushilfen'!$A$5:$A$103,0)),0)),"OK","Prüfen"))</f>
        <v/>
      </c>
      <c r="Q126" s="9" t="n"/>
    </row>
    <row r="127" ht="22" customHeight="1">
      <c r="A127" s="9" t="n"/>
      <c r="B127" s="9" t="n"/>
      <c r="C127" s="9" t="n"/>
      <c r="D127" s="34">
        <f>IF($B127="","",IFERROR(INDEX('Bedarf'!$B$5:$B$103,MATCH($B127,'Bedarf'!$A$5:$A$103,0)),""))</f>
        <v/>
      </c>
      <c r="E127" s="34">
        <f>IF($B127="","",IFERROR(INDEX('Bedarf'!$C$5:$C$103,MATCH($B127,'Bedarf'!$A$5:$A$103,0)),""))</f>
        <v/>
      </c>
      <c r="F127" s="8">
        <f>IF($B127="","",IFERROR(INDEX('Bedarf'!$D$5:$D$103,MATCH($B127,'Bedarf'!$A$5:$A$103,0)),""))</f>
        <v/>
      </c>
      <c r="G127" s="8">
        <f>IF($B127="","",IFERROR(INDEX('Bedarf'!$E$5:$E$103,MATCH($B127,'Bedarf'!$A$5:$A$103,0)),""))</f>
        <v/>
      </c>
      <c r="H127" s="8">
        <f>IF($C127="","",IFERROR(INDEX('Aushilfen'!$B$5:$B$103,MATCH($C127,'Aushilfen'!$A$5:$A$103,0)),""))</f>
        <v/>
      </c>
      <c r="I127" s="20">
        <f>IF(OR($C127="",$G127=""),"",IFERROR(INDEX('Aushilfen'!$D$5:$G$103,MATCH($C127,'Aushilfen'!$A$5:$A$103,0),MATCH($G127,tblAushilfen[[#Headers],[Service]:[Spüle]],0)),"Nein"))</f>
        <v/>
      </c>
      <c r="J127" s="20">
        <f>IF(OR($C127="",$D127="",$E127=""),"",IF(COUNTIFS('Verfügbarkeit'!$B$5:$B$203,$C127,'Verfügbarkeit'!$C$5:$C$203,"&lt;="&amp;$D127,'Verfügbarkeit'!$D$5:$D$203,"&gt;="&amp;$E127)&gt;0,"Ja","Nein"))</f>
        <v/>
      </c>
      <c r="K127" s="20">
        <f>IF($C127="","",IFERROR(INDEX('Aushilfen'!$C$5:$C$103,MATCH($C127,'Aushilfen'!$A$5:$A$103,0)),""))</f>
        <v/>
      </c>
      <c r="L127" s="20">
        <f>IF(OR($C127="",$D127="",$E127=""),"",IF(COUNTIFS('Einsatzplan'!$C$9:$C$207,$C127,'Einsatzplan'!$D$9:$D$207,"&lt;"&amp;$E127,'Einsatzplan'!$E$9:$E$207,"&gt;"&amp;$D127)&gt;1,"Konflikt","OK"))</f>
        <v/>
      </c>
      <c r="M127" s="25">
        <f>IF(OR($D127="",$E127=""),"",IFERROR(($E127-$D127)*24,""))</f>
        <v/>
      </c>
      <c r="N127" s="35">
        <f>IF($D127="","",INT($D127)-WEEKDAY(INT($D127),2)+1)</f>
        <v/>
      </c>
      <c r="O127" s="25">
        <f>IF(OR($C127="",$N127=""),"",IFERROR(SUMIFS('Einsatzplan'!$M$9:$M$207,'Einsatzplan'!$C$9:$C$207,$C127,'Einsatzplan'!$N$9:$N$207,$N127),""))</f>
        <v/>
      </c>
      <c r="P127" s="20">
        <f>IF(OR($A127="",$B127="",$C127=""),"",IF(AND($I127="Ja",$J127="Ja",$K127="Ja",$L127="OK",$M127&lt;='Übersicht'!$B$4,$O127&lt;=IFERROR(INDEX('Aushilfen'!$H$5:$H$103,MATCH($C127,'Aushilfen'!$A$5:$A$103,0)),0)),"OK","Prüfen"))</f>
        <v/>
      </c>
      <c r="Q127" s="9" t="n"/>
    </row>
    <row r="128" ht="22" customHeight="1">
      <c r="A128" s="9" t="n"/>
      <c r="B128" s="9" t="n"/>
      <c r="C128" s="9" t="n"/>
      <c r="D128" s="36">
        <f>IF($B128="","",IFERROR(INDEX('Bedarf'!$B$5:$B$103,MATCH($B128,'Bedarf'!$A$5:$A$103,0)),""))</f>
        <v/>
      </c>
      <c r="E128" s="36">
        <f>IF($B128="","",IFERROR(INDEX('Bedarf'!$C$5:$C$103,MATCH($B128,'Bedarf'!$A$5:$A$103,0)),""))</f>
        <v/>
      </c>
      <c r="F128" s="12">
        <f>IF($B128="","",IFERROR(INDEX('Bedarf'!$D$5:$D$103,MATCH($B128,'Bedarf'!$A$5:$A$103,0)),""))</f>
        <v/>
      </c>
      <c r="G128" s="12">
        <f>IF($B128="","",IFERROR(INDEX('Bedarf'!$E$5:$E$103,MATCH($B128,'Bedarf'!$A$5:$A$103,0)),""))</f>
        <v/>
      </c>
      <c r="H128" s="12">
        <f>IF($C128="","",IFERROR(INDEX('Aushilfen'!$B$5:$B$103,MATCH($C128,'Aushilfen'!$A$5:$A$103,0)),""))</f>
        <v/>
      </c>
      <c r="I128" s="22">
        <f>IF(OR($C128="",$G128=""),"",IFERROR(INDEX('Aushilfen'!$D$5:$G$103,MATCH($C128,'Aushilfen'!$A$5:$A$103,0),MATCH($G128,tblAushilfen[[#Headers],[Service]:[Spüle]],0)),"Nein"))</f>
        <v/>
      </c>
      <c r="J128" s="22">
        <f>IF(OR($C128="",$D128="",$E128=""),"",IF(COUNTIFS('Verfügbarkeit'!$B$5:$B$203,$C128,'Verfügbarkeit'!$C$5:$C$203,"&lt;="&amp;$D128,'Verfügbarkeit'!$D$5:$D$203,"&gt;="&amp;$E128)&gt;0,"Ja","Nein"))</f>
        <v/>
      </c>
      <c r="K128" s="22">
        <f>IF($C128="","",IFERROR(INDEX('Aushilfen'!$C$5:$C$103,MATCH($C128,'Aushilfen'!$A$5:$A$103,0)),""))</f>
        <v/>
      </c>
      <c r="L128" s="22">
        <f>IF(OR($C128="",$D128="",$E128=""),"",IF(COUNTIFS('Einsatzplan'!$C$9:$C$207,$C128,'Einsatzplan'!$D$9:$D$207,"&lt;"&amp;$E128,'Einsatzplan'!$E$9:$E$207,"&gt;"&amp;$D128)&gt;1,"Konflikt","OK"))</f>
        <v/>
      </c>
      <c r="M128" s="28">
        <f>IF(OR($D128="",$E128=""),"",IFERROR(($E128-$D128)*24,""))</f>
        <v/>
      </c>
      <c r="N128" s="37">
        <f>IF($D128="","",INT($D128)-WEEKDAY(INT($D128),2)+1)</f>
        <v/>
      </c>
      <c r="O128" s="28">
        <f>IF(OR($C128="",$N128=""),"",IFERROR(SUMIFS('Einsatzplan'!$M$9:$M$207,'Einsatzplan'!$C$9:$C$207,$C128,'Einsatzplan'!$N$9:$N$207,$N128),""))</f>
        <v/>
      </c>
      <c r="P128" s="22">
        <f>IF(OR($A128="",$B128="",$C128=""),"",IF(AND($I128="Ja",$J128="Ja",$K128="Ja",$L128="OK",$M128&lt;='Übersicht'!$B$4,$O128&lt;=IFERROR(INDEX('Aushilfen'!$H$5:$H$103,MATCH($C128,'Aushilfen'!$A$5:$A$103,0)),0)),"OK","Prüfen"))</f>
        <v/>
      </c>
      <c r="Q128" s="9" t="n"/>
    </row>
    <row r="129" ht="22" customHeight="1">
      <c r="A129" s="9" t="n"/>
      <c r="B129" s="9" t="n"/>
      <c r="C129" s="9" t="n"/>
      <c r="D129" s="34">
        <f>IF($B129="","",IFERROR(INDEX('Bedarf'!$B$5:$B$103,MATCH($B129,'Bedarf'!$A$5:$A$103,0)),""))</f>
        <v/>
      </c>
      <c r="E129" s="34">
        <f>IF($B129="","",IFERROR(INDEX('Bedarf'!$C$5:$C$103,MATCH($B129,'Bedarf'!$A$5:$A$103,0)),""))</f>
        <v/>
      </c>
      <c r="F129" s="8">
        <f>IF($B129="","",IFERROR(INDEX('Bedarf'!$D$5:$D$103,MATCH($B129,'Bedarf'!$A$5:$A$103,0)),""))</f>
        <v/>
      </c>
      <c r="G129" s="8">
        <f>IF($B129="","",IFERROR(INDEX('Bedarf'!$E$5:$E$103,MATCH($B129,'Bedarf'!$A$5:$A$103,0)),""))</f>
        <v/>
      </c>
      <c r="H129" s="8">
        <f>IF($C129="","",IFERROR(INDEX('Aushilfen'!$B$5:$B$103,MATCH($C129,'Aushilfen'!$A$5:$A$103,0)),""))</f>
        <v/>
      </c>
      <c r="I129" s="20">
        <f>IF(OR($C129="",$G129=""),"",IFERROR(INDEX('Aushilfen'!$D$5:$G$103,MATCH($C129,'Aushilfen'!$A$5:$A$103,0),MATCH($G129,tblAushilfen[[#Headers],[Service]:[Spüle]],0)),"Nein"))</f>
        <v/>
      </c>
      <c r="J129" s="20">
        <f>IF(OR($C129="",$D129="",$E129=""),"",IF(COUNTIFS('Verfügbarkeit'!$B$5:$B$203,$C129,'Verfügbarkeit'!$C$5:$C$203,"&lt;="&amp;$D129,'Verfügbarkeit'!$D$5:$D$203,"&gt;="&amp;$E129)&gt;0,"Ja","Nein"))</f>
        <v/>
      </c>
      <c r="K129" s="20">
        <f>IF($C129="","",IFERROR(INDEX('Aushilfen'!$C$5:$C$103,MATCH($C129,'Aushilfen'!$A$5:$A$103,0)),""))</f>
        <v/>
      </c>
      <c r="L129" s="20">
        <f>IF(OR($C129="",$D129="",$E129=""),"",IF(COUNTIFS('Einsatzplan'!$C$9:$C$207,$C129,'Einsatzplan'!$D$9:$D$207,"&lt;"&amp;$E129,'Einsatzplan'!$E$9:$E$207,"&gt;"&amp;$D129)&gt;1,"Konflikt","OK"))</f>
        <v/>
      </c>
      <c r="M129" s="25">
        <f>IF(OR($D129="",$E129=""),"",IFERROR(($E129-$D129)*24,""))</f>
        <v/>
      </c>
      <c r="N129" s="35">
        <f>IF($D129="","",INT($D129)-WEEKDAY(INT($D129),2)+1)</f>
        <v/>
      </c>
      <c r="O129" s="25">
        <f>IF(OR($C129="",$N129=""),"",IFERROR(SUMIFS('Einsatzplan'!$M$9:$M$207,'Einsatzplan'!$C$9:$C$207,$C129,'Einsatzplan'!$N$9:$N$207,$N129),""))</f>
        <v/>
      </c>
      <c r="P129" s="20">
        <f>IF(OR($A129="",$B129="",$C129=""),"",IF(AND($I129="Ja",$J129="Ja",$K129="Ja",$L129="OK",$M129&lt;='Übersicht'!$B$4,$O129&lt;=IFERROR(INDEX('Aushilfen'!$H$5:$H$103,MATCH($C129,'Aushilfen'!$A$5:$A$103,0)),0)),"OK","Prüfen"))</f>
        <v/>
      </c>
      <c r="Q129" s="9" t="n"/>
    </row>
    <row r="130" ht="22" customHeight="1">
      <c r="A130" s="9" t="n"/>
      <c r="B130" s="9" t="n"/>
      <c r="C130" s="9" t="n"/>
      <c r="D130" s="36">
        <f>IF($B130="","",IFERROR(INDEX('Bedarf'!$B$5:$B$103,MATCH($B130,'Bedarf'!$A$5:$A$103,0)),""))</f>
        <v/>
      </c>
      <c r="E130" s="36">
        <f>IF($B130="","",IFERROR(INDEX('Bedarf'!$C$5:$C$103,MATCH($B130,'Bedarf'!$A$5:$A$103,0)),""))</f>
        <v/>
      </c>
      <c r="F130" s="12">
        <f>IF($B130="","",IFERROR(INDEX('Bedarf'!$D$5:$D$103,MATCH($B130,'Bedarf'!$A$5:$A$103,0)),""))</f>
        <v/>
      </c>
      <c r="G130" s="12">
        <f>IF($B130="","",IFERROR(INDEX('Bedarf'!$E$5:$E$103,MATCH($B130,'Bedarf'!$A$5:$A$103,0)),""))</f>
        <v/>
      </c>
      <c r="H130" s="12">
        <f>IF($C130="","",IFERROR(INDEX('Aushilfen'!$B$5:$B$103,MATCH($C130,'Aushilfen'!$A$5:$A$103,0)),""))</f>
        <v/>
      </c>
      <c r="I130" s="22">
        <f>IF(OR($C130="",$G130=""),"",IFERROR(INDEX('Aushilfen'!$D$5:$G$103,MATCH($C130,'Aushilfen'!$A$5:$A$103,0),MATCH($G130,tblAushilfen[[#Headers],[Service]:[Spüle]],0)),"Nein"))</f>
        <v/>
      </c>
      <c r="J130" s="22">
        <f>IF(OR($C130="",$D130="",$E130=""),"",IF(COUNTIFS('Verfügbarkeit'!$B$5:$B$203,$C130,'Verfügbarkeit'!$C$5:$C$203,"&lt;="&amp;$D130,'Verfügbarkeit'!$D$5:$D$203,"&gt;="&amp;$E130)&gt;0,"Ja","Nein"))</f>
        <v/>
      </c>
      <c r="K130" s="22">
        <f>IF($C130="","",IFERROR(INDEX('Aushilfen'!$C$5:$C$103,MATCH($C130,'Aushilfen'!$A$5:$A$103,0)),""))</f>
        <v/>
      </c>
      <c r="L130" s="22">
        <f>IF(OR($C130="",$D130="",$E130=""),"",IF(COUNTIFS('Einsatzplan'!$C$9:$C$207,$C130,'Einsatzplan'!$D$9:$D$207,"&lt;"&amp;$E130,'Einsatzplan'!$E$9:$E$207,"&gt;"&amp;$D130)&gt;1,"Konflikt","OK"))</f>
        <v/>
      </c>
      <c r="M130" s="28">
        <f>IF(OR($D130="",$E130=""),"",IFERROR(($E130-$D130)*24,""))</f>
        <v/>
      </c>
      <c r="N130" s="37">
        <f>IF($D130="","",INT($D130)-WEEKDAY(INT($D130),2)+1)</f>
        <v/>
      </c>
      <c r="O130" s="28">
        <f>IF(OR($C130="",$N130=""),"",IFERROR(SUMIFS('Einsatzplan'!$M$9:$M$207,'Einsatzplan'!$C$9:$C$207,$C130,'Einsatzplan'!$N$9:$N$207,$N130),""))</f>
        <v/>
      </c>
      <c r="P130" s="22">
        <f>IF(OR($A130="",$B130="",$C130=""),"",IF(AND($I130="Ja",$J130="Ja",$K130="Ja",$L130="OK",$M130&lt;='Übersicht'!$B$4,$O130&lt;=IFERROR(INDEX('Aushilfen'!$H$5:$H$103,MATCH($C130,'Aushilfen'!$A$5:$A$103,0)),0)),"OK","Prüfen"))</f>
        <v/>
      </c>
      <c r="Q130" s="9" t="n"/>
    </row>
    <row r="131" ht="22" customHeight="1">
      <c r="A131" s="9" t="n"/>
      <c r="B131" s="9" t="n"/>
      <c r="C131" s="9" t="n"/>
      <c r="D131" s="34">
        <f>IF($B131="","",IFERROR(INDEX('Bedarf'!$B$5:$B$103,MATCH($B131,'Bedarf'!$A$5:$A$103,0)),""))</f>
        <v/>
      </c>
      <c r="E131" s="34">
        <f>IF($B131="","",IFERROR(INDEX('Bedarf'!$C$5:$C$103,MATCH($B131,'Bedarf'!$A$5:$A$103,0)),""))</f>
        <v/>
      </c>
      <c r="F131" s="8">
        <f>IF($B131="","",IFERROR(INDEX('Bedarf'!$D$5:$D$103,MATCH($B131,'Bedarf'!$A$5:$A$103,0)),""))</f>
        <v/>
      </c>
      <c r="G131" s="8">
        <f>IF($B131="","",IFERROR(INDEX('Bedarf'!$E$5:$E$103,MATCH($B131,'Bedarf'!$A$5:$A$103,0)),""))</f>
        <v/>
      </c>
      <c r="H131" s="8">
        <f>IF($C131="","",IFERROR(INDEX('Aushilfen'!$B$5:$B$103,MATCH($C131,'Aushilfen'!$A$5:$A$103,0)),""))</f>
        <v/>
      </c>
      <c r="I131" s="20">
        <f>IF(OR($C131="",$G131=""),"",IFERROR(INDEX('Aushilfen'!$D$5:$G$103,MATCH($C131,'Aushilfen'!$A$5:$A$103,0),MATCH($G131,tblAushilfen[[#Headers],[Service]:[Spüle]],0)),"Nein"))</f>
        <v/>
      </c>
      <c r="J131" s="20">
        <f>IF(OR($C131="",$D131="",$E131=""),"",IF(COUNTIFS('Verfügbarkeit'!$B$5:$B$203,$C131,'Verfügbarkeit'!$C$5:$C$203,"&lt;="&amp;$D131,'Verfügbarkeit'!$D$5:$D$203,"&gt;="&amp;$E131)&gt;0,"Ja","Nein"))</f>
        <v/>
      </c>
      <c r="K131" s="20">
        <f>IF($C131="","",IFERROR(INDEX('Aushilfen'!$C$5:$C$103,MATCH($C131,'Aushilfen'!$A$5:$A$103,0)),""))</f>
        <v/>
      </c>
      <c r="L131" s="20">
        <f>IF(OR($C131="",$D131="",$E131=""),"",IF(COUNTIFS('Einsatzplan'!$C$9:$C$207,$C131,'Einsatzplan'!$D$9:$D$207,"&lt;"&amp;$E131,'Einsatzplan'!$E$9:$E$207,"&gt;"&amp;$D131)&gt;1,"Konflikt","OK"))</f>
        <v/>
      </c>
      <c r="M131" s="25">
        <f>IF(OR($D131="",$E131=""),"",IFERROR(($E131-$D131)*24,""))</f>
        <v/>
      </c>
      <c r="N131" s="35">
        <f>IF($D131="","",INT($D131)-WEEKDAY(INT($D131),2)+1)</f>
        <v/>
      </c>
      <c r="O131" s="25">
        <f>IF(OR($C131="",$N131=""),"",IFERROR(SUMIFS('Einsatzplan'!$M$9:$M$207,'Einsatzplan'!$C$9:$C$207,$C131,'Einsatzplan'!$N$9:$N$207,$N131),""))</f>
        <v/>
      </c>
      <c r="P131" s="20">
        <f>IF(OR($A131="",$B131="",$C131=""),"",IF(AND($I131="Ja",$J131="Ja",$K131="Ja",$L131="OK",$M131&lt;='Übersicht'!$B$4,$O131&lt;=IFERROR(INDEX('Aushilfen'!$H$5:$H$103,MATCH($C131,'Aushilfen'!$A$5:$A$103,0)),0)),"OK","Prüfen"))</f>
        <v/>
      </c>
      <c r="Q131" s="9" t="n"/>
    </row>
    <row r="132" ht="22" customHeight="1">
      <c r="A132" s="9" t="n"/>
      <c r="B132" s="9" t="n"/>
      <c r="C132" s="9" t="n"/>
      <c r="D132" s="36">
        <f>IF($B132="","",IFERROR(INDEX('Bedarf'!$B$5:$B$103,MATCH($B132,'Bedarf'!$A$5:$A$103,0)),""))</f>
        <v/>
      </c>
      <c r="E132" s="36">
        <f>IF($B132="","",IFERROR(INDEX('Bedarf'!$C$5:$C$103,MATCH($B132,'Bedarf'!$A$5:$A$103,0)),""))</f>
        <v/>
      </c>
      <c r="F132" s="12">
        <f>IF($B132="","",IFERROR(INDEX('Bedarf'!$D$5:$D$103,MATCH($B132,'Bedarf'!$A$5:$A$103,0)),""))</f>
        <v/>
      </c>
      <c r="G132" s="12">
        <f>IF($B132="","",IFERROR(INDEX('Bedarf'!$E$5:$E$103,MATCH($B132,'Bedarf'!$A$5:$A$103,0)),""))</f>
        <v/>
      </c>
      <c r="H132" s="12">
        <f>IF($C132="","",IFERROR(INDEX('Aushilfen'!$B$5:$B$103,MATCH($C132,'Aushilfen'!$A$5:$A$103,0)),""))</f>
        <v/>
      </c>
      <c r="I132" s="22">
        <f>IF(OR($C132="",$G132=""),"",IFERROR(INDEX('Aushilfen'!$D$5:$G$103,MATCH($C132,'Aushilfen'!$A$5:$A$103,0),MATCH($G132,tblAushilfen[[#Headers],[Service]:[Spüle]],0)),"Nein"))</f>
        <v/>
      </c>
      <c r="J132" s="22">
        <f>IF(OR($C132="",$D132="",$E132=""),"",IF(COUNTIFS('Verfügbarkeit'!$B$5:$B$203,$C132,'Verfügbarkeit'!$C$5:$C$203,"&lt;="&amp;$D132,'Verfügbarkeit'!$D$5:$D$203,"&gt;="&amp;$E132)&gt;0,"Ja","Nein"))</f>
        <v/>
      </c>
      <c r="K132" s="22">
        <f>IF($C132="","",IFERROR(INDEX('Aushilfen'!$C$5:$C$103,MATCH($C132,'Aushilfen'!$A$5:$A$103,0)),""))</f>
        <v/>
      </c>
      <c r="L132" s="22">
        <f>IF(OR($C132="",$D132="",$E132=""),"",IF(COUNTIFS('Einsatzplan'!$C$9:$C$207,$C132,'Einsatzplan'!$D$9:$D$207,"&lt;"&amp;$E132,'Einsatzplan'!$E$9:$E$207,"&gt;"&amp;$D132)&gt;1,"Konflikt","OK"))</f>
        <v/>
      </c>
      <c r="M132" s="28">
        <f>IF(OR($D132="",$E132=""),"",IFERROR(($E132-$D132)*24,""))</f>
        <v/>
      </c>
      <c r="N132" s="37">
        <f>IF($D132="","",INT($D132)-WEEKDAY(INT($D132),2)+1)</f>
        <v/>
      </c>
      <c r="O132" s="28">
        <f>IF(OR($C132="",$N132=""),"",IFERROR(SUMIFS('Einsatzplan'!$M$9:$M$207,'Einsatzplan'!$C$9:$C$207,$C132,'Einsatzplan'!$N$9:$N$207,$N132),""))</f>
        <v/>
      </c>
      <c r="P132" s="22">
        <f>IF(OR($A132="",$B132="",$C132=""),"",IF(AND($I132="Ja",$J132="Ja",$K132="Ja",$L132="OK",$M132&lt;='Übersicht'!$B$4,$O132&lt;=IFERROR(INDEX('Aushilfen'!$H$5:$H$103,MATCH($C132,'Aushilfen'!$A$5:$A$103,0)),0)),"OK","Prüfen"))</f>
        <v/>
      </c>
      <c r="Q132" s="9" t="n"/>
    </row>
    <row r="133" ht="22" customHeight="1">
      <c r="A133" s="9" t="n"/>
      <c r="B133" s="9" t="n"/>
      <c r="C133" s="9" t="n"/>
      <c r="D133" s="34">
        <f>IF($B133="","",IFERROR(INDEX('Bedarf'!$B$5:$B$103,MATCH($B133,'Bedarf'!$A$5:$A$103,0)),""))</f>
        <v/>
      </c>
      <c r="E133" s="34">
        <f>IF($B133="","",IFERROR(INDEX('Bedarf'!$C$5:$C$103,MATCH($B133,'Bedarf'!$A$5:$A$103,0)),""))</f>
        <v/>
      </c>
      <c r="F133" s="8">
        <f>IF($B133="","",IFERROR(INDEX('Bedarf'!$D$5:$D$103,MATCH($B133,'Bedarf'!$A$5:$A$103,0)),""))</f>
        <v/>
      </c>
      <c r="G133" s="8">
        <f>IF($B133="","",IFERROR(INDEX('Bedarf'!$E$5:$E$103,MATCH($B133,'Bedarf'!$A$5:$A$103,0)),""))</f>
        <v/>
      </c>
      <c r="H133" s="8">
        <f>IF($C133="","",IFERROR(INDEX('Aushilfen'!$B$5:$B$103,MATCH($C133,'Aushilfen'!$A$5:$A$103,0)),""))</f>
        <v/>
      </c>
      <c r="I133" s="20">
        <f>IF(OR($C133="",$G133=""),"",IFERROR(INDEX('Aushilfen'!$D$5:$G$103,MATCH($C133,'Aushilfen'!$A$5:$A$103,0),MATCH($G133,tblAushilfen[[#Headers],[Service]:[Spüle]],0)),"Nein"))</f>
        <v/>
      </c>
      <c r="J133" s="20">
        <f>IF(OR($C133="",$D133="",$E133=""),"",IF(COUNTIFS('Verfügbarkeit'!$B$5:$B$203,$C133,'Verfügbarkeit'!$C$5:$C$203,"&lt;="&amp;$D133,'Verfügbarkeit'!$D$5:$D$203,"&gt;="&amp;$E133)&gt;0,"Ja","Nein"))</f>
        <v/>
      </c>
      <c r="K133" s="20">
        <f>IF($C133="","",IFERROR(INDEX('Aushilfen'!$C$5:$C$103,MATCH($C133,'Aushilfen'!$A$5:$A$103,0)),""))</f>
        <v/>
      </c>
      <c r="L133" s="20">
        <f>IF(OR($C133="",$D133="",$E133=""),"",IF(COUNTIFS('Einsatzplan'!$C$9:$C$207,$C133,'Einsatzplan'!$D$9:$D$207,"&lt;"&amp;$E133,'Einsatzplan'!$E$9:$E$207,"&gt;"&amp;$D133)&gt;1,"Konflikt","OK"))</f>
        <v/>
      </c>
      <c r="M133" s="25">
        <f>IF(OR($D133="",$E133=""),"",IFERROR(($E133-$D133)*24,""))</f>
        <v/>
      </c>
      <c r="N133" s="35">
        <f>IF($D133="","",INT($D133)-WEEKDAY(INT($D133),2)+1)</f>
        <v/>
      </c>
      <c r="O133" s="25">
        <f>IF(OR($C133="",$N133=""),"",IFERROR(SUMIFS('Einsatzplan'!$M$9:$M$207,'Einsatzplan'!$C$9:$C$207,$C133,'Einsatzplan'!$N$9:$N$207,$N133),""))</f>
        <v/>
      </c>
      <c r="P133" s="20">
        <f>IF(OR($A133="",$B133="",$C133=""),"",IF(AND($I133="Ja",$J133="Ja",$K133="Ja",$L133="OK",$M133&lt;='Übersicht'!$B$4,$O133&lt;=IFERROR(INDEX('Aushilfen'!$H$5:$H$103,MATCH($C133,'Aushilfen'!$A$5:$A$103,0)),0)),"OK","Prüfen"))</f>
        <v/>
      </c>
      <c r="Q133" s="9" t="n"/>
    </row>
    <row r="134" ht="22" customHeight="1">
      <c r="A134" s="9" t="n"/>
      <c r="B134" s="9" t="n"/>
      <c r="C134" s="9" t="n"/>
      <c r="D134" s="36">
        <f>IF($B134="","",IFERROR(INDEX('Bedarf'!$B$5:$B$103,MATCH($B134,'Bedarf'!$A$5:$A$103,0)),""))</f>
        <v/>
      </c>
      <c r="E134" s="36">
        <f>IF($B134="","",IFERROR(INDEX('Bedarf'!$C$5:$C$103,MATCH($B134,'Bedarf'!$A$5:$A$103,0)),""))</f>
        <v/>
      </c>
      <c r="F134" s="12">
        <f>IF($B134="","",IFERROR(INDEX('Bedarf'!$D$5:$D$103,MATCH($B134,'Bedarf'!$A$5:$A$103,0)),""))</f>
        <v/>
      </c>
      <c r="G134" s="12">
        <f>IF($B134="","",IFERROR(INDEX('Bedarf'!$E$5:$E$103,MATCH($B134,'Bedarf'!$A$5:$A$103,0)),""))</f>
        <v/>
      </c>
      <c r="H134" s="12">
        <f>IF($C134="","",IFERROR(INDEX('Aushilfen'!$B$5:$B$103,MATCH($C134,'Aushilfen'!$A$5:$A$103,0)),""))</f>
        <v/>
      </c>
      <c r="I134" s="22">
        <f>IF(OR($C134="",$G134=""),"",IFERROR(INDEX('Aushilfen'!$D$5:$G$103,MATCH($C134,'Aushilfen'!$A$5:$A$103,0),MATCH($G134,tblAushilfen[[#Headers],[Service]:[Spüle]],0)),"Nein"))</f>
        <v/>
      </c>
      <c r="J134" s="22">
        <f>IF(OR($C134="",$D134="",$E134=""),"",IF(COUNTIFS('Verfügbarkeit'!$B$5:$B$203,$C134,'Verfügbarkeit'!$C$5:$C$203,"&lt;="&amp;$D134,'Verfügbarkeit'!$D$5:$D$203,"&gt;="&amp;$E134)&gt;0,"Ja","Nein"))</f>
        <v/>
      </c>
      <c r="K134" s="22">
        <f>IF($C134="","",IFERROR(INDEX('Aushilfen'!$C$5:$C$103,MATCH($C134,'Aushilfen'!$A$5:$A$103,0)),""))</f>
        <v/>
      </c>
      <c r="L134" s="22">
        <f>IF(OR($C134="",$D134="",$E134=""),"",IF(COUNTIFS('Einsatzplan'!$C$9:$C$207,$C134,'Einsatzplan'!$D$9:$D$207,"&lt;"&amp;$E134,'Einsatzplan'!$E$9:$E$207,"&gt;"&amp;$D134)&gt;1,"Konflikt","OK"))</f>
        <v/>
      </c>
      <c r="M134" s="28">
        <f>IF(OR($D134="",$E134=""),"",IFERROR(($E134-$D134)*24,""))</f>
        <v/>
      </c>
      <c r="N134" s="37">
        <f>IF($D134="","",INT($D134)-WEEKDAY(INT($D134),2)+1)</f>
        <v/>
      </c>
      <c r="O134" s="28">
        <f>IF(OR($C134="",$N134=""),"",IFERROR(SUMIFS('Einsatzplan'!$M$9:$M$207,'Einsatzplan'!$C$9:$C$207,$C134,'Einsatzplan'!$N$9:$N$207,$N134),""))</f>
        <v/>
      </c>
      <c r="P134" s="22">
        <f>IF(OR($A134="",$B134="",$C134=""),"",IF(AND($I134="Ja",$J134="Ja",$K134="Ja",$L134="OK",$M134&lt;='Übersicht'!$B$4,$O134&lt;=IFERROR(INDEX('Aushilfen'!$H$5:$H$103,MATCH($C134,'Aushilfen'!$A$5:$A$103,0)),0)),"OK","Prüfen"))</f>
        <v/>
      </c>
      <c r="Q134" s="9" t="n"/>
    </row>
    <row r="135" ht="22" customHeight="1">
      <c r="A135" s="9" t="n"/>
      <c r="B135" s="9" t="n"/>
      <c r="C135" s="9" t="n"/>
      <c r="D135" s="34">
        <f>IF($B135="","",IFERROR(INDEX('Bedarf'!$B$5:$B$103,MATCH($B135,'Bedarf'!$A$5:$A$103,0)),""))</f>
        <v/>
      </c>
      <c r="E135" s="34">
        <f>IF($B135="","",IFERROR(INDEX('Bedarf'!$C$5:$C$103,MATCH($B135,'Bedarf'!$A$5:$A$103,0)),""))</f>
        <v/>
      </c>
      <c r="F135" s="8">
        <f>IF($B135="","",IFERROR(INDEX('Bedarf'!$D$5:$D$103,MATCH($B135,'Bedarf'!$A$5:$A$103,0)),""))</f>
        <v/>
      </c>
      <c r="G135" s="8">
        <f>IF($B135="","",IFERROR(INDEX('Bedarf'!$E$5:$E$103,MATCH($B135,'Bedarf'!$A$5:$A$103,0)),""))</f>
        <v/>
      </c>
      <c r="H135" s="8">
        <f>IF($C135="","",IFERROR(INDEX('Aushilfen'!$B$5:$B$103,MATCH($C135,'Aushilfen'!$A$5:$A$103,0)),""))</f>
        <v/>
      </c>
      <c r="I135" s="20">
        <f>IF(OR($C135="",$G135=""),"",IFERROR(INDEX('Aushilfen'!$D$5:$G$103,MATCH($C135,'Aushilfen'!$A$5:$A$103,0),MATCH($G135,tblAushilfen[[#Headers],[Service]:[Spüle]],0)),"Nein"))</f>
        <v/>
      </c>
      <c r="J135" s="20">
        <f>IF(OR($C135="",$D135="",$E135=""),"",IF(COUNTIFS('Verfügbarkeit'!$B$5:$B$203,$C135,'Verfügbarkeit'!$C$5:$C$203,"&lt;="&amp;$D135,'Verfügbarkeit'!$D$5:$D$203,"&gt;="&amp;$E135)&gt;0,"Ja","Nein"))</f>
        <v/>
      </c>
      <c r="K135" s="20">
        <f>IF($C135="","",IFERROR(INDEX('Aushilfen'!$C$5:$C$103,MATCH($C135,'Aushilfen'!$A$5:$A$103,0)),""))</f>
        <v/>
      </c>
      <c r="L135" s="20">
        <f>IF(OR($C135="",$D135="",$E135=""),"",IF(COUNTIFS('Einsatzplan'!$C$9:$C$207,$C135,'Einsatzplan'!$D$9:$D$207,"&lt;"&amp;$E135,'Einsatzplan'!$E$9:$E$207,"&gt;"&amp;$D135)&gt;1,"Konflikt","OK"))</f>
        <v/>
      </c>
      <c r="M135" s="25">
        <f>IF(OR($D135="",$E135=""),"",IFERROR(($E135-$D135)*24,""))</f>
        <v/>
      </c>
      <c r="N135" s="35">
        <f>IF($D135="","",INT($D135)-WEEKDAY(INT($D135),2)+1)</f>
        <v/>
      </c>
      <c r="O135" s="25">
        <f>IF(OR($C135="",$N135=""),"",IFERROR(SUMIFS('Einsatzplan'!$M$9:$M$207,'Einsatzplan'!$C$9:$C$207,$C135,'Einsatzplan'!$N$9:$N$207,$N135),""))</f>
        <v/>
      </c>
      <c r="P135" s="20">
        <f>IF(OR($A135="",$B135="",$C135=""),"",IF(AND($I135="Ja",$J135="Ja",$K135="Ja",$L135="OK",$M135&lt;='Übersicht'!$B$4,$O135&lt;=IFERROR(INDEX('Aushilfen'!$H$5:$H$103,MATCH($C135,'Aushilfen'!$A$5:$A$103,0)),0)),"OK","Prüfen"))</f>
        <v/>
      </c>
      <c r="Q135" s="9" t="n"/>
    </row>
    <row r="136" ht="22" customHeight="1">
      <c r="A136" s="9" t="n"/>
      <c r="B136" s="9" t="n"/>
      <c r="C136" s="9" t="n"/>
      <c r="D136" s="36">
        <f>IF($B136="","",IFERROR(INDEX('Bedarf'!$B$5:$B$103,MATCH($B136,'Bedarf'!$A$5:$A$103,0)),""))</f>
        <v/>
      </c>
      <c r="E136" s="36">
        <f>IF($B136="","",IFERROR(INDEX('Bedarf'!$C$5:$C$103,MATCH($B136,'Bedarf'!$A$5:$A$103,0)),""))</f>
        <v/>
      </c>
      <c r="F136" s="12">
        <f>IF($B136="","",IFERROR(INDEX('Bedarf'!$D$5:$D$103,MATCH($B136,'Bedarf'!$A$5:$A$103,0)),""))</f>
        <v/>
      </c>
      <c r="G136" s="12">
        <f>IF($B136="","",IFERROR(INDEX('Bedarf'!$E$5:$E$103,MATCH($B136,'Bedarf'!$A$5:$A$103,0)),""))</f>
        <v/>
      </c>
      <c r="H136" s="12">
        <f>IF($C136="","",IFERROR(INDEX('Aushilfen'!$B$5:$B$103,MATCH($C136,'Aushilfen'!$A$5:$A$103,0)),""))</f>
        <v/>
      </c>
      <c r="I136" s="22">
        <f>IF(OR($C136="",$G136=""),"",IFERROR(INDEX('Aushilfen'!$D$5:$G$103,MATCH($C136,'Aushilfen'!$A$5:$A$103,0),MATCH($G136,tblAushilfen[[#Headers],[Service]:[Spüle]],0)),"Nein"))</f>
        <v/>
      </c>
      <c r="J136" s="22">
        <f>IF(OR($C136="",$D136="",$E136=""),"",IF(COUNTIFS('Verfügbarkeit'!$B$5:$B$203,$C136,'Verfügbarkeit'!$C$5:$C$203,"&lt;="&amp;$D136,'Verfügbarkeit'!$D$5:$D$203,"&gt;="&amp;$E136)&gt;0,"Ja","Nein"))</f>
        <v/>
      </c>
      <c r="K136" s="22">
        <f>IF($C136="","",IFERROR(INDEX('Aushilfen'!$C$5:$C$103,MATCH($C136,'Aushilfen'!$A$5:$A$103,0)),""))</f>
        <v/>
      </c>
      <c r="L136" s="22">
        <f>IF(OR($C136="",$D136="",$E136=""),"",IF(COUNTIFS('Einsatzplan'!$C$9:$C$207,$C136,'Einsatzplan'!$D$9:$D$207,"&lt;"&amp;$E136,'Einsatzplan'!$E$9:$E$207,"&gt;"&amp;$D136)&gt;1,"Konflikt","OK"))</f>
        <v/>
      </c>
      <c r="M136" s="28">
        <f>IF(OR($D136="",$E136=""),"",IFERROR(($E136-$D136)*24,""))</f>
        <v/>
      </c>
      <c r="N136" s="37">
        <f>IF($D136="","",INT($D136)-WEEKDAY(INT($D136),2)+1)</f>
        <v/>
      </c>
      <c r="O136" s="28">
        <f>IF(OR($C136="",$N136=""),"",IFERROR(SUMIFS('Einsatzplan'!$M$9:$M$207,'Einsatzplan'!$C$9:$C$207,$C136,'Einsatzplan'!$N$9:$N$207,$N136),""))</f>
        <v/>
      </c>
      <c r="P136" s="22">
        <f>IF(OR($A136="",$B136="",$C136=""),"",IF(AND($I136="Ja",$J136="Ja",$K136="Ja",$L136="OK",$M136&lt;='Übersicht'!$B$4,$O136&lt;=IFERROR(INDEX('Aushilfen'!$H$5:$H$103,MATCH($C136,'Aushilfen'!$A$5:$A$103,0)),0)),"OK","Prüfen"))</f>
        <v/>
      </c>
      <c r="Q136" s="9" t="n"/>
    </row>
    <row r="137" ht="22" customHeight="1">
      <c r="A137" s="9" t="n"/>
      <c r="B137" s="9" t="n"/>
      <c r="C137" s="9" t="n"/>
      <c r="D137" s="34">
        <f>IF($B137="","",IFERROR(INDEX('Bedarf'!$B$5:$B$103,MATCH($B137,'Bedarf'!$A$5:$A$103,0)),""))</f>
        <v/>
      </c>
      <c r="E137" s="34">
        <f>IF($B137="","",IFERROR(INDEX('Bedarf'!$C$5:$C$103,MATCH($B137,'Bedarf'!$A$5:$A$103,0)),""))</f>
        <v/>
      </c>
      <c r="F137" s="8">
        <f>IF($B137="","",IFERROR(INDEX('Bedarf'!$D$5:$D$103,MATCH($B137,'Bedarf'!$A$5:$A$103,0)),""))</f>
        <v/>
      </c>
      <c r="G137" s="8">
        <f>IF($B137="","",IFERROR(INDEX('Bedarf'!$E$5:$E$103,MATCH($B137,'Bedarf'!$A$5:$A$103,0)),""))</f>
        <v/>
      </c>
      <c r="H137" s="8">
        <f>IF($C137="","",IFERROR(INDEX('Aushilfen'!$B$5:$B$103,MATCH($C137,'Aushilfen'!$A$5:$A$103,0)),""))</f>
        <v/>
      </c>
      <c r="I137" s="20">
        <f>IF(OR($C137="",$G137=""),"",IFERROR(INDEX('Aushilfen'!$D$5:$G$103,MATCH($C137,'Aushilfen'!$A$5:$A$103,0),MATCH($G137,tblAushilfen[[#Headers],[Service]:[Spüle]],0)),"Nein"))</f>
        <v/>
      </c>
      <c r="J137" s="20">
        <f>IF(OR($C137="",$D137="",$E137=""),"",IF(COUNTIFS('Verfügbarkeit'!$B$5:$B$203,$C137,'Verfügbarkeit'!$C$5:$C$203,"&lt;="&amp;$D137,'Verfügbarkeit'!$D$5:$D$203,"&gt;="&amp;$E137)&gt;0,"Ja","Nein"))</f>
        <v/>
      </c>
      <c r="K137" s="20">
        <f>IF($C137="","",IFERROR(INDEX('Aushilfen'!$C$5:$C$103,MATCH($C137,'Aushilfen'!$A$5:$A$103,0)),""))</f>
        <v/>
      </c>
      <c r="L137" s="20">
        <f>IF(OR($C137="",$D137="",$E137=""),"",IF(COUNTIFS('Einsatzplan'!$C$9:$C$207,$C137,'Einsatzplan'!$D$9:$D$207,"&lt;"&amp;$E137,'Einsatzplan'!$E$9:$E$207,"&gt;"&amp;$D137)&gt;1,"Konflikt","OK"))</f>
        <v/>
      </c>
      <c r="M137" s="25">
        <f>IF(OR($D137="",$E137=""),"",IFERROR(($E137-$D137)*24,""))</f>
        <v/>
      </c>
      <c r="N137" s="35">
        <f>IF($D137="","",INT($D137)-WEEKDAY(INT($D137),2)+1)</f>
        <v/>
      </c>
      <c r="O137" s="25">
        <f>IF(OR($C137="",$N137=""),"",IFERROR(SUMIFS('Einsatzplan'!$M$9:$M$207,'Einsatzplan'!$C$9:$C$207,$C137,'Einsatzplan'!$N$9:$N$207,$N137),""))</f>
        <v/>
      </c>
      <c r="P137" s="20">
        <f>IF(OR($A137="",$B137="",$C137=""),"",IF(AND($I137="Ja",$J137="Ja",$K137="Ja",$L137="OK",$M137&lt;='Übersicht'!$B$4,$O137&lt;=IFERROR(INDEX('Aushilfen'!$H$5:$H$103,MATCH($C137,'Aushilfen'!$A$5:$A$103,0)),0)),"OK","Prüfen"))</f>
        <v/>
      </c>
      <c r="Q137" s="9" t="n"/>
    </row>
    <row r="138" ht="22" customHeight="1">
      <c r="A138" s="9" t="n"/>
      <c r="B138" s="9" t="n"/>
      <c r="C138" s="9" t="n"/>
      <c r="D138" s="36">
        <f>IF($B138="","",IFERROR(INDEX('Bedarf'!$B$5:$B$103,MATCH($B138,'Bedarf'!$A$5:$A$103,0)),""))</f>
        <v/>
      </c>
      <c r="E138" s="36">
        <f>IF($B138="","",IFERROR(INDEX('Bedarf'!$C$5:$C$103,MATCH($B138,'Bedarf'!$A$5:$A$103,0)),""))</f>
        <v/>
      </c>
      <c r="F138" s="12">
        <f>IF($B138="","",IFERROR(INDEX('Bedarf'!$D$5:$D$103,MATCH($B138,'Bedarf'!$A$5:$A$103,0)),""))</f>
        <v/>
      </c>
      <c r="G138" s="12">
        <f>IF($B138="","",IFERROR(INDEX('Bedarf'!$E$5:$E$103,MATCH($B138,'Bedarf'!$A$5:$A$103,0)),""))</f>
        <v/>
      </c>
      <c r="H138" s="12">
        <f>IF($C138="","",IFERROR(INDEX('Aushilfen'!$B$5:$B$103,MATCH($C138,'Aushilfen'!$A$5:$A$103,0)),""))</f>
        <v/>
      </c>
      <c r="I138" s="22">
        <f>IF(OR($C138="",$G138=""),"",IFERROR(INDEX('Aushilfen'!$D$5:$G$103,MATCH($C138,'Aushilfen'!$A$5:$A$103,0),MATCH($G138,tblAushilfen[[#Headers],[Service]:[Spüle]],0)),"Nein"))</f>
        <v/>
      </c>
      <c r="J138" s="22">
        <f>IF(OR($C138="",$D138="",$E138=""),"",IF(COUNTIFS('Verfügbarkeit'!$B$5:$B$203,$C138,'Verfügbarkeit'!$C$5:$C$203,"&lt;="&amp;$D138,'Verfügbarkeit'!$D$5:$D$203,"&gt;="&amp;$E138)&gt;0,"Ja","Nein"))</f>
        <v/>
      </c>
      <c r="K138" s="22">
        <f>IF($C138="","",IFERROR(INDEX('Aushilfen'!$C$5:$C$103,MATCH($C138,'Aushilfen'!$A$5:$A$103,0)),""))</f>
        <v/>
      </c>
      <c r="L138" s="22">
        <f>IF(OR($C138="",$D138="",$E138=""),"",IF(COUNTIFS('Einsatzplan'!$C$9:$C$207,$C138,'Einsatzplan'!$D$9:$D$207,"&lt;"&amp;$E138,'Einsatzplan'!$E$9:$E$207,"&gt;"&amp;$D138)&gt;1,"Konflikt","OK"))</f>
        <v/>
      </c>
      <c r="M138" s="28">
        <f>IF(OR($D138="",$E138=""),"",IFERROR(($E138-$D138)*24,""))</f>
        <v/>
      </c>
      <c r="N138" s="37">
        <f>IF($D138="","",INT($D138)-WEEKDAY(INT($D138),2)+1)</f>
        <v/>
      </c>
      <c r="O138" s="28">
        <f>IF(OR($C138="",$N138=""),"",IFERROR(SUMIFS('Einsatzplan'!$M$9:$M$207,'Einsatzplan'!$C$9:$C$207,$C138,'Einsatzplan'!$N$9:$N$207,$N138),""))</f>
        <v/>
      </c>
      <c r="P138" s="22">
        <f>IF(OR($A138="",$B138="",$C138=""),"",IF(AND($I138="Ja",$J138="Ja",$K138="Ja",$L138="OK",$M138&lt;='Übersicht'!$B$4,$O138&lt;=IFERROR(INDEX('Aushilfen'!$H$5:$H$103,MATCH($C138,'Aushilfen'!$A$5:$A$103,0)),0)),"OK","Prüfen"))</f>
        <v/>
      </c>
      <c r="Q138" s="9" t="n"/>
    </row>
    <row r="139" ht="22" customHeight="1">
      <c r="A139" s="9" t="n"/>
      <c r="B139" s="9" t="n"/>
      <c r="C139" s="9" t="n"/>
      <c r="D139" s="34">
        <f>IF($B139="","",IFERROR(INDEX('Bedarf'!$B$5:$B$103,MATCH($B139,'Bedarf'!$A$5:$A$103,0)),""))</f>
        <v/>
      </c>
      <c r="E139" s="34">
        <f>IF($B139="","",IFERROR(INDEX('Bedarf'!$C$5:$C$103,MATCH($B139,'Bedarf'!$A$5:$A$103,0)),""))</f>
        <v/>
      </c>
      <c r="F139" s="8">
        <f>IF($B139="","",IFERROR(INDEX('Bedarf'!$D$5:$D$103,MATCH($B139,'Bedarf'!$A$5:$A$103,0)),""))</f>
        <v/>
      </c>
      <c r="G139" s="8">
        <f>IF($B139="","",IFERROR(INDEX('Bedarf'!$E$5:$E$103,MATCH($B139,'Bedarf'!$A$5:$A$103,0)),""))</f>
        <v/>
      </c>
      <c r="H139" s="8">
        <f>IF($C139="","",IFERROR(INDEX('Aushilfen'!$B$5:$B$103,MATCH($C139,'Aushilfen'!$A$5:$A$103,0)),""))</f>
        <v/>
      </c>
      <c r="I139" s="20">
        <f>IF(OR($C139="",$G139=""),"",IFERROR(INDEX('Aushilfen'!$D$5:$G$103,MATCH($C139,'Aushilfen'!$A$5:$A$103,0),MATCH($G139,tblAushilfen[[#Headers],[Service]:[Spüle]],0)),"Nein"))</f>
        <v/>
      </c>
      <c r="J139" s="20">
        <f>IF(OR($C139="",$D139="",$E139=""),"",IF(COUNTIFS('Verfügbarkeit'!$B$5:$B$203,$C139,'Verfügbarkeit'!$C$5:$C$203,"&lt;="&amp;$D139,'Verfügbarkeit'!$D$5:$D$203,"&gt;="&amp;$E139)&gt;0,"Ja","Nein"))</f>
        <v/>
      </c>
      <c r="K139" s="20">
        <f>IF($C139="","",IFERROR(INDEX('Aushilfen'!$C$5:$C$103,MATCH($C139,'Aushilfen'!$A$5:$A$103,0)),""))</f>
        <v/>
      </c>
      <c r="L139" s="20">
        <f>IF(OR($C139="",$D139="",$E139=""),"",IF(COUNTIFS('Einsatzplan'!$C$9:$C$207,$C139,'Einsatzplan'!$D$9:$D$207,"&lt;"&amp;$E139,'Einsatzplan'!$E$9:$E$207,"&gt;"&amp;$D139)&gt;1,"Konflikt","OK"))</f>
        <v/>
      </c>
      <c r="M139" s="25">
        <f>IF(OR($D139="",$E139=""),"",IFERROR(($E139-$D139)*24,""))</f>
        <v/>
      </c>
      <c r="N139" s="35">
        <f>IF($D139="","",INT($D139)-WEEKDAY(INT($D139),2)+1)</f>
        <v/>
      </c>
      <c r="O139" s="25">
        <f>IF(OR($C139="",$N139=""),"",IFERROR(SUMIFS('Einsatzplan'!$M$9:$M$207,'Einsatzplan'!$C$9:$C$207,$C139,'Einsatzplan'!$N$9:$N$207,$N139),""))</f>
        <v/>
      </c>
      <c r="P139" s="20">
        <f>IF(OR($A139="",$B139="",$C139=""),"",IF(AND($I139="Ja",$J139="Ja",$K139="Ja",$L139="OK",$M139&lt;='Übersicht'!$B$4,$O139&lt;=IFERROR(INDEX('Aushilfen'!$H$5:$H$103,MATCH($C139,'Aushilfen'!$A$5:$A$103,0)),0)),"OK","Prüfen"))</f>
        <v/>
      </c>
      <c r="Q139" s="9" t="n"/>
    </row>
    <row r="140" ht="22" customHeight="1">
      <c r="A140" s="9" t="n"/>
      <c r="B140" s="9" t="n"/>
      <c r="C140" s="9" t="n"/>
      <c r="D140" s="36">
        <f>IF($B140="","",IFERROR(INDEX('Bedarf'!$B$5:$B$103,MATCH($B140,'Bedarf'!$A$5:$A$103,0)),""))</f>
        <v/>
      </c>
      <c r="E140" s="36">
        <f>IF($B140="","",IFERROR(INDEX('Bedarf'!$C$5:$C$103,MATCH($B140,'Bedarf'!$A$5:$A$103,0)),""))</f>
        <v/>
      </c>
      <c r="F140" s="12">
        <f>IF($B140="","",IFERROR(INDEX('Bedarf'!$D$5:$D$103,MATCH($B140,'Bedarf'!$A$5:$A$103,0)),""))</f>
        <v/>
      </c>
      <c r="G140" s="12">
        <f>IF($B140="","",IFERROR(INDEX('Bedarf'!$E$5:$E$103,MATCH($B140,'Bedarf'!$A$5:$A$103,0)),""))</f>
        <v/>
      </c>
      <c r="H140" s="12">
        <f>IF($C140="","",IFERROR(INDEX('Aushilfen'!$B$5:$B$103,MATCH($C140,'Aushilfen'!$A$5:$A$103,0)),""))</f>
        <v/>
      </c>
      <c r="I140" s="22">
        <f>IF(OR($C140="",$G140=""),"",IFERROR(INDEX('Aushilfen'!$D$5:$G$103,MATCH($C140,'Aushilfen'!$A$5:$A$103,0),MATCH($G140,tblAushilfen[[#Headers],[Service]:[Spüle]],0)),"Nein"))</f>
        <v/>
      </c>
      <c r="J140" s="22">
        <f>IF(OR($C140="",$D140="",$E140=""),"",IF(COUNTIFS('Verfügbarkeit'!$B$5:$B$203,$C140,'Verfügbarkeit'!$C$5:$C$203,"&lt;="&amp;$D140,'Verfügbarkeit'!$D$5:$D$203,"&gt;="&amp;$E140)&gt;0,"Ja","Nein"))</f>
        <v/>
      </c>
      <c r="K140" s="22">
        <f>IF($C140="","",IFERROR(INDEX('Aushilfen'!$C$5:$C$103,MATCH($C140,'Aushilfen'!$A$5:$A$103,0)),""))</f>
        <v/>
      </c>
      <c r="L140" s="22">
        <f>IF(OR($C140="",$D140="",$E140=""),"",IF(COUNTIFS('Einsatzplan'!$C$9:$C$207,$C140,'Einsatzplan'!$D$9:$D$207,"&lt;"&amp;$E140,'Einsatzplan'!$E$9:$E$207,"&gt;"&amp;$D140)&gt;1,"Konflikt","OK"))</f>
        <v/>
      </c>
      <c r="M140" s="28">
        <f>IF(OR($D140="",$E140=""),"",IFERROR(($E140-$D140)*24,""))</f>
        <v/>
      </c>
      <c r="N140" s="37">
        <f>IF($D140="","",INT($D140)-WEEKDAY(INT($D140),2)+1)</f>
        <v/>
      </c>
      <c r="O140" s="28">
        <f>IF(OR($C140="",$N140=""),"",IFERROR(SUMIFS('Einsatzplan'!$M$9:$M$207,'Einsatzplan'!$C$9:$C$207,$C140,'Einsatzplan'!$N$9:$N$207,$N140),""))</f>
        <v/>
      </c>
      <c r="P140" s="22">
        <f>IF(OR($A140="",$B140="",$C140=""),"",IF(AND($I140="Ja",$J140="Ja",$K140="Ja",$L140="OK",$M140&lt;='Übersicht'!$B$4,$O140&lt;=IFERROR(INDEX('Aushilfen'!$H$5:$H$103,MATCH($C140,'Aushilfen'!$A$5:$A$103,0)),0)),"OK","Prüfen"))</f>
        <v/>
      </c>
      <c r="Q140" s="9" t="n"/>
    </row>
    <row r="141" ht="22" customHeight="1">
      <c r="A141" s="9" t="n"/>
      <c r="B141" s="9" t="n"/>
      <c r="C141" s="9" t="n"/>
      <c r="D141" s="34">
        <f>IF($B141="","",IFERROR(INDEX('Bedarf'!$B$5:$B$103,MATCH($B141,'Bedarf'!$A$5:$A$103,0)),""))</f>
        <v/>
      </c>
      <c r="E141" s="34">
        <f>IF($B141="","",IFERROR(INDEX('Bedarf'!$C$5:$C$103,MATCH($B141,'Bedarf'!$A$5:$A$103,0)),""))</f>
        <v/>
      </c>
      <c r="F141" s="8">
        <f>IF($B141="","",IFERROR(INDEX('Bedarf'!$D$5:$D$103,MATCH($B141,'Bedarf'!$A$5:$A$103,0)),""))</f>
        <v/>
      </c>
      <c r="G141" s="8">
        <f>IF($B141="","",IFERROR(INDEX('Bedarf'!$E$5:$E$103,MATCH($B141,'Bedarf'!$A$5:$A$103,0)),""))</f>
        <v/>
      </c>
      <c r="H141" s="8">
        <f>IF($C141="","",IFERROR(INDEX('Aushilfen'!$B$5:$B$103,MATCH($C141,'Aushilfen'!$A$5:$A$103,0)),""))</f>
        <v/>
      </c>
      <c r="I141" s="20">
        <f>IF(OR($C141="",$G141=""),"",IFERROR(INDEX('Aushilfen'!$D$5:$G$103,MATCH($C141,'Aushilfen'!$A$5:$A$103,0),MATCH($G141,tblAushilfen[[#Headers],[Service]:[Spüle]],0)),"Nein"))</f>
        <v/>
      </c>
      <c r="J141" s="20">
        <f>IF(OR($C141="",$D141="",$E141=""),"",IF(COUNTIFS('Verfügbarkeit'!$B$5:$B$203,$C141,'Verfügbarkeit'!$C$5:$C$203,"&lt;="&amp;$D141,'Verfügbarkeit'!$D$5:$D$203,"&gt;="&amp;$E141)&gt;0,"Ja","Nein"))</f>
        <v/>
      </c>
      <c r="K141" s="20">
        <f>IF($C141="","",IFERROR(INDEX('Aushilfen'!$C$5:$C$103,MATCH($C141,'Aushilfen'!$A$5:$A$103,0)),""))</f>
        <v/>
      </c>
      <c r="L141" s="20">
        <f>IF(OR($C141="",$D141="",$E141=""),"",IF(COUNTIFS('Einsatzplan'!$C$9:$C$207,$C141,'Einsatzplan'!$D$9:$D$207,"&lt;"&amp;$E141,'Einsatzplan'!$E$9:$E$207,"&gt;"&amp;$D141)&gt;1,"Konflikt","OK"))</f>
        <v/>
      </c>
      <c r="M141" s="25">
        <f>IF(OR($D141="",$E141=""),"",IFERROR(($E141-$D141)*24,""))</f>
        <v/>
      </c>
      <c r="N141" s="35">
        <f>IF($D141="","",INT($D141)-WEEKDAY(INT($D141),2)+1)</f>
        <v/>
      </c>
      <c r="O141" s="25">
        <f>IF(OR($C141="",$N141=""),"",IFERROR(SUMIFS('Einsatzplan'!$M$9:$M$207,'Einsatzplan'!$C$9:$C$207,$C141,'Einsatzplan'!$N$9:$N$207,$N141),""))</f>
        <v/>
      </c>
      <c r="P141" s="20">
        <f>IF(OR($A141="",$B141="",$C141=""),"",IF(AND($I141="Ja",$J141="Ja",$K141="Ja",$L141="OK",$M141&lt;='Übersicht'!$B$4,$O141&lt;=IFERROR(INDEX('Aushilfen'!$H$5:$H$103,MATCH($C141,'Aushilfen'!$A$5:$A$103,0)),0)),"OK","Prüfen"))</f>
        <v/>
      </c>
      <c r="Q141" s="9" t="n"/>
    </row>
    <row r="142" ht="22" customHeight="1">
      <c r="A142" s="9" t="n"/>
      <c r="B142" s="9" t="n"/>
      <c r="C142" s="9" t="n"/>
      <c r="D142" s="36">
        <f>IF($B142="","",IFERROR(INDEX('Bedarf'!$B$5:$B$103,MATCH($B142,'Bedarf'!$A$5:$A$103,0)),""))</f>
        <v/>
      </c>
      <c r="E142" s="36">
        <f>IF($B142="","",IFERROR(INDEX('Bedarf'!$C$5:$C$103,MATCH($B142,'Bedarf'!$A$5:$A$103,0)),""))</f>
        <v/>
      </c>
      <c r="F142" s="12">
        <f>IF($B142="","",IFERROR(INDEX('Bedarf'!$D$5:$D$103,MATCH($B142,'Bedarf'!$A$5:$A$103,0)),""))</f>
        <v/>
      </c>
      <c r="G142" s="12">
        <f>IF($B142="","",IFERROR(INDEX('Bedarf'!$E$5:$E$103,MATCH($B142,'Bedarf'!$A$5:$A$103,0)),""))</f>
        <v/>
      </c>
      <c r="H142" s="12">
        <f>IF($C142="","",IFERROR(INDEX('Aushilfen'!$B$5:$B$103,MATCH($C142,'Aushilfen'!$A$5:$A$103,0)),""))</f>
        <v/>
      </c>
      <c r="I142" s="22">
        <f>IF(OR($C142="",$G142=""),"",IFERROR(INDEX('Aushilfen'!$D$5:$G$103,MATCH($C142,'Aushilfen'!$A$5:$A$103,0),MATCH($G142,tblAushilfen[[#Headers],[Service]:[Spüle]],0)),"Nein"))</f>
        <v/>
      </c>
      <c r="J142" s="22">
        <f>IF(OR($C142="",$D142="",$E142=""),"",IF(COUNTIFS('Verfügbarkeit'!$B$5:$B$203,$C142,'Verfügbarkeit'!$C$5:$C$203,"&lt;="&amp;$D142,'Verfügbarkeit'!$D$5:$D$203,"&gt;="&amp;$E142)&gt;0,"Ja","Nein"))</f>
        <v/>
      </c>
      <c r="K142" s="22">
        <f>IF($C142="","",IFERROR(INDEX('Aushilfen'!$C$5:$C$103,MATCH($C142,'Aushilfen'!$A$5:$A$103,0)),""))</f>
        <v/>
      </c>
      <c r="L142" s="22">
        <f>IF(OR($C142="",$D142="",$E142=""),"",IF(COUNTIFS('Einsatzplan'!$C$9:$C$207,$C142,'Einsatzplan'!$D$9:$D$207,"&lt;"&amp;$E142,'Einsatzplan'!$E$9:$E$207,"&gt;"&amp;$D142)&gt;1,"Konflikt","OK"))</f>
        <v/>
      </c>
      <c r="M142" s="28">
        <f>IF(OR($D142="",$E142=""),"",IFERROR(($E142-$D142)*24,""))</f>
        <v/>
      </c>
      <c r="N142" s="37">
        <f>IF($D142="","",INT($D142)-WEEKDAY(INT($D142),2)+1)</f>
        <v/>
      </c>
      <c r="O142" s="28">
        <f>IF(OR($C142="",$N142=""),"",IFERROR(SUMIFS('Einsatzplan'!$M$9:$M$207,'Einsatzplan'!$C$9:$C$207,$C142,'Einsatzplan'!$N$9:$N$207,$N142),""))</f>
        <v/>
      </c>
      <c r="P142" s="22">
        <f>IF(OR($A142="",$B142="",$C142=""),"",IF(AND($I142="Ja",$J142="Ja",$K142="Ja",$L142="OK",$M142&lt;='Übersicht'!$B$4,$O142&lt;=IFERROR(INDEX('Aushilfen'!$H$5:$H$103,MATCH($C142,'Aushilfen'!$A$5:$A$103,0)),0)),"OK","Prüfen"))</f>
        <v/>
      </c>
      <c r="Q142" s="9" t="n"/>
    </row>
    <row r="143" ht="22" customHeight="1">
      <c r="A143" s="9" t="n"/>
      <c r="B143" s="9" t="n"/>
      <c r="C143" s="9" t="n"/>
      <c r="D143" s="34">
        <f>IF($B143="","",IFERROR(INDEX('Bedarf'!$B$5:$B$103,MATCH($B143,'Bedarf'!$A$5:$A$103,0)),""))</f>
        <v/>
      </c>
      <c r="E143" s="34">
        <f>IF($B143="","",IFERROR(INDEX('Bedarf'!$C$5:$C$103,MATCH($B143,'Bedarf'!$A$5:$A$103,0)),""))</f>
        <v/>
      </c>
      <c r="F143" s="8">
        <f>IF($B143="","",IFERROR(INDEX('Bedarf'!$D$5:$D$103,MATCH($B143,'Bedarf'!$A$5:$A$103,0)),""))</f>
        <v/>
      </c>
      <c r="G143" s="8">
        <f>IF($B143="","",IFERROR(INDEX('Bedarf'!$E$5:$E$103,MATCH($B143,'Bedarf'!$A$5:$A$103,0)),""))</f>
        <v/>
      </c>
      <c r="H143" s="8">
        <f>IF($C143="","",IFERROR(INDEX('Aushilfen'!$B$5:$B$103,MATCH($C143,'Aushilfen'!$A$5:$A$103,0)),""))</f>
        <v/>
      </c>
      <c r="I143" s="20">
        <f>IF(OR($C143="",$G143=""),"",IFERROR(INDEX('Aushilfen'!$D$5:$G$103,MATCH($C143,'Aushilfen'!$A$5:$A$103,0),MATCH($G143,tblAushilfen[[#Headers],[Service]:[Spüle]],0)),"Nein"))</f>
        <v/>
      </c>
      <c r="J143" s="20">
        <f>IF(OR($C143="",$D143="",$E143=""),"",IF(COUNTIFS('Verfügbarkeit'!$B$5:$B$203,$C143,'Verfügbarkeit'!$C$5:$C$203,"&lt;="&amp;$D143,'Verfügbarkeit'!$D$5:$D$203,"&gt;="&amp;$E143)&gt;0,"Ja","Nein"))</f>
        <v/>
      </c>
      <c r="K143" s="20">
        <f>IF($C143="","",IFERROR(INDEX('Aushilfen'!$C$5:$C$103,MATCH($C143,'Aushilfen'!$A$5:$A$103,0)),""))</f>
        <v/>
      </c>
      <c r="L143" s="20">
        <f>IF(OR($C143="",$D143="",$E143=""),"",IF(COUNTIFS('Einsatzplan'!$C$9:$C$207,$C143,'Einsatzplan'!$D$9:$D$207,"&lt;"&amp;$E143,'Einsatzplan'!$E$9:$E$207,"&gt;"&amp;$D143)&gt;1,"Konflikt","OK"))</f>
        <v/>
      </c>
      <c r="M143" s="25">
        <f>IF(OR($D143="",$E143=""),"",IFERROR(($E143-$D143)*24,""))</f>
        <v/>
      </c>
      <c r="N143" s="35">
        <f>IF($D143="","",INT($D143)-WEEKDAY(INT($D143),2)+1)</f>
        <v/>
      </c>
      <c r="O143" s="25">
        <f>IF(OR($C143="",$N143=""),"",IFERROR(SUMIFS('Einsatzplan'!$M$9:$M$207,'Einsatzplan'!$C$9:$C$207,$C143,'Einsatzplan'!$N$9:$N$207,$N143),""))</f>
        <v/>
      </c>
      <c r="P143" s="20">
        <f>IF(OR($A143="",$B143="",$C143=""),"",IF(AND($I143="Ja",$J143="Ja",$K143="Ja",$L143="OK",$M143&lt;='Übersicht'!$B$4,$O143&lt;=IFERROR(INDEX('Aushilfen'!$H$5:$H$103,MATCH($C143,'Aushilfen'!$A$5:$A$103,0)),0)),"OK","Prüfen"))</f>
        <v/>
      </c>
      <c r="Q143" s="9" t="n"/>
    </row>
    <row r="144" ht="22" customHeight="1">
      <c r="A144" s="9" t="n"/>
      <c r="B144" s="9" t="n"/>
      <c r="C144" s="9" t="n"/>
      <c r="D144" s="36">
        <f>IF($B144="","",IFERROR(INDEX('Bedarf'!$B$5:$B$103,MATCH($B144,'Bedarf'!$A$5:$A$103,0)),""))</f>
        <v/>
      </c>
      <c r="E144" s="36">
        <f>IF($B144="","",IFERROR(INDEX('Bedarf'!$C$5:$C$103,MATCH($B144,'Bedarf'!$A$5:$A$103,0)),""))</f>
        <v/>
      </c>
      <c r="F144" s="12">
        <f>IF($B144="","",IFERROR(INDEX('Bedarf'!$D$5:$D$103,MATCH($B144,'Bedarf'!$A$5:$A$103,0)),""))</f>
        <v/>
      </c>
      <c r="G144" s="12">
        <f>IF($B144="","",IFERROR(INDEX('Bedarf'!$E$5:$E$103,MATCH($B144,'Bedarf'!$A$5:$A$103,0)),""))</f>
        <v/>
      </c>
      <c r="H144" s="12">
        <f>IF($C144="","",IFERROR(INDEX('Aushilfen'!$B$5:$B$103,MATCH($C144,'Aushilfen'!$A$5:$A$103,0)),""))</f>
        <v/>
      </c>
      <c r="I144" s="22">
        <f>IF(OR($C144="",$G144=""),"",IFERROR(INDEX('Aushilfen'!$D$5:$G$103,MATCH($C144,'Aushilfen'!$A$5:$A$103,0),MATCH($G144,tblAushilfen[[#Headers],[Service]:[Spüle]],0)),"Nein"))</f>
        <v/>
      </c>
      <c r="J144" s="22">
        <f>IF(OR($C144="",$D144="",$E144=""),"",IF(COUNTIFS('Verfügbarkeit'!$B$5:$B$203,$C144,'Verfügbarkeit'!$C$5:$C$203,"&lt;="&amp;$D144,'Verfügbarkeit'!$D$5:$D$203,"&gt;="&amp;$E144)&gt;0,"Ja","Nein"))</f>
        <v/>
      </c>
      <c r="K144" s="22">
        <f>IF($C144="","",IFERROR(INDEX('Aushilfen'!$C$5:$C$103,MATCH($C144,'Aushilfen'!$A$5:$A$103,0)),""))</f>
        <v/>
      </c>
      <c r="L144" s="22">
        <f>IF(OR($C144="",$D144="",$E144=""),"",IF(COUNTIFS('Einsatzplan'!$C$9:$C$207,$C144,'Einsatzplan'!$D$9:$D$207,"&lt;"&amp;$E144,'Einsatzplan'!$E$9:$E$207,"&gt;"&amp;$D144)&gt;1,"Konflikt","OK"))</f>
        <v/>
      </c>
      <c r="M144" s="28">
        <f>IF(OR($D144="",$E144=""),"",IFERROR(($E144-$D144)*24,""))</f>
        <v/>
      </c>
      <c r="N144" s="37">
        <f>IF($D144="","",INT($D144)-WEEKDAY(INT($D144),2)+1)</f>
        <v/>
      </c>
      <c r="O144" s="28">
        <f>IF(OR($C144="",$N144=""),"",IFERROR(SUMIFS('Einsatzplan'!$M$9:$M$207,'Einsatzplan'!$C$9:$C$207,$C144,'Einsatzplan'!$N$9:$N$207,$N144),""))</f>
        <v/>
      </c>
      <c r="P144" s="22">
        <f>IF(OR($A144="",$B144="",$C144=""),"",IF(AND($I144="Ja",$J144="Ja",$K144="Ja",$L144="OK",$M144&lt;='Übersicht'!$B$4,$O144&lt;=IFERROR(INDEX('Aushilfen'!$H$5:$H$103,MATCH($C144,'Aushilfen'!$A$5:$A$103,0)),0)),"OK","Prüfen"))</f>
        <v/>
      </c>
      <c r="Q144" s="9" t="n"/>
    </row>
    <row r="145" ht="22" customHeight="1">
      <c r="A145" s="9" t="n"/>
      <c r="B145" s="9" t="n"/>
      <c r="C145" s="9" t="n"/>
      <c r="D145" s="34">
        <f>IF($B145="","",IFERROR(INDEX('Bedarf'!$B$5:$B$103,MATCH($B145,'Bedarf'!$A$5:$A$103,0)),""))</f>
        <v/>
      </c>
      <c r="E145" s="34">
        <f>IF($B145="","",IFERROR(INDEX('Bedarf'!$C$5:$C$103,MATCH($B145,'Bedarf'!$A$5:$A$103,0)),""))</f>
        <v/>
      </c>
      <c r="F145" s="8">
        <f>IF($B145="","",IFERROR(INDEX('Bedarf'!$D$5:$D$103,MATCH($B145,'Bedarf'!$A$5:$A$103,0)),""))</f>
        <v/>
      </c>
      <c r="G145" s="8">
        <f>IF($B145="","",IFERROR(INDEX('Bedarf'!$E$5:$E$103,MATCH($B145,'Bedarf'!$A$5:$A$103,0)),""))</f>
        <v/>
      </c>
      <c r="H145" s="8">
        <f>IF($C145="","",IFERROR(INDEX('Aushilfen'!$B$5:$B$103,MATCH($C145,'Aushilfen'!$A$5:$A$103,0)),""))</f>
        <v/>
      </c>
      <c r="I145" s="20">
        <f>IF(OR($C145="",$G145=""),"",IFERROR(INDEX('Aushilfen'!$D$5:$G$103,MATCH($C145,'Aushilfen'!$A$5:$A$103,0),MATCH($G145,tblAushilfen[[#Headers],[Service]:[Spüle]],0)),"Nein"))</f>
        <v/>
      </c>
      <c r="J145" s="20">
        <f>IF(OR($C145="",$D145="",$E145=""),"",IF(COUNTIFS('Verfügbarkeit'!$B$5:$B$203,$C145,'Verfügbarkeit'!$C$5:$C$203,"&lt;="&amp;$D145,'Verfügbarkeit'!$D$5:$D$203,"&gt;="&amp;$E145)&gt;0,"Ja","Nein"))</f>
        <v/>
      </c>
      <c r="K145" s="20">
        <f>IF($C145="","",IFERROR(INDEX('Aushilfen'!$C$5:$C$103,MATCH($C145,'Aushilfen'!$A$5:$A$103,0)),""))</f>
        <v/>
      </c>
      <c r="L145" s="20">
        <f>IF(OR($C145="",$D145="",$E145=""),"",IF(COUNTIFS('Einsatzplan'!$C$9:$C$207,$C145,'Einsatzplan'!$D$9:$D$207,"&lt;"&amp;$E145,'Einsatzplan'!$E$9:$E$207,"&gt;"&amp;$D145)&gt;1,"Konflikt","OK"))</f>
        <v/>
      </c>
      <c r="M145" s="25">
        <f>IF(OR($D145="",$E145=""),"",IFERROR(($E145-$D145)*24,""))</f>
        <v/>
      </c>
      <c r="N145" s="35">
        <f>IF($D145="","",INT($D145)-WEEKDAY(INT($D145),2)+1)</f>
        <v/>
      </c>
      <c r="O145" s="25">
        <f>IF(OR($C145="",$N145=""),"",IFERROR(SUMIFS('Einsatzplan'!$M$9:$M$207,'Einsatzplan'!$C$9:$C$207,$C145,'Einsatzplan'!$N$9:$N$207,$N145),""))</f>
        <v/>
      </c>
      <c r="P145" s="20">
        <f>IF(OR($A145="",$B145="",$C145=""),"",IF(AND($I145="Ja",$J145="Ja",$K145="Ja",$L145="OK",$M145&lt;='Übersicht'!$B$4,$O145&lt;=IFERROR(INDEX('Aushilfen'!$H$5:$H$103,MATCH($C145,'Aushilfen'!$A$5:$A$103,0)),0)),"OK","Prüfen"))</f>
        <v/>
      </c>
      <c r="Q145" s="9" t="n"/>
    </row>
    <row r="146" ht="22" customHeight="1">
      <c r="A146" s="9" t="n"/>
      <c r="B146" s="9" t="n"/>
      <c r="C146" s="9" t="n"/>
      <c r="D146" s="36">
        <f>IF($B146="","",IFERROR(INDEX('Bedarf'!$B$5:$B$103,MATCH($B146,'Bedarf'!$A$5:$A$103,0)),""))</f>
        <v/>
      </c>
      <c r="E146" s="36">
        <f>IF($B146="","",IFERROR(INDEX('Bedarf'!$C$5:$C$103,MATCH($B146,'Bedarf'!$A$5:$A$103,0)),""))</f>
        <v/>
      </c>
      <c r="F146" s="12">
        <f>IF($B146="","",IFERROR(INDEX('Bedarf'!$D$5:$D$103,MATCH($B146,'Bedarf'!$A$5:$A$103,0)),""))</f>
        <v/>
      </c>
      <c r="G146" s="12">
        <f>IF($B146="","",IFERROR(INDEX('Bedarf'!$E$5:$E$103,MATCH($B146,'Bedarf'!$A$5:$A$103,0)),""))</f>
        <v/>
      </c>
      <c r="H146" s="12">
        <f>IF($C146="","",IFERROR(INDEX('Aushilfen'!$B$5:$B$103,MATCH($C146,'Aushilfen'!$A$5:$A$103,0)),""))</f>
        <v/>
      </c>
      <c r="I146" s="22">
        <f>IF(OR($C146="",$G146=""),"",IFERROR(INDEX('Aushilfen'!$D$5:$G$103,MATCH($C146,'Aushilfen'!$A$5:$A$103,0),MATCH($G146,tblAushilfen[[#Headers],[Service]:[Spüle]],0)),"Nein"))</f>
        <v/>
      </c>
      <c r="J146" s="22">
        <f>IF(OR($C146="",$D146="",$E146=""),"",IF(COUNTIFS('Verfügbarkeit'!$B$5:$B$203,$C146,'Verfügbarkeit'!$C$5:$C$203,"&lt;="&amp;$D146,'Verfügbarkeit'!$D$5:$D$203,"&gt;="&amp;$E146)&gt;0,"Ja","Nein"))</f>
        <v/>
      </c>
      <c r="K146" s="22">
        <f>IF($C146="","",IFERROR(INDEX('Aushilfen'!$C$5:$C$103,MATCH($C146,'Aushilfen'!$A$5:$A$103,0)),""))</f>
        <v/>
      </c>
      <c r="L146" s="22">
        <f>IF(OR($C146="",$D146="",$E146=""),"",IF(COUNTIFS('Einsatzplan'!$C$9:$C$207,$C146,'Einsatzplan'!$D$9:$D$207,"&lt;"&amp;$E146,'Einsatzplan'!$E$9:$E$207,"&gt;"&amp;$D146)&gt;1,"Konflikt","OK"))</f>
        <v/>
      </c>
      <c r="M146" s="28">
        <f>IF(OR($D146="",$E146=""),"",IFERROR(($E146-$D146)*24,""))</f>
        <v/>
      </c>
      <c r="N146" s="37">
        <f>IF($D146="","",INT($D146)-WEEKDAY(INT($D146),2)+1)</f>
        <v/>
      </c>
      <c r="O146" s="28">
        <f>IF(OR($C146="",$N146=""),"",IFERROR(SUMIFS('Einsatzplan'!$M$9:$M$207,'Einsatzplan'!$C$9:$C$207,$C146,'Einsatzplan'!$N$9:$N$207,$N146),""))</f>
        <v/>
      </c>
      <c r="P146" s="22">
        <f>IF(OR($A146="",$B146="",$C146=""),"",IF(AND($I146="Ja",$J146="Ja",$K146="Ja",$L146="OK",$M146&lt;='Übersicht'!$B$4,$O146&lt;=IFERROR(INDEX('Aushilfen'!$H$5:$H$103,MATCH($C146,'Aushilfen'!$A$5:$A$103,0)),0)),"OK","Prüfen"))</f>
        <v/>
      </c>
      <c r="Q146" s="9" t="n"/>
    </row>
    <row r="147" ht="22" customHeight="1">
      <c r="A147" s="9" t="n"/>
      <c r="B147" s="9" t="n"/>
      <c r="C147" s="9" t="n"/>
      <c r="D147" s="34">
        <f>IF($B147="","",IFERROR(INDEX('Bedarf'!$B$5:$B$103,MATCH($B147,'Bedarf'!$A$5:$A$103,0)),""))</f>
        <v/>
      </c>
      <c r="E147" s="34">
        <f>IF($B147="","",IFERROR(INDEX('Bedarf'!$C$5:$C$103,MATCH($B147,'Bedarf'!$A$5:$A$103,0)),""))</f>
        <v/>
      </c>
      <c r="F147" s="8">
        <f>IF($B147="","",IFERROR(INDEX('Bedarf'!$D$5:$D$103,MATCH($B147,'Bedarf'!$A$5:$A$103,0)),""))</f>
        <v/>
      </c>
      <c r="G147" s="8">
        <f>IF($B147="","",IFERROR(INDEX('Bedarf'!$E$5:$E$103,MATCH($B147,'Bedarf'!$A$5:$A$103,0)),""))</f>
        <v/>
      </c>
      <c r="H147" s="8">
        <f>IF($C147="","",IFERROR(INDEX('Aushilfen'!$B$5:$B$103,MATCH($C147,'Aushilfen'!$A$5:$A$103,0)),""))</f>
        <v/>
      </c>
      <c r="I147" s="20">
        <f>IF(OR($C147="",$G147=""),"",IFERROR(INDEX('Aushilfen'!$D$5:$G$103,MATCH($C147,'Aushilfen'!$A$5:$A$103,0),MATCH($G147,tblAushilfen[[#Headers],[Service]:[Spüle]],0)),"Nein"))</f>
        <v/>
      </c>
      <c r="J147" s="20">
        <f>IF(OR($C147="",$D147="",$E147=""),"",IF(COUNTIFS('Verfügbarkeit'!$B$5:$B$203,$C147,'Verfügbarkeit'!$C$5:$C$203,"&lt;="&amp;$D147,'Verfügbarkeit'!$D$5:$D$203,"&gt;="&amp;$E147)&gt;0,"Ja","Nein"))</f>
        <v/>
      </c>
      <c r="K147" s="20">
        <f>IF($C147="","",IFERROR(INDEX('Aushilfen'!$C$5:$C$103,MATCH($C147,'Aushilfen'!$A$5:$A$103,0)),""))</f>
        <v/>
      </c>
      <c r="L147" s="20">
        <f>IF(OR($C147="",$D147="",$E147=""),"",IF(COUNTIFS('Einsatzplan'!$C$9:$C$207,$C147,'Einsatzplan'!$D$9:$D$207,"&lt;"&amp;$E147,'Einsatzplan'!$E$9:$E$207,"&gt;"&amp;$D147)&gt;1,"Konflikt","OK"))</f>
        <v/>
      </c>
      <c r="M147" s="25">
        <f>IF(OR($D147="",$E147=""),"",IFERROR(($E147-$D147)*24,""))</f>
        <v/>
      </c>
      <c r="N147" s="35">
        <f>IF($D147="","",INT($D147)-WEEKDAY(INT($D147),2)+1)</f>
        <v/>
      </c>
      <c r="O147" s="25">
        <f>IF(OR($C147="",$N147=""),"",IFERROR(SUMIFS('Einsatzplan'!$M$9:$M$207,'Einsatzplan'!$C$9:$C$207,$C147,'Einsatzplan'!$N$9:$N$207,$N147),""))</f>
        <v/>
      </c>
      <c r="P147" s="20">
        <f>IF(OR($A147="",$B147="",$C147=""),"",IF(AND($I147="Ja",$J147="Ja",$K147="Ja",$L147="OK",$M147&lt;='Übersicht'!$B$4,$O147&lt;=IFERROR(INDEX('Aushilfen'!$H$5:$H$103,MATCH($C147,'Aushilfen'!$A$5:$A$103,0)),0)),"OK","Prüfen"))</f>
        <v/>
      </c>
      <c r="Q147" s="9" t="n"/>
    </row>
    <row r="148" ht="22" customHeight="1">
      <c r="A148" s="9" t="n"/>
      <c r="B148" s="9" t="n"/>
      <c r="C148" s="9" t="n"/>
      <c r="D148" s="36">
        <f>IF($B148="","",IFERROR(INDEX('Bedarf'!$B$5:$B$103,MATCH($B148,'Bedarf'!$A$5:$A$103,0)),""))</f>
        <v/>
      </c>
      <c r="E148" s="36">
        <f>IF($B148="","",IFERROR(INDEX('Bedarf'!$C$5:$C$103,MATCH($B148,'Bedarf'!$A$5:$A$103,0)),""))</f>
        <v/>
      </c>
      <c r="F148" s="12">
        <f>IF($B148="","",IFERROR(INDEX('Bedarf'!$D$5:$D$103,MATCH($B148,'Bedarf'!$A$5:$A$103,0)),""))</f>
        <v/>
      </c>
      <c r="G148" s="12">
        <f>IF($B148="","",IFERROR(INDEX('Bedarf'!$E$5:$E$103,MATCH($B148,'Bedarf'!$A$5:$A$103,0)),""))</f>
        <v/>
      </c>
      <c r="H148" s="12">
        <f>IF($C148="","",IFERROR(INDEX('Aushilfen'!$B$5:$B$103,MATCH($C148,'Aushilfen'!$A$5:$A$103,0)),""))</f>
        <v/>
      </c>
      <c r="I148" s="22">
        <f>IF(OR($C148="",$G148=""),"",IFERROR(INDEX('Aushilfen'!$D$5:$G$103,MATCH($C148,'Aushilfen'!$A$5:$A$103,0),MATCH($G148,tblAushilfen[[#Headers],[Service]:[Spüle]],0)),"Nein"))</f>
        <v/>
      </c>
      <c r="J148" s="22">
        <f>IF(OR($C148="",$D148="",$E148=""),"",IF(COUNTIFS('Verfügbarkeit'!$B$5:$B$203,$C148,'Verfügbarkeit'!$C$5:$C$203,"&lt;="&amp;$D148,'Verfügbarkeit'!$D$5:$D$203,"&gt;="&amp;$E148)&gt;0,"Ja","Nein"))</f>
        <v/>
      </c>
      <c r="K148" s="22">
        <f>IF($C148="","",IFERROR(INDEX('Aushilfen'!$C$5:$C$103,MATCH($C148,'Aushilfen'!$A$5:$A$103,0)),""))</f>
        <v/>
      </c>
      <c r="L148" s="22">
        <f>IF(OR($C148="",$D148="",$E148=""),"",IF(COUNTIFS('Einsatzplan'!$C$9:$C$207,$C148,'Einsatzplan'!$D$9:$D$207,"&lt;"&amp;$E148,'Einsatzplan'!$E$9:$E$207,"&gt;"&amp;$D148)&gt;1,"Konflikt","OK"))</f>
        <v/>
      </c>
      <c r="M148" s="28">
        <f>IF(OR($D148="",$E148=""),"",IFERROR(($E148-$D148)*24,""))</f>
        <v/>
      </c>
      <c r="N148" s="37">
        <f>IF($D148="","",INT($D148)-WEEKDAY(INT($D148),2)+1)</f>
        <v/>
      </c>
      <c r="O148" s="28">
        <f>IF(OR($C148="",$N148=""),"",IFERROR(SUMIFS('Einsatzplan'!$M$9:$M$207,'Einsatzplan'!$C$9:$C$207,$C148,'Einsatzplan'!$N$9:$N$207,$N148),""))</f>
        <v/>
      </c>
      <c r="P148" s="22">
        <f>IF(OR($A148="",$B148="",$C148=""),"",IF(AND($I148="Ja",$J148="Ja",$K148="Ja",$L148="OK",$M148&lt;='Übersicht'!$B$4,$O148&lt;=IFERROR(INDEX('Aushilfen'!$H$5:$H$103,MATCH($C148,'Aushilfen'!$A$5:$A$103,0)),0)),"OK","Prüfen"))</f>
        <v/>
      </c>
      <c r="Q148" s="9" t="n"/>
    </row>
    <row r="149" ht="22" customHeight="1">
      <c r="A149" s="9" t="n"/>
      <c r="B149" s="9" t="n"/>
      <c r="C149" s="9" t="n"/>
      <c r="D149" s="34">
        <f>IF($B149="","",IFERROR(INDEX('Bedarf'!$B$5:$B$103,MATCH($B149,'Bedarf'!$A$5:$A$103,0)),""))</f>
        <v/>
      </c>
      <c r="E149" s="34">
        <f>IF($B149="","",IFERROR(INDEX('Bedarf'!$C$5:$C$103,MATCH($B149,'Bedarf'!$A$5:$A$103,0)),""))</f>
        <v/>
      </c>
      <c r="F149" s="8">
        <f>IF($B149="","",IFERROR(INDEX('Bedarf'!$D$5:$D$103,MATCH($B149,'Bedarf'!$A$5:$A$103,0)),""))</f>
        <v/>
      </c>
      <c r="G149" s="8">
        <f>IF($B149="","",IFERROR(INDEX('Bedarf'!$E$5:$E$103,MATCH($B149,'Bedarf'!$A$5:$A$103,0)),""))</f>
        <v/>
      </c>
      <c r="H149" s="8">
        <f>IF($C149="","",IFERROR(INDEX('Aushilfen'!$B$5:$B$103,MATCH($C149,'Aushilfen'!$A$5:$A$103,0)),""))</f>
        <v/>
      </c>
      <c r="I149" s="20">
        <f>IF(OR($C149="",$G149=""),"",IFERROR(INDEX('Aushilfen'!$D$5:$G$103,MATCH($C149,'Aushilfen'!$A$5:$A$103,0),MATCH($G149,tblAushilfen[[#Headers],[Service]:[Spüle]],0)),"Nein"))</f>
        <v/>
      </c>
      <c r="J149" s="20">
        <f>IF(OR($C149="",$D149="",$E149=""),"",IF(COUNTIFS('Verfügbarkeit'!$B$5:$B$203,$C149,'Verfügbarkeit'!$C$5:$C$203,"&lt;="&amp;$D149,'Verfügbarkeit'!$D$5:$D$203,"&gt;="&amp;$E149)&gt;0,"Ja","Nein"))</f>
        <v/>
      </c>
      <c r="K149" s="20">
        <f>IF($C149="","",IFERROR(INDEX('Aushilfen'!$C$5:$C$103,MATCH($C149,'Aushilfen'!$A$5:$A$103,0)),""))</f>
        <v/>
      </c>
      <c r="L149" s="20">
        <f>IF(OR($C149="",$D149="",$E149=""),"",IF(COUNTIFS('Einsatzplan'!$C$9:$C$207,$C149,'Einsatzplan'!$D$9:$D$207,"&lt;"&amp;$E149,'Einsatzplan'!$E$9:$E$207,"&gt;"&amp;$D149)&gt;1,"Konflikt","OK"))</f>
        <v/>
      </c>
      <c r="M149" s="25">
        <f>IF(OR($D149="",$E149=""),"",IFERROR(($E149-$D149)*24,""))</f>
        <v/>
      </c>
      <c r="N149" s="35">
        <f>IF($D149="","",INT($D149)-WEEKDAY(INT($D149),2)+1)</f>
        <v/>
      </c>
      <c r="O149" s="25">
        <f>IF(OR($C149="",$N149=""),"",IFERROR(SUMIFS('Einsatzplan'!$M$9:$M$207,'Einsatzplan'!$C$9:$C$207,$C149,'Einsatzplan'!$N$9:$N$207,$N149),""))</f>
        <v/>
      </c>
      <c r="P149" s="20">
        <f>IF(OR($A149="",$B149="",$C149=""),"",IF(AND($I149="Ja",$J149="Ja",$K149="Ja",$L149="OK",$M149&lt;='Übersicht'!$B$4,$O149&lt;=IFERROR(INDEX('Aushilfen'!$H$5:$H$103,MATCH($C149,'Aushilfen'!$A$5:$A$103,0)),0)),"OK","Prüfen"))</f>
        <v/>
      </c>
      <c r="Q149" s="9" t="n"/>
    </row>
    <row r="150" ht="22" customHeight="1">
      <c r="A150" s="9" t="n"/>
      <c r="B150" s="9" t="n"/>
      <c r="C150" s="9" t="n"/>
      <c r="D150" s="36">
        <f>IF($B150="","",IFERROR(INDEX('Bedarf'!$B$5:$B$103,MATCH($B150,'Bedarf'!$A$5:$A$103,0)),""))</f>
        <v/>
      </c>
      <c r="E150" s="36">
        <f>IF($B150="","",IFERROR(INDEX('Bedarf'!$C$5:$C$103,MATCH($B150,'Bedarf'!$A$5:$A$103,0)),""))</f>
        <v/>
      </c>
      <c r="F150" s="12">
        <f>IF($B150="","",IFERROR(INDEX('Bedarf'!$D$5:$D$103,MATCH($B150,'Bedarf'!$A$5:$A$103,0)),""))</f>
        <v/>
      </c>
      <c r="G150" s="12">
        <f>IF($B150="","",IFERROR(INDEX('Bedarf'!$E$5:$E$103,MATCH($B150,'Bedarf'!$A$5:$A$103,0)),""))</f>
        <v/>
      </c>
      <c r="H150" s="12">
        <f>IF($C150="","",IFERROR(INDEX('Aushilfen'!$B$5:$B$103,MATCH($C150,'Aushilfen'!$A$5:$A$103,0)),""))</f>
        <v/>
      </c>
      <c r="I150" s="22">
        <f>IF(OR($C150="",$G150=""),"",IFERROR(INDEX('Aushilfen'!$D$5:$G$103,MATCH($C150,'Aushilfen'!$A$5:$A$103,0),MATCH($G150,tblAushilfen[[#Headers],[Service]:[Spüle]],0)),"Nein"))</f>
        <v/>
      </c>
      <c r="J150" s="22">
        <f>IF(OR($C150="",$D150="",$E150=""),"",IF(COUNTIFS('Verfügbarkeit'!$B$5:$B$203,$C150,'Verfügbarkeit'!$C$5:$C$203,"&lt;="&amp;$D150,'Verfügbarkeit'!$D$5:$D$203,"&gt;="&amp;$E150)&gt;0,"Ja","Nein"))</f>
        <v/>
      </c>
      <c r="K150" s="22">
        <f>IF($C150="","",IFERROR(INDEX('Aushilfen'!$C$5:$C$103,MATCH($C150,'Aushilfen'!$A$5:$A$103,0)),""))</f>
        <v/>
      </c>
      <c r="L150" s="22">
        <f>IF(OR($C150="",$D150="",$E150=""),"",IF(COUNTIFS('Einsatzplan'!$C$9:$C$207,$C150,'Einsatzplan'!$D$9:$D$207,"&lt;"&amp;$E150,'Einsatzplan'!$E$9:$E$207,"&gt;"&amp;$D150)&gt;1,"Konflikt","OK"))</f>
        <v/>
      </c>
      <c r="M150" s="28">
        <f>IF(OR($D150="",$E150=""),"",IFERROR(($E150-$D150)*24,""))</f>
        <v/>
      </c>
      <c r="N150" s="37">
        <f>IF($D150="","",INT($D150)-WEEKDAY(INT($D150),2)+1)</f>
        <v/>
      </c>
      <c r="O150" s="28">
        <f>IF(OR($C150="",$N150=""),"",IFERROR(SUMIFS('Einsatzplan'!$M$9:$M$207,'Einsatzplan'!$C$9:$C$207,$C150,'Einsatzplan'!$N$9:$N$207,$N150),""))</f>
        <v/>
      </c>
      <c r="P150" s="22">
        <f>IF(OR($A150="",$B150="",$C150=""),"",IF(AND($I150="Ja",$J150="Ja",$K150="Ja",$L150="OK",$M150&lt;='Übersicht'!$B$4,$O150&lt;=IFERROR(INDEX('Aushilfen'!$H$5:$H$103,MATCH($C150,'Aushilfen'!$A$5:$A$103,0)),0)),"OK","Prüfen"))</f>
        <v/>
      </c>
      <c r="Q150" s="9" t="n"/>
    </row>
    <row r="151" ht="22" customHeight="1">
      <c r="A151" s="9" t="n"/>
      <c r="B151" s="9" t="n"/>
      <c r="C151" s="9" t="n"/>
      <c r="D151" s="34">
        <f>IF($B151="","",IFERROR(INDEX('Bedarf'!$B$5:$B$103,MATCH($B151,'Bedarf'!$A$5:$A$103,0)),""))</f>
        <v/>
      </c>
      <c r="E151" s="34">
        <f>IF($B151="","",IFERROR(INDEX('Bedarf'!$C$5:$C$103,MATCH($B151,'Bedarf'!$A$5:$A$103,0)),""))</f>
        <v/>
      </c>
      <c r="F151" s="8">
        <f>IF($B151="","",IFERROR(INDEX('Bedarf'!$D$5:$D$103,MATCH($B151,'Bedarf'!$A$5:$A$103,0)),""))</f>
        <v/>
      </c>
      <c r="G151" s="8">
        <f>IF($B151="","",IFERROR(INDEX('Bedarf'!$E$5:$E$103,MATCH($B151,'Bedarf'!$A$5:$A$103,0)),""))</f>
        <v/>
      </c>
      <c r="H151" s="8">
        <f>IF($C151="","",IFERROR(INDEX('Aushilfen'!$B$5:$B$103,MATCH($C151,'Aushilfen'!$A$5:$A$103,0)),""))</f>
        <v/>
      </c>
      <c r="I151" s="20">
        <f>IF(OR($C151="",$G151=""),"",IFERROR(INDEX('Aushilfen'!$D$5:$G$103,MATCH($C151,'Aushilfen'!$A$5:$A$103,0),MATCH($G151,tblAushilfen[[#Headers],[Service]:[Spüle]],0)),"Nein"))</f>
        <v/>
      </c>
      <c r="J151" s="20">
        <f>IF(OR($C151="",$D151="",$E151=""),"",IF(COUNTIFS('Verfügbarkeit'!$B$5:$B$203,$C151,'Verfügbarkeit'!$C$5:$C$203,"&lt;="&amp;$D151,'Verfügbarkeit'!$D$5:$D$203,"&gt;="&amp;$E151)&gt;0,"Ja","Nein"))</f>
        <v/>
      </c>
      <c r="K151" s="20">
        <f>IF($C151="","",IFERROR(INDEX('Aushilfen'!$C$5:$C$103,MATCH($C151,'Aushilfen'!$A$5:$A$103,0)),""))</f>
        <v/>
      </c>
      <c r="L151" s="20">
        <f>IF(OR($C151="",$D151="",$E151=""),"",IF(COUNTIFS('Einsatzplan'!$C$9:$C$207,$C151,'Einsatzplan'!$D$9:$D$207,"&lt;"&amp;$E151,'Einsatzplan'!$E$9:$E$207,"&gt;"&amp;$D151)&gt;1,"Konflikt","OK"))</f>
        <v/>
      </c>
      <c r="M151" s="25">
        <f>IF(OR($D151="",$E151=""),"",IFERROR(($E151-$D151)*24,""))</f>
        <v/>
      </c>
      <c r="N151" s="35">
        <f>IF($D151="","",INT($D151)-WEEKDAY(INT($D151),2)+1)</f>
        <v/>
      </c>
      <c r="O151" s="25">
        <f>IF(OR($C151="",$N151=""),"",IFERROR(SUMIFS('Einsatzplan'!$M$9:$M$207,'Einsatzplan'!$C$9:$C$207,$C151,'Einsatzplan'!$N$9:$N$207,$N151),""))</f>
        <v/>
      </c>
      <c r="P151" s="20">
        <f>IF(OR($A151="",$B151="",$C151=""),"",IF(AND($I151="Ja",$J151="Ja",$K151="Ja",$L151="OK",$M151&lt;='Übersicht'!$B$4,$O151&lt;=IFERROR(INDEX('Aushilfen'!$H$5:$H$103,MATCH($C151,'Aushilfen'!$A$5:$A$103,0)),0)),"OK","Prüfen"))</f>
        <v/>
      </c>
      <c r="Q151" s="9" t="n"/>
    </row>
    <row r="152" ht="22" customHeight="1">
      <c r="A152" s="9" t="n"/>
      <c r="B152" s="9" t="n"/>
      <c r="C152" s="9" t="n"/>
      <c r="D152" s="36">
        <f>IF($B152="","",IFERROR(INDEX('Bedarf'!$B$5:$B$103,MATCH($B152,'Bedarf'!$A$5:$A$103,0)),""))</f>
        <v/>
      </c>
      <c r="E152" s="36">
        <f>IF($B152="","",IFERROR(INDEX('Bedarf'!$C$5:$C$103,MATCH($B152,'Bedarf'!$A$5:$A$103,0)),""))</f>
        <v/>
      </c>
      <c r="F152" s="12">
        <f>IF($B152="","",IFERROR(INDEX('Bedarf'!$D$5:$D$103,MATCH($B152,'Bedarf'!$A$5:$A$103,0)),""))</f>
        <v/>
      </c>
      <c r="G152" s="12">
        <f>IF($B152="","",IFERROR(INDEX('Bedarf'!$E$5:$E$103,MATCH($B152,'Bedarf'!$A$5:$A$103,0)),""))</f>
        <v/>
      </c>
      <c r="H152" s="12">
        <f>IF($C152="","",IFERROR(INDEX('Aushilfen'!$B$5:$B$103,MATCH($C152,'Aushilfen'!$A$5:$A$103,0)),""))</f>
        <v/>
      </c>
      <c r="I152" s="22">
        <f>IF(OR($C152="",$G152=""),"",IFERROR(INDEX('Aushilfen'!$D$5:$G$103,MATCH($C152,'Aushilfen'!$A$5:$A$103,0),MATCH($G152,tblAushilfen[[#Headers],[Service]:[Spüle]],0)),"Nein"))</f>
        <v/>
      </c>
      <c r="J152" s="22">
        <f>IF(OR($C152="",$D152="",$E152=""),"",IF(COUNTIFS('Verfügbarkeit'!$B$5:$B$203,$C152,'Verfügbarkeit'!$C$5:$C$203,"&lt;="&amp;$D152,'Verfügbarkeit'!$D$5:$D$203,"&gt;="&amp;$E152)&gt;0,"Ja","Nein"))</f>
        <v/>
      </c>
      <c r="K152" s="22">
        <f>IF($C152="","",IFERROR(INDEX('Aushilfen'!$C$5:$C$103,MATCH($C152,'Aushilfen'!$A$5:$A$103,0)),""))</f>
        <v/>
      </c>
      <c r="L152" s="22">
        <f>IF(OR($C152="",$D152="",$E152=""),"",IF(COUNTIFS('Einsatzplan'!$C$9:$C$207,$C152,'Einsatzplan'!$D$9:$D$207,"&lt;"&amp;$E152,'Einsatzplan'!$E$9:$E$207,"&gt;"&amp;$D152)&gt;1,"Konflikt","OK"))</f>
        <v/>
      </c>
      <c r="M152" s="28">
        <f>IF(OR($D152="",$E152=""),"",IFERROR(($E152-$D152)*24,""))</f>
        <v/>
      </c>
      <c r="N152" s="37">
        <f>IF($D152="","",INT($D152)-WEEKDAY(INT($D152),2)+1)</f>
        <v/>
      </c>
      <c r="O152" s="28">
        <f>IF(OR($C152="",$N152=""),"",IFERROR(SUMIFS('Einsatzplan'!$M$9:$M$207,'Einsatzplan'!$C$9:$C$207,$C152,'Einsatzplan'!$N$9:$N$207,$N152),""))</f>
        <v/>
      </c>
      <c r="P152" s="22">
        <f>IF(OR($A152="",$B152="",$C152=""),"",IF(AND($I152="Ja",$J152="Ja",$K152="Ja",$L152="OK",$M152&lt;='Übersicht'!$B$4,$O152&lt;=IFERROR(INDEX('Aushilfen'!$H$5:$H$103,MATCH($C152,'Aushilfen'!$A$5:$A$103,0)),0)),"OK","Prüfen"))</f>
        <v/>
      </c>
      <c r="Q152" s="9" t="n"/>
    </row>
    <row r="153" ht="22" customHeight="1">
      <c r="A153" s="9" t="n"/>
      <c r="B153" s="9" t="n"/>
      <c r="C153" s="9" t="n"/>
      <c r="D153" s="34">
        <f>IF($B153="","",IFERROR(INDEX('Bedarf'!$B$5:$B$103,MATCH($B153,'Bedarf'!$A$5:$A$103,0)),""))</f>
        <v/>
      </c>
      <c r="E153" s="34">
        <f>IF($B153="","",IFERROR(INDEX('Bedarf'!$C$5:$C$103,MATCH($B153,'Bedarf'!$A$5:$A$103,0)),""))</f>
        <v/>
      </c>
      <c r="F153" s="8">
        <f>IF($B153="","",IFERROR(INDEX('Bedarf'!$D$5:$D$103,MATCH($B153,'Bedarf'!$A$5:$A$103,0)),""))</f>
        <v/>
      </c>
      <c r="G153" s="8">
        <f>IF($B153="","",IFERROR(INDEX('Bedarf'!$E$5:$E$103,MATCH($B153,'Bedarf'!$A$5:$A$103,0)),""))</f>
        <v/>
      </c>
      <c r="H153" s="8">
        <f>IF($C153="","",IFERROR(INDEX('Aushilfen'!$B$5:$B$103,MATCH($C153,'Aushilfen'!$A$5:$A$103,0)),""))</f>
        <v/>
      </c>
      <c r="I153" s="20">
        <f>IF(OR($C153="",$G153=""),"",IFERROR(INDEX('Aushilfen'!$D$5:$G$103,MATCH($C153,'Aushilfen'!$A$5:$A$103,0),MATCH($G153,tblAushilfen[[#Headers],[Service]:[Spüle]],0)),"Nein"))</f>
        <v/>
      </c>
      <c r="J153" s="20">
        <f>IF(OR($C153="",$D153="",$E153=""),"",IF(COUNTIFS('Verfügbarkeit'!$B$5:$B$203,$C153,'Verfügbarkeit'!$C$5:$C$203,"&lt;="&amp;$D153,'Verfügbarkeit'!$D$5:$D$203,"&gt;="&amp;$E153)&gt;0,"Ja","Nein"))</f>
        <v/>
      </c>
      <c r="K153" s="20">
        <f>IF($C153="","",IFERROR(INDEX('Aushilfen'!$C$5:$C$103,MATCH($C153,'Aushilfen'!$A$5:$A$103,0)),""))</f>
        <v/>
      </c>
      <c r="L153" s="20">
        <f>IF(OR($C153="",$D153="",$E153=""),"",IF(COUNTIFS('Einsatzplan'!$C$9:$C$207,$C153,'Einsatzplan'!$D$9:$D$207,"&lt;"&amp;$E153,'Einsatzplan'!$E$9:$E$207,"&gt;"&amp;$D153)&gt;1,"Konflikt","OK"))</f>
        <v/>
      </c>
      <c r="M153" s="25">
        <f>IF(OR($D153="",$E153=""),"",IFERROR(($E153-$D153)*24,""))</f>
        <v/>
      </c>
      <c r="N153" s="35">
        <f>IF($D153="","",INT($D153)-WEEKDAY(INT($D153),2)+1)</f>
        <v/>
      </c>
      <c r="O153" s="25">
        <f>IF(OR($C153="",$N153=""),"",IFERROR(SUMIFS('Einsatzplan'!$M$9:$M$207,'Einsatzplan'!$C$9:$C$207,$C153,'Einsatzplan'!$N$9:$N$207,$N153),""))</f>
        <v/>
      </c>
      <c r="P153" s="20">
        <f>IF(OR($A153="",$B153="",$C153=""),"",IF(AND($I153="Ja",$J153="Ja",$K153="Ja",$L153="OK",$M153&lt;='Übersicht'!$B$4,$O153&lt;=IFERROR(INDEX('Aushilfen'!$H$5:$H$103,MATCH($C153,'Aushilfen'!$A$5:$A$103,0)),0)),"OK","Prüfen"))</f>
        <v/>
      </c>
      <c r="Q153" s="9" t="n"/>
    </row>
    <row r="154" ht="22" customHeight="1">
      <c r="A154" s="9" t="n"/>
      <c r="B154" s="9" t="n"/>
      <c r="C154" s="9" t="n"/>
      <c r="D154" s="36">
        <f>IF($B154="","",IFERROR(INDEX('Bedarf'!$B$5:$B$103,MATCH($B154,'Bedarf'!$A$5:$A$103,0)),""))</f>
        <v/>
      </c>
      <c r="E154" s="36">
        <f>IF($B154="","",IFERROR(INDEX('Bedarf'!$C$5:$C$103,MATCH($B154,'Bedarf'!$A$5:$A$103,0)),""))</f>
        <v/>
      </c>
      <c r="F154" s="12">
        <f>IF($B154="","",IFERROR(INDEX('Bedarf'!$D$5:$D$103,MATCH($B154,'Bedarf'!$A$5:$A$103,0)),""))</f>
        <v/>
      </c>
      <c r="G154" s="12">
        <f>IF($B154="","",IFERROR(INDEX('Bedarf'!$E$5:$E$103,MATCH($B154,'Bedarf'!$A$5:$A$103,0)),""))</f>
        <v/>
      </c>
      <c r="H154" s="12">
        <f>IF($C154="","",IFERROR(INDEX('Aushilfen'!$B$5:$B$103,MATCH($C154,'Aushilfen'!$A$5:$A$103,0)),""))</f>
        <v/>
      </c>
      <c r="I154" s="22">
        <f>IF(OR($C154="",$G154=""),"",IFERROR(INDEX('Aushilfen'!$D$5:$G$103,MATCH($C154,'Aushilfen'!$A$5:$A$103,0),MATCH($G154,tblAushilfen[[#Headers],[Service]:[Spüle]],0)),"Nein"))</f>
        <v/>
      </c>
      <c r="J154" s="22">
        <f>IF(OR($C154="",$D154="",$E154=""),"",IF(COUNTIFS('Verfügbarkeit'!$B$5:$B$203,$C154,'Verfügbarkeit'!$C$5:$C$203,"&lt;="&amp;$D154,'Verfügbarkeit'!$D$5:$D$203,"&gt;="&amp;$E154)&gt;0,"Ja","Nein"))</f>
        <v/>
      </c>
      <c r="K154" s="22">
        <f>IF($C154="","",IFERROR(INDEX('Aushilfen'!$C$5:$C$103,MATCH($C154,'Aushilfen'!$A$5:$A$103,0)),""))</f>
        <v/>
      </c>
      <c r="L154" s="22">
        <f>IF(OR($C154="",$D154="",$E154=""),"",IF(COUNTIFS('Einsatzplan'!$C$9:$C$207,$C154,'Einsatzplan'!$D$9:$D$207,"&lt;"&amp;$E154,'Einsatzplan'!$E$9:$E$207,"&gt;"&amp;$D154)&gt;1,"Konflikt","OK"))</f>
        <v/>
      </c>
      <c r="M154" s="28">
        <f>IF(OR($D154="",$E154=""),"",IFERROR(($E154-$D154)*24,""))</f>
        <v/>
      </c>
      <c r="N154" s="37">
        <f>IF($D154="","",INT($D154)-WEEKDAY(INT($D154),2)+1)</f>
        <v/>
      </c>
      <c r="O154" s="28">
        <f>IF(OR($C154="",$N154=""),"",IFERROR(SUMIFS('Einsatzplan'!$M$9:$M$207,'Einsatzplan'!$C$9:$C$207,$C154,'Einsatzplan'!$N$9:$N$207,$N154),""))</f>
        <v/>
      </c>
      <c r="P154" s="22">
        <f>IF(OR($A154="",$B154="",$C154=""),"",IF(AND($I154="Ja",$J154="Ja",$K154="Ja",$L154="OK",$M154&lt;='Übersicht'!$B$4,$O154&lt;=IFERROR(INDEX('Aushilfen'!$H$5:$H$103,MATCH($C154,'Aushilfen'!$A$5:$A$103,0)),0)),"OK","Prüfen"))</f>
        <v/>
      </c>
      <c r="Q154" s="9" t="n"/>
    </row>
    <row r="155" ht="22" customHeight="1">
      <c r="A155" s="9" t="n"/>
      <c r="B155" s="9" t="n"/>
      <c r="C155" s="9" t="n"/>
      <c r="D155" s="34">
        <f>IF($B155="","",IFERROR(INDEX('Bedarf'!$B$5:$B$103,MATCH($B155,'Bedarf'!$A$5:$A$103,0)),""))</f>
        <v/>
      </c>
      <c r="E155" s="34">
        <f>IF($B155="","",IFERROR(INDEX('Bedarf'!$C$5:$C$103,MATCH($B155,'Bedarf'!$A$5:$A$103,0)),""))</f>
        <v/>
      </c>
      <c r="F155" s="8">
        <f>IF($B155="","",IFERROR(INDEX('Bedarf'!$D$5:$D$103,MATCH($B155,'Bedarf'!$A$5:$A$103,0)),""))</f>
        <v/>
      </c>
      <c r="G155" s="8">
        <f>IF($B155="","",IFERROR(INDEX('Bedarf'!$E$5:$E$103,MATCH($B155,'Bedarf'!$A$5:$A$103,0)),""))</f>
        <v/>
      </c>
      <c r="H155" s="8">
        <f>IF($C155="","",IFERROR(INDEX('Aushilfen'!$B$5:$B$103,MATCH($C155,'Aushilfen'!$A$5:$A$103,0)),""))</f>
        <v/>
      </c>
      <c r="I155" s="20">
        <f>IF(OR($C155="",$G155=""),"",IFERROR(INDEX('Aushilfen'!$D$5:$G$103,MATCH($C155,'Aushilfen'!$A$5:$A$103,0),MATCH($G155,tblAushilfen[[#Headers],[Service]:[Spüle]],0)),"Nein"))</f>
        <v/>
      </c>
      <c r="J155" s="20">
        <f>IF(OR($C155="",$D155="",$E155=""),"",IF(COUNTIFS('Verfügbarkeit'!$B$5:$B$203,$C155,'Verfügbarkeit'!$C$5:$C$203,"&lt;="&amp;$D155,'Verfügbarkeit'!$D$5:$D$203,"&gt;="&amp;$E155)&gt;0,"Ja","Nein"))</f>
        <v/>
      </c>
      <c r="K155" s="20">
        <f>IF($C155="","",IFERROR(INDEX('Aushilfen'!$C$5:$C$103,MATCH($C155,'Aushilfen'!$A$5:$A$103,0)),""))</f>
        <v/>
      </c>
      <c r="L155" s="20">
        <f>IF(OR($C155="",$D155="",$E155=""),"",IF(COUNTIFS('Einsatzplan'!$C$9:$C$207,$C155,'Einsatzplan'!$D$9:$D$207,"&lt;"&amp;$E155,'Einsatzplan'!$E$9:$E$207,"&gt;"&amp;$D155)&gt;1,"Konflikt","OK"))</f>
        <v/>
      </c>
      <c r="M155" s="25">
        <f>IF(OR($D155="",$E155=""),"",IFERROR(($E155-$D155)*24,""))</f>
        <v/>
      </c>
      <c r="N155" s="35">
        <f>IF($D155="","",INT($D155)-WEEKDAY(INT($D155),2)+1)</f>
        <v/>
      </c>
      <c r="O155" s="25">
        <f>IF(OR($C155="",$N155=""),"",IFERROR(SUMIFS('Einsatzplan'!$M$9:$M$207,'Einsatzplan'!$C$9:$C$207,$C155,'Einsatzplan'!$N$9:$N$207,$N155),""))</f>
        <v/>
      </c>
      <c r="P155" s="20">
        <f>IF(OR($A155="",$B155="",$C155=""),"",IF(AND($I155="Ja",$J155="Ja",$K155="Ja",$L155="OK",$M155&lt;='Übersicht'!$B$4,$O155&lt;=IFERROR(INDEX('Aushilfen'!$H$5:$H$103,MATCH($C155,'Aushilfen'!$A$5:$A$103,0)),0)),"OK","Prüfen"))</f>
        <v/>
      </c>
      <c r="Q155" s="9" t="n"/>
    </row>
    <row r="156" ht="22" customHeight="1">
      <c r="A156" s="9" t="n"/>
      <c r="B156" s="9" t="n"/>
      <c r="C156" s="9" t="n"/>
      <c r="D156" s="36">
        <f>IF($B156="","",IFERROR(INDEX('Bedarf'!$B$5:$B$103,MATCH($B156,'Bedarf'!$A$5:$A$103,0)),""))</f>
        <v/>
      </c>
      <c r="E156" s="36">
        <f>IF($B156="","",IFERROR(INDEX('Bedarf'!$C$5:$C$103,MATCH($B156,'Bedarf'!$A$5:$A$103,0)),""))</f>
        <v/>
      </c>
      <c r="F156" s="12">
        <f>IF($B156="","",IFERROR(INDEX('Bedarf'!$D$5:$D$103,MATCH($B156,'Bedarf'!$A$5:$A$103,0)),""))</f>
        <v/>
      </c>
      <c r="G156" s="12">
        <f>IF($B156="","",IFERROR(INDEX('Bedarf'!$E$5:$E$103,MATCH($B156,'Bedarf'!$A$5:$A$103,0)),""))</f>
        <v/>
      </c>
      <c r="H156" s="12">
        <f>IF($C156="","",IFERROR(INDEX('Aushilfen'!$B$5:$B$103,MATCH($C156,'Aushilfen'!$A$5:$A$103,0)),""))</f>
        <v/>
      </c>
      <c r="I156" s="22">
        <f>IF(OR($C156="",$G156=""),"",IFERROR(INDEX('Aushilfen'!$D$5:$G$103,MATCH($C156,'Aushilfen'!$A$5:$A$103,0),MATCH($G156,tblAushilfen[[#Headers],[Service]:[Spüle]],0)),"Nein"))</f>
        <v/>
      </c>
      <c r="J156" s="22">
        <f>IF(OR($C156="",$D156="",$E156=""),"",IF(COUNTIFS('Verfügbarkeit'!$B$5:$B$203,$C156,'Verfügbarkeit'!$C$5:$C$203,"&lt;="&amp;$D156,'Verfügbarkeit'!$D$5:$D$203,"&gt;="&amp;$E156)&gt;0,"Ja","Nein"))</f>
        <v/>
      </c>
      <c r="K156" s="22">
        <f>IF($C156="","",IFERROR(INDEX('Aushilfen'!$C$5:$C$103,MATCH($C156,'Aushilfen'!$A$5:$A$103,0)),""))</f>
        <v/>
      </c>
      <c r="L156" s="22">
        <f>IF(OR($C156="",$D156="",$E156=""),"",IF(COUNTIFS('Einsatzplan'!$C$9:$C$207,$C156,'Einsatzplan'!$D$9:$D$207,"&lt;"&amp;$E156,'Einsatzplan'!$E$9:$E$207,"&gt;"&amp;$D156)&gt;1,"Konflikt","OK"))</f>
        <v/>
      </c>
      <c r="M156" s="28">
        <f>IF(OR($D156="",$E156=""),"",IFERROR(($E156-$D156)*24,""))</f>
        <v/>
      </c>
      <c r="N156" s="37">
        <f>IF($D156="","",INT($D156)-WEEKDAY(INT($D156),2)+1)</f>
        <v/>
      </c>
      <c r="O156" s="28">
        <f>IF(OR($C156="",$N156=""),"",IFERROR(SUMIFS('Einsatzplan'!$M$9:$M$207,'Einsatzplan'!$C$9:$C$207,$C156,'Einsatzplan'!$N$9:$N$207,$N156),""))</f>
        <v/>
      </c>
      <c r="P156" s="22">
        <f>IF(OR($A156="",$B156="",$C156=""),"",IF(AND($I156="Ja",$J156="Ja",$K156="Ja",$L156="OK",$M156&lt;='Übersicht'!$B$4,$O156&lt;=IFERROR(INDEX('Aushilfen'!$H$5:$H$103,MATCH($C156,'Aushilfen'!$A$5:$A$103,0)),0)),"OK","Prüfen"))</f>
        <v/>
      </c>
      <c r="Q156" s="9" t="n"/>
    </row>
    <row r="157" ht="22" customHeight="1">
      <c r="A157" s="9" t="n"/>
      <c r="B157" s="9" t="n"/>
      <c r="C157" s="9" t="n"/>
      <c r="D157" s="34">
        <f>IF($B157="","",IFERROR(INDEX('Bedarf'!$B$5:$B$103,MATCH($B157,'Bedarf'!$A$5:$A$103,0)),""))</f>
        <v/>
      </c>
      <c r="E157" s="34">
        <f>IF($B157="","",IFERROR(INDEX('Bedarf'!$C$5:$C$103,MATCH($B157,'Bedarf'!$A$5:$A$103,0)),""))</f>
        <v/>
      </c>
      <c r="F157" s="8">
        <f>IF($B157="","",IFERROR(INDEX('Bedarf'!$D$5:$D$103,MATCH($B157,'Bedarf'!$A$5:$A$103,0)),""))</f>
        <v/>
      </c>
      <c r="G157" s="8">
        <f>IF($B157="","",IFERROR(INDEX('Bedarf'!$E$5:$E$103,MATCH($B157,'Bedarf'!$A$5:$A$103,0)),""))</f>
        <v/>
      </c>
      <c r="H157" s="8">
        <f>IF($C157="","",IFERROR(INDEX('Aushilfen'!$B$5:$B$103,MATCH($C157,'Aushilfen'!$A$5:$A$103,0)),""))</f>
        <v/>
      </c>
      <c r="I157" s="20">
        <f>IF(OR($C157="",$G157=""),"",IFERROR(INDEX('Aushilfen'!$D$5:$G$103,MATCH($C157,'Aushilfen'!$A$5:$A$103,0),MATCH($G157,tblAushilfen[[#Headers],[Service]:[Spüle]],0)),"Nein"))</f>
        <v/>
      </c>
      <c r="J157" s="20">
        <f>IF(OR($C157="",$D157="",$E157=""),"",IF(COUNTIFS('Verfügbarkeit'!$B$5:$B$203,$C157,'Verfügbarkeit'!$C$5:$C$203,"&lt;="&amp;$D157,'Verfügbarkeit'!$D$5:$D$203,"&gt;="&amp;$E157)&gt;0,"Ja","Nein"))</f>
        <v/>
      </c>
      <c r="K157" s="20">
        <f>IF($C157="","",IFERROR(INDEX('Aushilfen'!$C$5:$C$103,MATCH($C157,'Aushilfen'!$A$5:$A$103,0)),""))</f>
        <v/>
      </c>
      <c r="L157" s="20">
        <f>IF(OR($C157="",$D157="",$E157=""),"",IF(COUNTIFS('Einsatzplan'!$C$9:$C$207,$C157,'Einsatzplan'!$D$9:$D$207,"&lt;"&amp;$E157,'Einsatzplan'!$E$9:$E$207,"&gt;"&amp;$D157)&gt;1,"Konflikt","OK"))</f>
        <v/>
      </c>
      <c r="M157" s="25">
        <f>IF(OR($D157="",$E157=""),"",IFERROR(($E157-$D157)*24,""))</f>
        <v/>
      </c>
      <c r="N157" s="35">
        <f>IF($D157="","",INT($D157)-WEEKDAY(INT($D157),2)+1)</f>
        <v/>
      </c>
      <c r="O157" s="25">
        <f>IF(OR($C157="",$N157=""),"",IFERROR(SUMIFS('Einsatzplan'!$M$9:$M$207,'Einsatzplan'!$C$9:$C$207,$C157,'Einsatzplan'!$N$9:$N$207,$N157),""))</f>
        <v/>
      </c>
      <c r="P157" s="20">
        <f>IF(OR($A157="",$B157="",$C157=""),"",IF(AND($I157="Ja",$J157="Ja",$K157="Ja",$L157="OK",$M157&lt;='Übersicht'!$B$4,$O157&lt;=IFERROR(INDEX('Aushilfen'!$H$5:$H$103,MATCH($C157,'Aushilfen'!$A$5:$A$103,0)),0)),"OK","Prüfen"))</f>
        <v/>
      </c>
      <c r="Q157" s="9" t="n"/>
    </row>
    <row r="158" ht="22" customHeight="1">
      <c r="A158" s="9" t="n"/>
      <c r="B158" s="9" t="n"/>
      <c r="C158" s="9" t="n"/>
      <c r="D158" s="36">
        <f>IF($B158="","",IFERROR(INDEX('Bedarf'!$B$5:$B$103,MATCH($B158,'Bedarf'!$A$5:$A$103,0)),""))</f>
        <v/>
      </c>
      <c r="E158" s="36">
        <f>IF($B158="","",IFERROR(INDEX('Bedarf'!$C$5:$C$103,MATCH($B158,'Bedarf'!$A$5:$A$103,0)),""))</f>
        <v/>
      </c>
      <c r="F158" s="12">
        <f>IF($B158="","",IFERROR(INDEX('Bedarf'!$D$5:$D$103,MATCH($B158,'Bedarf'!$A$5:$A$103,0)),""))</f>
        <v/>
      </c>
      <c r="G158" s="12">
        <f>IF($B158="","",IFERROR(INDEX('Bedarf'!$E$5:$E$103,MATCH($B158,'Bedarf'!$A$5:$A$103,0)),""))</f>
        <v/>
      </c>
      <c r="H158" s="12">
        <f>IF($C158="","",IFERROR(INDEX('Aushilfen'!$B$5:$B$103,MATCH($C158,'Aushilfen'!$A$5:$A$103,0)),""))</f>
        <v/>
      </c>
      <c r="I158" s="22">
        <f>IF(OR($C158="",$G158=""),"",IFERROR(INDEX('Aushilfen'!$D$5:$G$103,MATCH($C158,'Aushilfen'!$A$5:$A$103,0),MATCH($G158,tblAushilfen[[#Headers],[Service]:[Spüle]],0)),"Nein"))</f>
        <v/>
      </c>
      <c r="J158" s="22">
        <f>IF(OR($C158="",$D158="",$E158=""),"",IF(COUNTIFS('Verfügbarkeit'!$B$5:$B$203,$C158,'Verfügbarkeit'!$C$5:$C$203,"&lt;="&amp;$D158,'Verfügbarkeit'!$D$5:$D$203,"&gt;="&amp;$E158)&gt;0,"Ja","Nein"))</f>
        <v/>
      </c>
      <c r="K158" s="22">
        <f>IF($C158="","",IFERROR(INDEX('Aushilfen'!$C$5:$C$103,MATCH($C158,'Aushilfen'!$A$5:$A$103,0)),""))</f>
        <v/>
      </c>
      <c r="L158" s="22">
        <f>IF(OR($C158="",$D158="",$E158=""),"",IF(COUNTIFS('Einsatzplan'!$C$9:$C$207,$C158,'Einsatzplan'!$D$9:$D$207,"&lt;"&amp;$E158,'Einsatzplan'!$E$9:$E$207,"&gt;"&amp;$D158)&gt;1,"Konflikt","OK"))</f>
        <v/>
      </c>
      <c r="M158" s="28">
        <f>IF(OR($D158="",$E158=""),"",IFERROR(($E158-$D158)*24,""))</f>
        <v/>
      </c>
      <c r="N158" s="37">
        <f>IF($D158="","",INT($D158)-WEEKDAY(INT($D158),2)+1)</f>
        <v/>
      </c>
      <c r="O158" s="28">
        <f>IF(OR($C158="",$N158=""),"",IFERROR(SUMIFS('Einsatzplan'!$M$9:$M$207,'Einsatzplan'!$C$9:$C$207,$C158,'Einsatzplan'!$N$9:$N$207,$N158),""))</f>
        <v/>
      </c>
      <c r="P158" s="22">
        <f>IF(OR($A158="",$B158="",$C158=""),"",IF(AND($I158="Ja",$J158="Ja",$K158="Ja",$L158="OK",$M158&lt;='Übersicht'!$B$4,$O158&lt;=IFERROR(INDEX('Aushilfen'!$H$5:$H$103,MATCH($C158,'Aushilfen'!$A$5:$A$103,0)),0)),"OK","Prüfen"))</f>
        <v/>
      </c>
      <c r="Q158" s="9" t="n"/>
    </row>
    <row r="159" ht="22" customHeight="1">
      <c r="A159" s="9" t="n"/>
      <c r="B159" s="9" t="n"/>
      <c r="C159" s="9" t="n"/>
      <c r="D159" s="34">
        <f>IF($B159="","",IFERROR(INDEX('Bedarf'!$B$5:$B$103,MATCH($B159,'Bedarf'!$A$5:$A$103,0)),""))</f>
        <v/>
      </c>
      <c r="E159" s="34">
        <f>IF($B159="","",IFERROR(INDEX('Bedarf'!$C$5:$C$103,MATCH($B159,'Bedarf'!$A$5:$A$103,0)),""))</f>
        <v/>
      </c>
      <c r="F159" s="8">
        <f>IF($B159="","",IFERROR(INDEX('Bedarf'!$D$5:$D$103,MATCH($B159,'Bedarf'!$A$5:$A$103,0)),""))</f>
        <v/>
      </c>
      <c r="G159" s="8">
        <f>IF($B159="","",IFERROR(INDEX('Bedarf'!$E$5:$E$103,MATCH($B159,'Bedarf'!$A$5:$A$103,0)),""))</f>
        <v/>
      </c>
      <c r="H159" s="8">
        <f>IF($C159="","",IFERROR(INDEX('Aushilfen'!$B$5:$B$103,MATCH($C159,'Aushilfen'!$A$5:$A$103,0)),""))</f>
        <v/>
      </c>
      <c r="I159" s="20">
        <f>IF(OR($C159="",$G159=""),"",IFERROR(INDEX('Aushilfen'!$D$5:$G$103,MATCH($C159,'Aushilfen'!$A$5:$A$103,0),MATCH($G159,tblAushilfen[[#Headers],[Service]:[Spüle]],0)),"Nein"))</f>
        <v/>
      </c>
      <c r="J159" s="20">
        <f>IF(OR($C159="",$D159="",$E159=""),"",IF(COUNTIFS('Verfügbarkeit'!$B$5:$B$203,$C159,'Verfügbarkeit'!$C$5:$C$203,"&lt;="&amp;$D159,'Verfügbarkeit'!$D$5:$D$203,"&gt;="&amp;$E159)&gt;0,"Ja","Nein"))</f>
        <v/>
      </c>
      <c r="K159" s="20">
        <f>IF($C159="","",IFERROR(INDEX('Aushilfen'!$C$5:$C$103,MATCH($C159,'Aushilfen'!$A$5:$A$103,0)),""))</f>
        <v/>
      </c>
      <c r="L159" s="20">
        <f>IF(OR($C159="",$D159="",$E159=""),"",IF(COUNTIFS('Einsatzplan'!$C$9:$C$207,$C159,'Einsatzplan'!$D$9:$D$207,"&lt;"&amp;$E159,'Einsatzplan'!$E$9:$E$207,"&gt;"&amp;$D159)&gt;1,"Konflikt","OK"))</f>
        <v/>
      </c>
      <c r="M159" s="25">
        <f>IF(OR($D159="",$E159=""),"",IFERROR(($E159-$D159)*24,""))</f>
        <v/>
      </c>
      <c r="N159" s="35">
        <f>IF($D159="","",INT($D159)-WEEKDAY(INT($D159),2)+1)</f>
        <v/>
      </c>
      <c r="O159" s="25">
        <f>IF(OR($C159="",$N159=""),"",IFERROR(SUMIFS('Einsatzplan'!$M$9:$M$207,'Einsatzplan'!$C$9:$C$207,$C159,'Einsatzplan'!$N$9:$N$207,$N159),""))</f>
        <v/>
      </c>
      <c r="P159" s="20">
        <f>IF(OR($A159="",$B159="",$C159=""),"",IF(AND($I159="Ja",$J159="Ja",$K159="Ja",$L159="OK",$M159&lt;='Übersicht'!$B$4,$O159&lt;=IFERROR(INDEX('Aushilfen'!$H$5:$H$103,MATCH($C159,'Aushilfen'!$A$5:$A$103,0)),0)),"OK","Prüfen"))</f>
        <v/>
      </c>
      <c r="Q159" s="9" t="n"/>
    </row>
    <row r="160" ht="22" customHeight="1">
      <c r="A160" s="9" t="n"/>
      <c r="B160" s="9" t="n"/>
      <c r="C160" s="9" t="n"/>
      <c r="D160" s="36">
        <f>IF($B160="","",IFERROR(INDEX('Bedarf'!$B$5:$B$103,MATCH($B160,'Bedarf'!$A$5:$A$103,0)),""))</f>
        <v/>
      </c>
      <c r="E160" s="36">
        <f>IF($B160="","",IFERROR(INDEX('Bedarf'!$C$5:$C$103,MATCH($B160,'Bedarf'!$A$5:$A$103,0)),""))</f>
        <v/>
      </c>
      <c r="F160" s="12">
        <f>IF($B160="","",IFERROR(INDEX('Bedarf'!$D$5:$D$103,MATCH($B160,'Bedarf'!$A$5:$A$103,0)),""))</f>
        <v/>
      </c>
      <c r="G160" s="12">
        <f>IF($B160="","",IFERROR(INDEX('Bedarf'!$E$5:$E$103,MATCH($B160,'Bedarf'!$A$5:$A$103,0)),""))</f>
        <v/>
      </c>
      <c r="H160" s="12">
        <f>IF($C160="","",IFERROR(INDEX('Aushilfen'!$B$5:$B$103,MATCH($C160,'Aushilfen'!$A$5:$A$103,0)),""))</f>
        <v/>
      </c>
      <c r="I160" s="22">
        <f>IF(OR($C160="",$G160=""),"",IFERROR(INDEX('Aushilfen'!$D$5:$G$103,MATCH($C160,'Aushilfen'!$A$5:$A$103,0),MATCH($G160,tblAushilfen[[#Headers],[Service]:[Spüle]],0)),"Nein"))</f>
        <v/>
      </c>
      <c r="J160" s="22">
        <f>IF(OR($C160="",$D160="",$E160=""),"",IF(COUNTIFS('Verfügbarkeit'!$B$5:$B$203,$C160,'Verfügbarkeit'!$C$5:$C$203,"&lt;="&amp;$D160,'Verfügbarkeit'!$D$5:$D$203,"&gt;="&amp;$E160)&gt;0,"Ja","Nein"))</f>
        <v/>
      </c>
      <c r="K160" s="22">
        <f>IF($C160="","",IFERROR(INDEX('Aushilfen'!$C$5:$C$103,MATCH($C160,'Aushilfen'!$A$5:$A$103,0)),""))</f>
        <v/>
      </c>
      <c r="L160" s="22">
        <f>IF(OR($C160="",$D160="",$E160=""),"",IF(COUNTIFS('Einsatzplan'!$C$9:$C$207,$C160,'Einsatzplan'!$D$9:$D$207,"&lt;"&amp;$E160,'Einsatzplan'!$E$9:$E$207,"&gt;"&amp;$D160)&gt;1,"Konflikt","OK"))</f>
        <v/>
      </c>
      <c r="M160" s="28">
        <f>IF(OR($D160="",$E160=""),"",IFERROR(($E160-$D160)*24,""))</f>
        <v/>
      </c>
      <c r="N160" s="37">
        <f>IF($D160="","",INT($D160)-WEEKDAY(INT($D160),2)+1)</f>
        <v/>
      </c>
      <c r="O160" s="28">
        <f>IF(OR($C160="",$N160=""),"",IFERROR(SUMIFS('Einsatzplan'!$M$9:$M$207,'Einsatzplan'!$C$9:$C$207,$C160,'Einsatzplan'!$N$9:$N$207,$N160),""))</f>
        <v/>
      </c>
      <c r="P160" s="22">
        <f>IF(OR($A160="",$B160="",$C160=""),"",IF(AND($I160="Ja",$J160="Ja",$K160="Ja",$L160="OK",$M160&lt;='Übersicht'!$B$4,$O160&lt;=IFERROR(INDEX('Aushilfen'!$H$5:$H$103,MATCH($C160,'Aushilfen'!$A$5:$A$103,0)),0)),"OK","Prüfen"))</f>
        <v/>
      </c>
      <c r="Q160" s="9" t="n"/>
    </row>
    <row r="161" ht="22" customHeight="1">
      <c r="A161" s="9" t="n"/>
      <c r="B161" s="9" t="n"/>
      <c r="C161" s="9" t="n"/>
      <c r="D161" s="34">
        <f>IF($B161="","",IFERROR(INDEX('Bedarf'!$B$5:$B$103,MATCH($B161,'Bedarf'!$A$5:$A$103,0)),""))</f>
        <v/>
      </c>
      <c r="E161" s="34">
        <f>IF($B161="","",IFERROR(INDEX('Bedarf'!$C$5:$C$103,MATCH($B161,'Bedarf'!$A$5:$A$103,0)),""))</f>
        <v/>
      </c>
      <c r="F161" s="8">
        <f>IF($B161="","",IFERROR(INDEX('Bedarf'!$D$5:$D$103,MATCH($B161,'Bedarf'!$A$5:$A$103,0)),""))</f>
        <v/>
      </c>
      <c r="G161" s="8">
        <f>IF($B161="","",IFERROR(INDEX('Bedarf'!$E$5:$E$103,MATCH($B161,'Bedarf'!$A$5:$A$103,0)),""))</f>
        <v/>
      </c>
      <c r="H161" s="8">
        <f>IF($C161="","",IFERROR(INDEX('Aushilfen'!$B$5:$B$103,MATCH($C161,'Aushilfen'!$A$5:$A$103,0)),""))</f>
        <v/>
      </c>
      <c r="I161" s="20">
        <f>IF(OR($C161="",$G161=""),"",IFERROR(INDEX('Aushilfen'!$D$5:$G$103,MATCH($C161,'Aushilfen'!$A$5:$A$103,0),MATCH($G161,tblAushilfen[[#Headers],[Service]:[Spüle]],0)),"Nein"))</f>
        <v/>
      </c>
      <c r="J161" s="20">
        <f>IF(OR($C161="",$D161="",$E161=""),"",IF(COUNTIFS('Verfügbarkeit'!$B$5:$B$203,$C161,'Verfügbarkeit'!$C$5:$C$203,"&lt;="&amp;$D161,'Verfügbarkeit'!$D$5:$D$203,"&gt;="&amp;$E161)&gt;0,"Ja","Nein"))</f>
        <v/>
      </c>
      <c r="K161" s="20">
        <f>IF($C161="","",IFERROR(INDEX('Aushilfen'!$C$5:$C$103,MATCH($C161,'Aushilfen'!$A$5:$A$103,0)),""))</f>
        <v/>
      </c>
      <c r="L161" s="20">
        <f>IF(OR($C161="",$D161="",$E161=""),"",IF(COUNTIFS('Einsatzplan'!$C$9:$C$207,$C161,'Einsatzplan'!$D$9:$D$207,"&lt;"&amp;$E161,'Einsatzplan'!$E$9:$E$207,"&gt;"&amp;$D161)&gt;1,"Konflikt","OK"))</f>
        <v/>
      </c>
      <c r="M161" s="25">
        <f>IF(OR($D161="",$E161=""),"",IFERROR(($E161-$D161)*24,""))</f>
        <v/>
      </c>
      <c r="N161" s="35">
        <f>IF($D161="","",INT($D161)-WEEKDAY(INT($D161),2)+1)</f>
        <v/>
      </c>
      <c r="O161" s="25">
        <f>IF(OR($C161="",$N161=""),"",IFERROR(SUMIFS('Einsatzplan'!$M$9:$M$207,'Einsatzplan'!$C$9:$C$207,$C161,'Einsatzplan'!$N$9:$N$207,$N161),""))</f>
        <v/>
      </c>
      <c r="P161" s="20">
        <f>IF(OR($A161="",$B161="",$C161=""),"",IF(AND($I161="Ja",$J161="Ja",$K161="Ja",$L161="OK",$M161&lt;='Übersicht'!$B$4,$O161&lt;=IFERROR(INDEX('Aushilfen'!$H$5:$H$103,MATCH($C161,'Aushilfen'!$A$5:$A$103,0)),0)),"OK","Prüfen"))</f>
        <v/>
      </c>
      <c r="Q161" s="9" t="n"/>
    </row>
    <row r="162" ht="22" customHeight="1">
      <c r="A162" s="9" t="n"/>
      <c r="B162" s="9" t="n"/>
      <c r="C162" s="9" t="n"/>
      <c r="D162" s="36">
        <f>IF($B162="","",IFERROR(INDEX('Bedarf'!$B$5:$B$103,MATCH($B162,'Bedarf'!$A$5:$A$103,0)),""))</f>
        <v/>
      </c>
      <c r="E162" s="36">
        <f>IF($B162="","",IFERROR(INDEX('Bedarf'!$C$5:$C$103,MATCH($B162,'Bedarf'!$A$5:$A$103,0)),""))</f>
        <v/>
      </c>
      <c r="F162" s="12">
        <f>IF($B162="","",IFERROR(INDEX('Bedarf'!$D$5:$D$103,MATCH($B162,'Bedarf'!$A$5:$A$103,0)),""))</f>
        <v/>
      </c>
      <c r="G162" s="12">
        <f>IF($B162="","",IFERROR(INDEX('Bedarf'!$E$5:$E$103,MATCH($B162,'Bedarf'!$A$5:$A$103,0)),""))</f>
        <v/>
      </c>
      <c r="H162" s="12">
        <f>IF($C162="","",IFERROR(INDEX('Aushilfen'!$B$5:$B$103,MATCH($C162,'Aushilfen'!$A$5:$A$103,0)),""))</f>
        <v/>
      </c>
      <c r="I162" s="22">
        <f>IF(OR($C162="",$G162=""),"",IFERROR(INDEX('Aushilfen'!$D$5:$G$103,MATCH($C162,'Aushilfen'!$A$5:$A$103,0),MATCH($G162,tblAushilfen[[#Headers],[Service]:[Spüle]],0)),"Nein"))</f>
        <v/>
      </c>
      <c r="J162" s="22">
        <f>IF(OR($C162="",$D162="",$E162=""),"",IF(COUNTIFS('Verfügbarkeit'!$B$5:$B$203,$C162,'Verfügbarkeit'!$C$5:$C$203,"&lt;="&amp;$D162,'Verfügbarkeit'!$D$5:$D$203,"&gt;="&amp;$E162)&gt;0,"Ja","Nein"))</f>
        <v/>
      </c>
      <c r="K162" s="22">
        <f>IF($C162="","",IFERROR(INDEX('Aushilfen'!$C$5:$C$103,MATCH($C162,'Aushilfen'!$A$5:$A$103,0)),""))</f>
        <v/>
      </c>
      <c r="L162" s="22">
        <f>IF(OR($C162="",$D162="",$E162=""),"",IF(COUNTIFS('Einsatzplan'!$C$9:$C$207,$C162,'Einsatzplan'!$D$9:$D$207,"&lt;"&amp;$E162,'Einsatzplan'!$E$9:$E$207,"&gt;"&amp;$D162)&gt;1,"Konflikt","OK"))</f>
        <v/>
      </c>
      <c r="M162" s="28">
        <f>IF(OR($D162="",$E162=""),"",IFERROR(($E162-$D162)*24,""))</f>
        <v/>
      </c>
      <c r="N162" s="37">
        <f>IF($D162="","",INT($D162)-WEEKDAY(INT($D162),2)+1)</f>
        <v/>
      </c>
      <c r="O162" s="28">
        <f>IF(OR($C162="",$N162=""),"",IFERROR(SUMIFS('Einsatzplan'!$M$9:$M$207,'Einsatzplan'!$C$9:$C$207,$C162,'Einsatzplan'!$N$9:$N$207,$N162),""))</f>
        <v/>
      </c>
      <c r="P162" s="22">
        <f>IF(OR($A162="",$B162="",$C162=""),"",IF(AND($I162="Ja",$J162="Ja",$K162="Ja",$L162="OK",$M162&lt;='Übersicht'!$B$4,$O162&lt;=IFERROR(INDEX('Aushilfen'!$H$5:$H$103,MATCH($C162,'Aushilfen'!$A$5:$A$103,0)),0)),"OK","Prüfen"))</f>
        <v/>
      </c>
      <c r="Q162" s="9" t="n"/>
    </row>
    <row r="163" ht="22" customHeight="1">
      <c r="A163" s="9" t="n"/>
      <c r="B163" s="9" t="n"/>
      <c r="C163" s="9" t="n"/>
      <c r="D163" s="34">
        <f>IF($B163="","",IFERROR(INDEX('Bedarf'!$B$5:$B$103,MATCH($B163,'Bedarf'!$A$5:$A$103,0)),""))</f>
        <v/>
      </c>
      <c r="E163" s="34">
        <f>IF($B163="","",IFERROR(INDEX('Bedarf'!$C$5:$C$103,MATCH($B163,'Bedarf'!$A$5:$A$103,0)),""))</f>
        <v/>
      </c>
      <c r="F163" s="8">
        <f>IF($B163="","",IFERROR(INDEX('Bedarf'!$D$5:$D$103,MATCH($B163,'Bedarf'!$A$5:$A$103,0)),""))</f>
        <v/>
      </c>
      <c r="G163" s="8">
        <f>IF($B163="","",IFERROR(INDEX('Bedarf'!$E$5:$E$103,MATCH($B163,'Bedarf'!$A$5:$A$103,0)),""))</f>
        <v/>
      </c>
      <c r="H163" s="8">
        <f>IF($C163="","",IFERROR(INDEX('Aushilfen'!$B$5:$B$103,MATCH($C163,'Aushilfen'!$A$5:$A$103,0)),""))</f>
        <v/>
      </c>
      <c r="I163" s="20">
        <f>IF(OR($C163="",$G163=""),"",IFERROR(INDEX('Aushilfen'!$D$5:$G$103,MATCH($C163,'Aushilfen'!$A$5:$A$103,0),MATCH($G163,tblAushilfen[[#Headers],[Service]:[Spüle]],0)),"Nein"))</f>
        <v/>
      </c>
      <c r="J163" s="20">
        <f>IF(OR($C163="",$D163="",$E163=""),"",IF(COUNTIFS('Verfügbarkeit'!$B$5:$B$203,$C163,'Verfügbarkeit'!$C$5:$C$203,"&lt;="&amp;$D163,'Verfügbarkeit'!$D$5:$D$203,"&gt;="&amp;$E163)&gt;0,"Ja","Nein"))</f>
        <v/>
      </c>
      <c r="K163" s="20">
        <f>IF($C163="","",IFERROR(INDEX('Aushilfen'!$C$5:$C$103,MATCH($C163,'Aushilfen'!$A$5:$A$103,0)),""))</f>
        <v/>
      </c>
      <c r="L163" s="20">
        <f>IF(OR($C163="",$D163="",$E163=""),"",IF(COUNTIFS('Einsatzplan'!$C$9:$C$207,$C163,'Einsatzplan'!$D$9:$D$207,"&lt;"&amp;$E163,'Einsatzplan'!$E$9:$E$207,"&gt;"&amp;$D163)&gt;1,"Konflikt","OK"))</f>
        <v/>
      </c>
      <c r="M163" s="25">
        <f>IF(OR($D163="",$E163=""),"",IFERROR(($E163-$D163)*24,""))</f>
        <v/>
      </c>
      <c r="N163" s="35">
        <f>IF($D163="","",INT($D163)-WEEKDAY(INT($D163),2)+1)</f>
        <v/>
      </c>
      <c r="O163" s="25">
        <f>IF(OR($C163="",$N163=""),"",IFERROR(SUMIFS('Einsatzplan'!$M$9:$M$207,'Einsatzplan'!$C$9:$C$207,$C163,'Einsatzplan'!$N$9:$N$207,$N163),""))</f>
        <v/>
      </c>
      <c r="P163" s="20">
        <f>IF(OR($A163="",$B163="",$C163=""),"",IF(AND($I163="Ja",$J163="Ja",$K163="Ja",$L163="OK",$M163&lt;='Übersicht'!$B$4,$O163&lt;=IFERROR(INDEX('Aushilfen'!$H$5:$H$103,MATCH($C163,'Aushilfen'!$A$5:$A$103,0)),0)),"OK","Prüfen"))</f>
        <v/>
      </c>
      <c r="Q163" s="9" t="n"/>
    </row>
    <row r="164" ht="22" customHeight="1">
      <c r="A164" s="9" t="n"/>
      <c r="B164" s="9" t="n"/>
      <c r="C164" s="9" t="n"/>
      <c r="D164" s="36">
        <f>IF($B164="","",IFERROR(INDEX('Bedarf'!$B$5:$B$103,MATCH($B164,'Bedarf'!$A$5:$A$103,0)),""))</f>
        <v/>
      </c>
      <c r="E164" s="36">
        <f>IF($B164="","",IFERROR(INDEX('Bedarf'!$C$5:$C$103,MATCH($B164,'Bedarf'!$A$5:$A$103,0)),""))</f>
        <v/>
      </c>
      <c r="F164" s="12">
        <f>IF($B164="","",IFERROR(INDEX('Bedarf'!$D$5:$D$103,MATCH($B164,'Bedarf'!$A$5:$A$103,0)),""))</f>
        <v/>
      </c>
      <c r="G164" s="12">
        <f>IF($B164="","",IFERROR(INDEX('Bedarf'!$E$5:$E$103,MATCH($B164,'Bedarf'!$A$5:$A$103,0)),""))</f>
        <v/>
      </c>
      <c r="H164" s="12">
        <f>IF($C164="","",IFERROR(INDEX('Aushilfen'!$B$5:$B$103,MATCH($C164,'Aushilfen'!$A$5:$A$103,0)),""))</f>
        <v/>
      </c>
      <c r="I164" s="22">
        <f>IF(OR($C164="",$G164=""),"",IFERROR(INDEX('Aushilfen'!$D$5:$G$103,MATCH($C164,'Aushilfen'!$A$5:$A$103,0),MATCH($G164,tblAushilfen[[#Headers],[Service]:[Spüle]],0)),"Nein"))</f>
        <v/>
      </c>
      <c r="J164" s="22">
        <f>IF(OR($C164="",$D164="",$E164=""),"",IF(COUNTIFS('Verfügbarkeit'!$B$5:$B$203,$C164,'Verfügbarkeit'!$C$5:$C$203,"&lt;="&amp;$D164,'Verfügbarkeit'!$D$5:$D$203,"&gt;="&amp;$E164)&gt;0,"Ja","Nein"))</f>
        <v/>
      </c>
      <c r="K164" s="22">
        <f>IF($C164="","",IFERROR(INDEX('Aushilfen'!$C$5:$C$103,MATCH($C164,'Aushilfen'!$A$5:$A$103,0)),""))</f>
        <v/>
      </c>
      <c r="L164" s="22">
        <f>IF(OR($C164="",$D164="",$E164=""),"",IF(COUNTIFS('Einsatzplan'!$C$9:$C$207,$C164,'Einsatzplan'!$D$9:$D$207,"&lt;"&amp;$E164,'Einsatzplan'!$E$9:$E$207,"&gt;"&amp;$D164)&gt;1,"Konflikt","OK"))</f>
        <v/>
      </c>
      <c r="M164" s="28">
        <f>IF(OR($D164="",$E164=""),"",IFERROR(($E164-$D164)*24,""))</f>
        <v/>
      </c>
      <c r="N164" s="37">
        <f>IF($D164="","",INT($D164)-WEEKDAY(INT($D164),2)+1)</f>
        <v/>
      </c>
      <c r="O164" s="28">
        <f>IF(OR($C164="",$N164=""),"",IFERROR(SUMIFS('Einsatzplan'!$M$9:$M$207,'Einsatzplan'!$C$9:$C$207,$C164,'Einsatzplan'!$N$9:$N$207,$N164),""))</f>
        <v/>
      </c>
      <c r="P164" s="22">
        <f>IF(OR($A164="",$B164="",$C164=""),"",IF(AND($I164="Ja",$J164="Ja",$K164="Ja",$L164="OK",$M164&lt;='Übersicht'!$B$4,$O164&lt;=IFERROR(INDEX('Aushilfen'!$H$5:$H$103,MATCH($C164,'Aushilfen'!$A$5:$A$103,0)),0)),"OK","Prüfen"))</f>
        <v/>
      </c>
      <c r="Q164" s="9" t="n"/>
    </row>
    <row r="165" ht="22" customHeight="1">
      <c r="A165" s="9" t="n"/>
      <c r="B165" s="9" t="n"/>
      <c r="C165" s="9" t="n"/>
      <c r="D165" s="34">
        <f>IF($B165="","",IFERROR(INDEX('Bedarf'!$B$5:$B$103,MATCH($B165,'Bedarf'!$A$5:$A$103,0)),""))</f>
        <v/>
      </c>
      <c r="E165" s="34">
        <f>IF($B165="","",IFERROR(INDEX('Bedarf'!$C$5:$C$103,MATCH($B165,'Bedarf'!$A$5:$A$103,0)),""))</f>
        <v/>
      </c>
      <c r="F165" s="8">
        <f>IF($B165="","",IFERROR(INDEX('Bedarf'!$D$5:$D$103,MATCH($B165,'Bedarf'!$A$5:$A$103,0)),""))</f>
        <v/>
      </c>
      <c r="G165" s="8">
        <f>IF($B165="","",IFERROR(INDEX('Bedarf'!$E$5:$E$103,MATCH($B165,'Bedarf'!$A$5:$A$103,0)),""))</f>
        <v/>
      </c>
      <c r="H165" s="8">
        <f>IF($C165="","",IFERROR(INDEX('Aushilfen'!$B$5:$B$103,MATCH($C165,'Aushilfen'!$A$5:$A$103,0)),""))</f>
        <v/>
      </c>
      <c r="I165" s="20">
        <f>IF(OR($C165="",$G165=""),"",IFERROR(INDEX('Aushilfen'!$D$5:$G$103,MATCH($C165,'Aushilfen'!$A$5:$A$103,0),MATCH($G165,tblAushilfen[[#Headers],[Service]:[Spüle]],0)),"Nein"))</f>
        <v/>
      </c>
      <c r="J165" s="20">
        <f>IF(OR($C165="",$D165="",$E165=""),"",IF(COUNTIFS('Verfügbarkeit'!$B$5:$B$203,$C165,'Verfügbarkeit'!$C$5:$C$203,"&lt;="&amp;$D165,'Verfügbarkeit'!$D$5:$D$203,"&gt;="&amp;$E165)&gt;0,"Ja","Nein"))</f>
        <v/>
      </c>
      <c r="K165" s="20">
        <f>IF($C165="","",IFERROR(INDEX('Aushilfen'!$C$5:$C$103,MATCH($C165,'Aushilfen'!$A$5:$A$103,0)),""))</f>
        <v/>
      </c>
      <c r="L165" s="20">
        <f>IF(OR($C165="",$D165="",$E165=""),"",IF(COUNTIFS('Einsatzplan'!$C$9:$C$207,$C165,'Einsatzplan'!$D$9:$D$207,"&lt;"&amp;$E165,'Einsatzplan'!$E$9:$E$207,"&gt;"&amp;$D165)&gt;1,"Konflikt","OK"))</f>
        <v/>
      </c>
      <c r="M165" s="25">
        <f>IF(OR($D165="",$E165=""),"",IFERROR(($E165-$D165)*24,""))</f>
        <v/>
      </c>
      <c r="N165" s="35">
        <f>IF($D165="","",INT($D165)-WEEKDAY(INT($D165),2)+1)</f>
        <v/>
      </c>
      <c r="O165" s="25">
        <f>IF(OR($C165="",$N165=""),"",IFERROR(SUMIFS('Einsatzplan'!$M$9:$M$207,'Einsatzplan'!$C$9:$C$207,$C165,'Einsatzplan'!$N$9:$N$207,$N165),""))</f>
        <v/>
      </c>
      <c r="P165" s="20">
        <f>IF(OR($A165="",$B165="",$C165=""),"",IF(AND($I165="Ja",$J165="Ja",$K165="Ja",$L165="OK",$M165&lt;='Übersicht'!$B$4,$O165&lt;=IFERROR(INDEX('Aushilfen'!$H$5:$H$103,MATCH($C165,'Aushilfen'!$A$5:$A$103,0)),0)),"OK","Prüfen"))</f>
        <v/>
      </c>
      <c r="Q165" s="9" t="n"/>
    </row>
    <row r="166" ht="22" customHeight="1">
      <c r="A166" s="9" t="n"/>
      <c r="B166" s="9" t="n"/>
      <c r="C166" s="9" t="n"/>
      <c r="D166" s="36">
        <f>IF($B166="","",IFERROR(INDEX('Bedarf'!$B$5:$B$103,MATCH($B166,'Bedarf'!$A$5:$A$103,0)),""))</f>
        <v/>
      </c>
      <c r="E166" s="36">
        <f>IF($B166="","",IFERROR(INDEX('Bedarf'!$C$5:$C$103,MATCH($B166,'Bedarf'!$A$5:$A$103,0)),""))</f>
        <v/>
      </c>
      <c r="F166" s="12">
        <f>IF($B166="","",IFERROR(INDEX('Bedarf'!$D$5:$D$103,MATCH($B166,'Bedarf'!$A$5:$A$103,0)),""))</f>
        <v/>
      </c>
      <c r="G166" s="12">
        <f>IF($B166="","",IFERROR(INDEX('Bedarf'!$E$5:$E$103,MATCH($B166,'Bedarf'!$A$5:$A$103,0)),""))</f>
        <v/>
      </c>
      <c r="H166" s="12">
        <f>IF($C166="","",IFERROR(INDEX('Aushilfen'!$B$5:$B$103,MATCH($C166,'Aushilfen'!$A$5:$A$103,0)),""))</f>
        <v/>
      </c>
      <c r="I166" s="22">
        <f>IF(OR($C166="",$G166=""),"",IFERROR(INDEX('Aushilfen'!$D$5:$G$103,MATCH($C166,'Aushilfen'!$A$5:$A$103,0),MATCH($G166,tblAushilfen[[#Headers],[Service]:[Spüle]],0)),"Nein"))</f>
        <v/>
      </c>
      <c r="J166" s="22">
        <f>IF(OR($C166="",$D166="",$E166=""),"",IF(COUNTIFS('Verfügbarkeit'!$B$5:$B$203,$C166,'Verfügbarkeit'!$C$5:$C$203,"&lt;="&amp;$D166,'Verfügbarkeit'!$D$5:$D$203,"&gt;="&amp;$E166)&gt;0,"Ja","Nein"))</f>
        <v/>
      </c>
      <c r="K166" s="22">
        <f>IF($C166="","",IFERROR(INDEX('Aushilfen'!$C$5:$C$103,MATCH($C166,'Aushilfen'!$A$5:$A$103,0)),""))</f>
        <v/>
      </c>
      <c r="L166" s="22">
        <f>IF(OR($C166="",$D166="",$E166=""),"",IF(COUNTIFS('Einsatzplan'!$C$9:$C$207,$C166,'Einsatzplan'!$D$9:$D$207,"&lt;"&amp;$E166,'Einsatzplan'!$E$9:$E$207,"&gt;"&amp;$D166)&gt;1,"Konflikt","OK"))</f>
        <v/>
      </c>
      <c r="M166" s="28">
        <f>IF(OR($D166="",$E166=""),"",IFERROR(($E166-$D166)*24,""))</f>
        <v/>
      </c>
      <c r="N166" s="37">
        <f>IF($D166="","",INT($D166)-WEEKDAY(INT($D166),2)+1)</f>
        <v/>
      </c>
      <c r="O166" s="28">
        <f>IF(OR($C166="",$N166=""),"",IFERROR(SUMIFS('Einsatzplan'!$M$9:$M$207,'Einsatzplan'!$C$9:$C$207,$C166,'Einsatzplan'!$N$9:$N$207,$N166),""))</f>
        <v/>
      </c>
      <c r="P166" s="22">
        <f>IF(OR($A166="",$B166="",$C166=""),"",IF(AND($I166="Ja",$J166="Ja",$K166="Ja",$L166="OK",$M166&lt;='Übersicht'!$B$4,$O166&lt;=IFERROR(INDEX('Aushilfen'!$H$5:$H$103,MATCH($C166,'Aushilfen'!$A$5:$A$103,0)),0)),"OK","Prüfen"))</f>
        <v/>
      </c>
      <c r="Q166" s="9" t="n"/>
    </row>
    <row r="167" ht="22" customHeight="1">
      <c r="A167" s="9" t="n"/>
      <c r="B167" s="9" t="n"/>
      <c r="C167" s="9" t="n"/>
      <c r="D167" s="34">
        <f>IF($B167="","",IFERROR(INDEX('Bedarf'!$B$5:$B$103,MATCH($B167,'Bedarf'!$A$5:$A$103,0)),""))</f>
        <v/>
      </c>
      <c r="E167" s="34">
        <f>IF($B167="","",IFERROR(INDEX('Bedarf'!$C$5:$C$103,MATCH($B167,'Bedarf'!$A$5:$A$103,0)),""))</f>
        <v/>
      </c>
      <c r="F167" s="8">
        <f>IF($B167="","",IFERROR(INDEX('Bedarf'!$D$5:$D$103,MATCH($B167,'Bedarf'!$A$5:$A$103,0)),""))</f>
        <v/>
      </c>
      <c r="G167" s="8">
        <f>IF($B167="","",IFERROR(INDEX('Bedarf'!$E$5:$E$103,MATCH($B167,'Bedarf'!$A$5:$A$103,0)),""))</f>
        <v/>
      </c>
      <c r="H167" s="8">
        <f>IF($C167="","",IFERROR(INDEX('Aushilfen'!$B$5:$B$103,MATCH($C167,'Aushilfen'!$A$5:$A$103,0)),""))</f>
        <v/>
      </c>
      <c r="I167" s="20">
        <f>IF(OR($C167="",$G167=""),"",IFERROR(INDEX('Aushilfen'!$D$5:$G$103,MATCH($C167,'Aushilfen'!$A$5:$A$103,0),MATCH($G167,tblAushilfen[[#Headers],[Service]:[Spüle]],0)),"Nein"))</f>
        <v/>
      </c>
      <c r="J167" s="20">
        <f>IF(OR($C167="",$D167="",$E167=""),"",IF(COUNTIFS('Verfügbarkeit'!$B$5:$B$203,$C167,'Verfügbarkeit'!$C$5:$C$203,"&lt;="&amp;$D167,'Verfügbarkeit'!$D$5:$D$203,"&gt;="&amp;$E167)&gt;0,"Ja","Nein"))</f>
        <v/>
      </c>
      <c r="K167" s="20">
        <f>IF($C167="","",IFERROR(INDEX('Aushilfen'!$C$5:$C$103,MATCH($C167,'Aushilfen'!$A$5:$A$103,0)),""))</f>
        <v/>
      </c>
      <c r="L167" s="20">
        <f>IF(OR($C167="",$D167="",$E167=""),"",IF(COUNTIFS('Einsatzplan'!$C$9:$C$207,$C167,'Einsatzplan'!$D$9:$D$207,"&lt;"&amp;$E167,'Einsatzplan'!$E$9:$E$207,"&gt;"&amp;$D167)&gt;1,"Konflikt","OK"))</f>
        <v/>
      </c>
      <c r="M167" s="25">
        <f>IF(OR($D167="",$E167=""),"",IFERROR(($E167-$D167)*24,""))</f>
        <v/>
      </c>
      <c r="N167" s="35">
        <f>IF($D167="","",INT($D167)-WEEKDAY(INT($D167),2)+1)</f>
        <v/>
      </c>
      <c r="O167" s="25">
        <f>IF(OR($C167="",$N167=""),"",IFERROR(SUMIFS('Einsatzplan'!$M$9:$M$207,'Einsatzplan'!$C$9:$C$207,$C167,'Einsatzplan'!$N$9:$N$207,$N167),""))</f>
        <v/>
      </c>
      <c r="P167" s="20">
        <f>IF(OR($A167="",$B167="",$C167=""),"",IF(AND($I167="Ja",$J167="Ja",$K167="Ja",$L167="OK",$M167&lt;='Übersicht'!$B$4,$O167&lt;=IFERROR(INDEX('Aushilfen'!$H$5:$H$103,MATCH($C167,'Aushilfen'!$A$5:$A$103,0)),0)),"OK","Prüfen"))</f>
        <v/>
      </c>
      <c r="Q167" s="9" t="n"/>
    </row>
    <row r="168" ht="22" customHeight="1">
      <c r="A168" s="9" t="n"/>
      <c r="B168" s="9" t="n"/>
      <c r="C168" s="9" t="n"/>
      <c r="D168" s="36">
        <f>IF($B168="","",IFERROR(INDEX('Bedarf'!$B$5:$B$103,MATCH($B168,'Bedarf'!$A$5:$A$103,0)),""))</f>
        <v/>
      </c>
      <c r="E168" s="36">
        <f>IF($B168="","",IFERROR(INDEX('Bedarf'!$C$5:$C$103,MATCH($B168,'Bedarf'!$A$5:$A$103,0)),""))</f>
        <v/>
      </c>
      <c r="F168" s="12">
        <f>IF($B168="","",IFERROR(INDEX('Bedarf'!$D$5:$D$103,MATCH($B168,'Bedarf'!$A$5:$A$103,0)),""))</f>
        <v/>
      </c>
      <c r="G168" s="12">
        <f>IF($B168="","",IFERROR(INDEX('Bedarf'!$E$5:$E$103,MATCH($B168,'Bedarf'!$A$5:$A$103,0)),""))</f>
        <v/>
      </c>
      <c r="H168" s="12">
        <f>IF($C168="","",IFERROR(INDEX('Aushilfen'!$B$5:$B$103,MATCH($C168,'Aushilfen'!$A$5:$A$103,0)),""))</f>
        <v/>
      </c>
      <c r="I168" s="22">
        <f>IF(OR($C168="",$G168=""),"",IFERROR(INDEX('Aushilfen'!$D$5:$G$103,MATCH($C168,'Aushilfen'!$A$5:$A$103,0),MATCH($G168,tblAushilfen[[#Headers],[Service]:[Spüle]],0)),"Nein"))</f>
        <v/>
      </c>
      <c r="J168" s="22">
        <f>IF(OR($C168="",$D168="",$E168=""),"",IF(COUNTIFS('Verfügbarkeit'!$B$5:$B$203,$C168,'Verfügbarkeit'!$C$5:$C$203,"&lt;="&amp;$D168,'Verfügbarkeit'!$D$5:$D$203,"&gt;="&amp;$E168)&gt;0,"Ja","Nein"))</f>
        <v/>
      </c>
      <c r="K168" s="22">
        <f>IF($C168="","",IFERROR(INDEX('Aushilfen'!$C$5:$C$103,MATCH($C168,'Aushilfen'!$A$5:$A$103,0)),""))</f>
        <v/>
      </c>
      <c r="L168" s="22">
        <f>IF(OR($C168="",$D168="",$E168=""),"",IF(COUNTIFS('Einsatzplan'!$C$9:$C$207,$C168,'Einsatzplan'!$D$9:$D$207,"&lt;"&amp;$E168,'Einsatzplan'!$E$9:$E$207,"&gt;"&amp;$D168)&gt;1,"Konflikt","OK"))</f>
        <v/>
      </c>
      <c r="M168" s="28">
        <f>IF(OR($D168="",$E168=""),"",IFERROR(($E168-$D168)*24,""))</f>
        <v/>
      </c>
      <c r="N168" s="37">
        <f>IF($D168="","",INT($D168)-WEEKDAY(INT($D168),2)+1)</f>
        <v/>
      </c>
      <c r="O168" s="28">
        <f>IF(OR($C168="",$N168=""),"",IFERROR(SUMIFS('Einsatzplan'!$M$9:$M$207,'Einsatzplan'!$C$9:$C$207,$C168,'Einsatzplan'!$N$9:$N$207,$N168),""))</f>
        <v/>
      </c>
      <c r="P168" s="22">
        <f>IF(OR($A168="",$B168="",$C168=""),"",IF(AND($I168="Ja",$J168="Ja",$K168="Ja",$L168="OK",$M168&lt;='Übersicht'!$B$4,$O168&lt;=IFERROR(INDEX('Aushilfen'!$H$5:$H$103,MATCH($C168,'Aushilfen'!$A$5:$A$103,0)),0)),"OK","Prüfen"))</f>
        <v/>
      </c>
      <c r="Q168" s="9" t="n"/>
    </row>
    <row r="169" ht="22" customHeight="1">
      <c r="A169" s="9" t="n"/>
      <c r="B169" s="9" t="n"/>
      <c r="C169" s="9" t="n"/>
      <c r="D169" s="34">
        <f>IF($B169="","",IFERROR(INDEX('Bedarf'!$B$5:$B$103,MATCH($B169,'Bedarf'!$A$5:$A$103,0)),""))</f>
        <v/>
      </c>
      <c r="E169" s="34">
        <f>IF($B169="","",IFERROR(INDEX('Bedarf'!$C$5:$C$103,MATCH($B169,'Bedarf'!$A$5:$A$103,0)),""))</f>
        <v/>
      </c>
      <c r="F169" s="8">
        <f>IF($B169="","",IFERROR(INDEX('Bedarf'!$D$5:$D$103,MATCH($B169,'Bedarf'!$A$5:$A$103,0)),""))</f>
        <v/>
      </c>
      <c r="G169" s="8">
        <f>IF($B169="","",IFERROR(INDEX('Bedarf'!$E$5:$E$103,MATCH($B169,'Bedarf'!$A$5:$A$103,0)),""))</f>
        <v/>
      </c>
      <c r="H169" s="8">
        <f>IF($C169="","",IFERROR(INDEX('Aushilfen'!$B$5:$B$103,MATCH($C169,'Aushilfen'!$A$5:$A$103,0)),""))</f>
        <v/>
      </c>
      <c r="I169" s="20">
        <f>IF(OR($C169="",$G169=""),"",IFERROR(INDEX('Aushilfen'!$D$5:$G$103,MATCH($C169,'Aushilfen'!$A$5:$A$103,0),MATCH($G169,tblAushilfen[[#Headers],[Service]:[Spüle]],0)),"Nein"))</f>
        <v/>
      </c>
      <c r="J169" s="20">
        <f>IF(OR($C169="",$D169="",$E169=""),"",IF(COUNTIFS('Verfügbarkeit'!$B$5:$B$203,$C169,'Verfügbarkeit'!$C$5:$C$203,"&lt;="&amp;$D169,'Verfügbarkeit'!$D$5:$D$203,"&gt;="&amp;$E169)&gt;0,"Ja","Nein"))</f>
        <v/>
      </c>
      <c r="K169" s="20">
        <f>IF($C169="","",IFERROR(INDEX('Aushilfen'!$C$5:$C$103,MATCH($C169,'Aushilfen'!$A$5:$A$103,0)),""))</f>
        <v/>
      </c>
      <c r="L169" s="20">
        <f>IF(OR($C169="",$D169="",$E169=""),"",IF(COUNTIFS('Einsatzplan'!$C$9:$C$207,$C169,'Einsatzplan'!$D$9:$D$207,"&lt;"&amp;$E169,'Einsatzplan'!$E$9:$E$207,"&gt;"&amp;$D169)&gt;1,"Konflikt","OK"))</f>
        <v/>
      </c>
      <c r="M169" s="25">
        <f>IF(OR($D169="",$E169=""),"",IFERROR(($E169-$D169)*24,""))</f>
        <v/>
      </c>
      <c r="N169" s="35">
        <f>IF($D169="","",INT($D169)-WEEKDAY(INT($D169),2)+1)</f>
        <v/>
      </c>
      <c r="O169" s="25">
        <f>IF(OR($C169="",$N169=""),"",IFERROR(SUMIFS('Einsatzplan'!$M$9:$M$207,'Einsatzplan'!$C$9:$C$207,$C169,'Einsatzplan'!$N$9:$N$207,$N169),""))</f>
        <v/>
      </c>
      <c r="P169" s="20">
        <f>IF(OR($A169="",$B169="",$C169=""),"",IF(AND($I169="Ja",$J169="Ja",$K169="Ja",$L169="OK",$M169&lt;='Übersicht'!$B$4,$O169&lt;=IFERROR(INDEX('Aushilfen'!$H$5:$H$103,MATCH($C169,'Aushilfen'!$A$5:$A$103,0)),0)),"OK","Prüfen"))</f>
        <v/>
      </c>
      <c r="Q169" s="9" t="n"/>
    </row>
    <row r="170" ht="22" customHeight="1">
      <c r="A170" s="9" t="n"/>
      <c r="B170" s="9" t="n"/>
      <c r="C170" s="9" t="n"/>
      <c r="D170" s="36">
        <f>IF($B170="","",IFERROR(INDEX('Bedarf'!$B$5:$B$103,MATCH($B170,'Bedarf'!$A$5:$A$103,0)),""))</f>
        <v/>
      </c>
      <c r="E170" s="36">
        <f>IF($B170="","",IFERROR(INDEX('Bedarf'!$C$5:$C$103,MATCH($B170,'Bedarf'!$A$5:$A$103,0)),""))</f>
        <v/>
      </c>
      <c r="F170" s="12">
        <f>IF($B170="","",IFERROR(INDEX('Bedarf'!$D$5:$D$103,MATCH($B170,'Bedarf'!$A$5:$A$103,0)),""))</f>
        <v/>
      </c>
      <c r="G170" s="12">
        <f>IF($B170="","",IFERROR(INDEX('Bedarf'!$E$5:$E$103,MATCH($B170,'Bedarf'!$A$5:$A$103,0)),""))</f>
        <v/>
      </c>
      <c r="H170" s="12">
        <f>IF($C170="","",IFERROR(INDEX('Aushilfen'!$B$5:$B$103,MATCH($C170,'Aushilfen'!$A$5:$A$103,0)),""))</f>
        <v/>
      </c>
      <c r="I170" s="22">
        <f>IF(OR($C170="",$G170=""),"",IFERROR(INDEX('Aushilfen'!$D$5:$G$103,MATCH($C170,'Aushilfen'!$A$5:$A$103,0),MATCH($G170,tblAushilfen[[#Headers],[Service]:[Spüle]],0)),"Nein"))</f>
        <v/>
      </c>
      <c r="J170" s="22">
        <f>IF(OR($C170="",$D170="",$E170=""),"",IF(COUNTIFS('Verfügbarkeit'!$B$5:$B$203,$C170,'Verfügbarkeit'!$C$5:$C$203,"&lt;="&amp;$D170,'Verfügbarkeit'!$D$5:$D$203,"&gt;="&amp;$E170)&gt;0,"Ja","Nein"))</f>
        <v/>
      </c>
      <c r="K170" s="22">
        <f>IF($C170="","",IFERROR(INDEX('Aushilfen'!$C$5:$C$103,MATCH($C170,'Aushilfen'!$A$5:$A$103,0)),""))</f>
        <v/>
      </c>
      <c r="L170" s="22">
        <f>IF(OR($C170="",$D170="",$E170=""),"",IF(COUNTIFS('Einsatzplan'!$C$9:$C$207,$C170,'Einsatzplan'!$D$9:$D$207,"&lt;"&amp;$E170,'Einsatzplan'!$E$9:$E$207,"&gt;"&amp;$D170)&gt;1,"Konflikt","OK"))</f>
        <v/>
      </c>
      <c r="M170" s="28">
        <f>IF(OR($D170="",$E170=""),"",IFERROR(($E170-$D170)*24,""))</f>
        <v/>
      </c>
      <c r="N170" s="37">
        <f>IF($D170="","",INT($D170)-WEEKDAY(INT($D170),2)+1)</f>
        <v/>
      </c>
      <c r="O170" s="28">
        <f>IF(OR($C170="",$N170=""),"",IFERROR(SUMIFS('Einsatzplan'!$M$9:$M$207,'Einsatzplan'!$C$9:$C$207,$C170,'Einsatzplan'!$N$9:$N$207,$N170),""))</f>
        <v/>
      </c>
      <c r="P170" s="22">
        <f>IF(OR($A170="",$B170="",$C170=""),"",IF(AND($I170="Ja",$J170="Ja",$K170="Ja",$L170="OK",$M170&lt;='Übersicht'!$B$4,$O170&lt;=IFERROR(INDEX('Aushilfen'!$H$5:$H$103,MATCH($C170,'Aushilfen'!$A$5:$A$103,0)),0)),"OK","Prüfen"))</f>
        <v/>
      </c>
      <c r="Q170" s="9" t="n"/>
    </row>
    <row r="171" ht="22" customHeight="1">
      <c r="A171" s="9" t="n"/>
      <c r="B171" s="9" t="n"/>
      <c r="C171" s="9" t="n"/>
      <c r="D171" s="34">
        <f>IF($B171="","",IFERROR(INDEX('Bedarf'!$B$5:$B$103,MATCH($B171,'Bedarf'!$A$5:$A$103,0)),""))</f>
        <v/>
      </c>
      <c r="E171" s="34">
        <f>IF($B171="","",IFERROR(INDEX('Bedarf'!$C$5:$C$103,MATCH($B171,'Bedarf'!$A$5:$A$103,0)),""))</f>
        <v/>
      </c>
      <c r="F171" s="8">
        <f>IF($B171="","",IFERROR(INDEX('Bedarf'!$D$5:$D$103,MATCH($B171,'Bedarf'!$A$5:$A$103,0)),""))</f>
        <v/>
      </c>
      <c r="G171" s="8">
        <f>IF($B171="","",IFERROR(INDEX('Bedarf'!$E$5:$E$103,MATCH($B171,'Bedarf'!$A$5:$A$103,0)),""))</f>
        <v/>
      </c>
      <c r="H171" s="8">
        <f>IF($C171="","",IFERROR(INDEX('Aushilfen'!$B$5:$B$103,MATCH($C171,'Aushilfen'!$A$5:$A$103,0)),""))</f>
        <v/>
      </c>
      <c r="I171" s="20">
        <f>IF(OR($C171="",$G171=""),"",IFERROR(INDEX('Aushilfen'!$D$5:$G$103,MATCH($C171,'Aushilfen'!$A$5:$A$103,0),MATCH($G171,tblAushilfen[[#Headers],[Service]:[Spüle]],0)),"Nein"))</f>
        <v/>
      </c>
      <c r="J171" s="20">
        <f>IF(OR($C171="",$D171="",$E171=""),"",IF(COUNTIFS('Verfügbarkeit'!$B$5:$B$203,$C171,'Verfügbarkeit'!$C$5:$C$203,"&lt;="&amp;$D171,'Verfügbarkeit'!$D$5:$D$203,"&gt;="&amp;$E171)&gt;0,"Ja","Nein"))</f>
        <v/>
      </c>
      <c r="K171" s="20">
        <f>IF($C171="","",IFERROR(INDEX('Aushilfen'!$C$5:$C$103,MATCH($C171,'Aushilfen'!$A$5:$A$103,0)),""))</f>
        <v/>
      </c>
      <c r="L171" s="20">
        <f>IF(OR($C171="",$D171="",$E171=""),"",IF(COUNTIFS('Einsatzplan'!$C$9:$C$207,$C171,'Einsatzplan'!$D$9:$D$207,"&lt;"&amp;$E171,'Einsatzplan'!$E$9:$E$207,"&gt;"&amp;$D171)&gt;1,"Konflikt","OK"))</f>
        <v/>
      </c>
      <c r="M171" s="25">
        <f>IF(OR($D171="",$E171=""),"",IFERROR(($E171-$D171)*24,""))</f>
        <v/>
      </c>
      <c r="N171" s="35">
        <f>IF($D171="","",INT($D171)-WEEKDAY(INT($D171),2)+1)</f>
        <v/>
      </c>
      <c r="O171" s="25">
        <f>IF(OR($C171="",$N171=""),"",IFERROR(SUMIFS('Einsatzplan'!$M$9:$M$207,'Einsatzplan'!$C$9:$C$207,$C171,'Einsatzplan'!$N$9:$N$207,$N171),""))</f>
        <v/>
      </c>
      <c r="P171" s="20">
        <f>IF(OR($A171="",$B171="",$C171=""),"",IF(AND($I171="Ja",$J171="Ja",$K171="Ja",$L171="OK",$M171&lt;='Übersicht'!$B$4,$O171&lt;=IFERROR(INDEX('Aushilfen'!$H$5:$H$103,MATCH($C171,'Aushilfen'!$A$5:$A$103,0)),0)),"OK","Prüfen"))</f>
        <v/>
      </c>
      <c r="Q171" s="9" t="n"/>
    </row>
    <row r="172" ht="22" customHeight="1">
      <c r="A172" s="9" t="n"/>
      <c r="B172" s="9" t="n"/>
      <c r="C172" s="9" t="n"/>
      <c r="D172" s="36">
        <f>IF($B172="","",IFERROR(INDEX('Bedarf'!$B$5:$B$103,MATCH($B172,'Bedarf'!$A$5:$A$103,0)),""))</f>
        <v/>
      </c>
      <c r="E172" s="36">
        <f>IF($B172="","",IFERROR(INDEX('Bedarf'!$C$5:$C$103,MATCH($B172,'Bedarf'!$A$5:$A$103,0)),""))</f>
        <v/>
      </c>
      <c r="F172" s="12">
        <f>IF($B172="","",IFERROR(INDEX('Bedarf'!$D$5:$D$103,MATCH($B172,'Bedarf'!$A$5:$A$103,0)),""))</f>
        <v/>
      </c>
      <c r="G172" s="12">
        <f>IF($B172="","",IFERROR(INDEX('Bedarf'!$E$5:$E$103,MATCH($B172,'Bedarf'!$A$5:$A$103,0)),""))</f>
        <v/>
      </c>
      <c r="H172" s="12">
        <f>IF($C172="","",IFERROR(INDEX('Aushilfen'!$B$5:$B$103,MATCH($C172,'Aushilfen'!$A$5:$A$103,0)),""))</f>
        <v/>
      </c>
      <c r="I172" s="22">
        <f>IF(OR($C172="",$G172=""),"",IFERROR(INDEX('Aushilfen'!$D$5:$G$103,MATCH($C172,'Aushilfen'!$A$5:$A$103,0),MATCH($G172,tblAushilfen[[#Headers],[Service]:[Spüle]],0)),"Nein"))</f>
        <v/>
      </c>
      <c r="J172" s="22">
        <f>IF(OR($C172="",$D172="",$E172=""),"",IF(COUNTIFS('Verfügbarkeit'!$B$5:$B$203,$C172,'Verfügbarkeit'!$C$5:$C$203,"&lt;="&amp;$D172,'Verfügbarkeit'!$D$5:$D$203,"&gt;="&amp;$E172)&gt;0,"Ja","Nein"))</f>
        <v/>
      </c>
      <c r="K172" s="22">
        <f>IF($C172="","",IFERROR(INDEX('Aushilfen'!$C$5:$C$103,MATCH($C172,'Aushilfen'!$A$5:$A$103,0)),""))</f>
        <v/>
      </c>
      <c r="L172" s="22">
        <f>IF(OR($C172="",$D172="",$E172=""),"",IF(COUNTIFS('Einsatzplan'!$C$9:$C$207,$C172,'Einsatzplan'!$D$9:$D$207,"&lt;"&amp;$E172,'Einsatzplan'!$E$9:$E$207,"&gt;"&amp;$D172)&gt;1,"Konflikt","OK"))</f>
        <v/>
      </c>
      <c r="M172" s="28">
        <f>IF(OR($D172="",$E172=""),"",IFERROR(($E172-$D172)*24,""))</f>
        <v/>
      </c>
      <c r="N172" s="37">
        <f>IF($D172="","",INT($D172)-WEEKDAY(INT($D172),2)+1)</f>
        <v/>
      </c>
      <c r="O172" s="28">
        <f>IF(OR($C172="",$N172=""),"",IFERROR(SUMIFS('Einsatzplan'!$M$9:$M$207,'Einsatzplan'!$C$9:$C$207,$C172,'Einsatzplan'!$N$9:$N$207,$N172),""))</f>
        <v/>
      </c>
      <c r="P172" s="22">
        <f>IF(OR($A172="",$B172="",$C172=""),"",IF(AND($I172="Ja",$J172="Ja",$K172="Ja",$L172="OK",$M172&lt;='Übersicht'!$B$4,$O172&lt;=IFERROR(INDEX('Aushilfen'!$H$5:$H$103,MATCH($C172,'Aushilfen'!$A$5:$A$103,0)),0)),"OK","Prüfen"))</f>
        <v/>
      </c>
      <c r="Q172" s="9" t="n"/>
    </row>
    <row r="173" ht="22" customHeight="1">
      <c r="A173" s="9" t="n"/>
      <c r="B173" s="9" t="n"/>
      <c r="C173" s="9" t="n"/>
      <c r="D173" s="34">
        <f>IF($B173="","",IFERROR(INDEX('Bedarf'!$B$5:$B$103,MATCH($B173,'Bedarf'!$A$5:$A$103,0)),""))</f>
        <v/>
      </c>
      <c r="E173" s="34">
        <f>IF($B173="","",IFERROR(INDEX('Bedarf'!$C$5:$C$103,MATCH($B173,'Bedarf'!$A$5:$A$103,0)),""))</f>
        <v/>
      </c>
      <c r="F173" s="8">
        <f>IF($B173="","",IFERROR(INDEX('Bedarf'!$D$5:$D$103,MATCH($B173,'Bedarf'!$A$5:$A$103,0)),""))</f>
        <v/>
      </c>
      <c r="G173" s="8">
        <f>IF($B173="","",IFERROR(INDEX('Bedarf'!$E$5:$E$103,MATCH($B173,'Bedarf'!$A$5:$A$103,0)),""))</f>
        <v/>
      </c>
      <c r="H173" s="8">
        <f>IF($C173="","",IFERROR(INDEX('Aushilfen'!$B$5:$B$103,MATCH($C173,'Aushilfen'!$A$5:$A$103,0)),""))</f>
        <v/>
      </c>
      <c r="I173" s="20">
        <f>IF(OR($C173="",$G173=""),"",IFERROR(INDEX('Aushilfen'!$D$5:$G$103,MATCH($C173,'Aushilfen'!$A$5:$A$103,0),MATCH($G173,tblAushilfen[[#Headers],[Service]:[Spüle]],0)),"Nein"))</f>
        <v/>
      </c>
      <c r="J173" s="20">
        <f>IF(OR($C173="",$D173="",$E173=""),"",IF(COUNTIFS('Verfügbarkeit'!$B$5:$B$203,$C173,'Verfügbarkeit'!$C$5:$C$203,"&lt;="&amp;$D173,'Verfügbarkeit'!$D$5:$D$203,"&gt;="&amp;$E173)&gt;0,"Ja","Nein"))</f>
        <v/>
      </c>
      <c r="K173" s="20">
        <f>IF($C173="","",IFERROR(INDEX('Aushilfen'!$C$5:$C$103,MATCH($C173,'Aushilfen'!$A$5:$A$103,0)),""))</f>
        <v/>
      </c>
      <c r="L173" s="20">
        <f>IF(OR($C173="",$D173="",$E173=""),"",IF(COUNTIFS('Einsatzplan'!$C$9:$C$207,$C173,'Einsatzplan'!$D$9:$D$207,"&lt;"&amp;$E173,'Einsatzplan'!$E$9:$E$207,"&gt;"&amp;$D173)&gt;1,"Konflikt","OK"))</f>
        <v/>
      </c>
      <c r="M173" s="25">
        <f>IF(OR($D173="",$E173=""),"",IFERROR(($E173-$D173)*24,""))</f>
        <v/>
      </c>
      <c r="N173" s="35">
        <f>IF($D173="","",INT($D173)-WEEKDAY(INT($D173),2)+1)</f>
        <v/>
      </c>
      <c r="O173" s="25">
        <f>IF(OR($C173="",$N173=""),"",IFERROR(SUMIFS('Einsatzplan'!$M$9:$M$207,'Einsatzplan'!$C$9:$C$207,$C173,'Einsatzplan'!$N$9:$N$207,$N173),""))</f>
        <v/>
      </c>
      <c r="P173" s="20">
        <f>IF(OR($A173="",$B173="",$C173=""),"",IF(AND($I173="Ja",$J173="Ja",$K173="Ja",$L173="OK",$M173&lt;='Übersicht'!$B$4,$O173&lt;=IFERROR(INDEX('Aushilfen'!$H$5:$H$103,MATCH($C173,'Aushilfen'!$A$5:$A$103,0)),0)),"OK","Prüfen"))</f>
        <v/>
      </c>
      <c r="Q173" s="9" t="n"/>
    </row>
    <row r="174" ht="22" customHeight="1">
      <c r="A174" s="9" t="n"/>
      <c r="B174" s="9" t="n"/>
      <c r="C174" s="9" t="n"/>
      <c r="D174" s="36">
        <f>IF($B174="","",IFERROR(INDEX('Bedarf'!$B$5:$B$103,MATCH($B174,'Bedarf'!$A$5:$A$103,0)),""))</f>
        <v/>
      </c>
      <c r="E174" s="36">
        <f>IF($B174="","",IFERROR(INDEX('Bedarf'!$C$5:$C$103,MATCH($B174,'Bedarf'!$A$5:$A$103,0)),""))</f>
        <v/>
      </c>
      <c r="F174" s="12">
        <f>IF($B174="","",IFERROR(INDEX('Bedarf'!$D$5:$D$103,MATCH($B174,'Bedarf'!$A$5:$A$103,0)),""))</f>
        <v/>
      </c>
      <c r="G174" s="12">
        <f>IF($B174="","",IFERROR(INDEX('Bedarf'!$E$5:$E$103,MATCH($B174,'Bedarf'!$A$5:$A$103,0)),""))</f>
        <v/>
      </c>
      <c r="H174" s="12">
        <f>IF($C174="","",IFERROR(INDEX('Aushilfen'!$B$5:$B$103,MATCH($C174,'Aushilfen'!$A$5:$A$103,0)),""))</f>
        <v/>
      </c>
      <c r="I174" s="22">
        <f>IF(OR($C174="",$G174=""),"",IFERROR(INDEX('Aushilfen'!$D$5:$G$103,MATCH($C174,'Aushilfen'!$A$5:$A$103,0),MATCH($G174,tblAushilfen[[#Headers],[Service]:[Spüle]],0)),"Nein"))</f>
        <v/>
      </c>
      <c r="J174" s="22">
        <f>IF(OR($C174="",$D174="",$E174=""),"",IF(COUNTIFS('Verfügbarkeit'!$B$5:$B$203,$C174,'Verfügbarkeit'!$C$5:$C$203,"&lt;="&amp;$D174,'Verfügbarkeit'!$D$5:$D$203,"&gt;="&amp;$E174)&gt;0,"Ja","Nein"))</f>
        <v/>
      </c>
      <c r="K174" s="22">
        <f>IF($C174="","",IFERROR(INDEX('Aushilfen'!$C$5:$C$103,MATCH($C174,'Aushilfen'!$A$5:$A$103,0)),""))</f>
        <v/>
      </c>
      <c r="L174" s="22">
        <f>IF(OR($C174="",$D174="",$E174=""),"",IF(COUNTIFS('Einsatzplan'!$C$9:$C$207,$C174,'Einsatzplan'!$D$9:$D$207,"&lt;"&amp;$E174,'Einsatzplan'!$E$9:$E$207,"&gt;"&amp;$D174)&gt;1,"Konflikt","OK"))</f>
        <v/>
      </c>
      <c r="M174" s="28">
        <f>IF(OR($D174="",$E174=""),"",IFERROR(($E174-$D174)*24,""))</f>
        <v/>
      </c>
      <c r="N174" s="37">
        <f>IF($D174="","",INT($D174)-WEEKDAY(INT($D174),2)+1)</f>
        <v/>
      </c>
      <c r="O174" s="28">
        <f>IF(OR($C174="",$N174=""),"",IFERROR(SUMIFS('Einsatzplan'!$M$9:$M$207,'Einsatzplan'!$C$9:$C$207,$C174,'Einsatzplan'!$N$9:$N$207,$N174),""))</f>
        <v/>
      </c>
      <c r="P174" s="22">
        <f>IF(OR($A174="",$B174="",$C174=""),"",IF(AND($I174="Ja",$J174="Ja",$K174="Ja",$L174="OK",$M174&lt;='Übersicht'!$B$4,$O174&lt;=IFERROR(INDEX('Aushilfen'!$H$5:$H$103,MATCH($C174,'Aushilfen'!$A$5:$A$103,0)),0)),"OK","Prüfen"))</f>
        <v/>
      </c>
      <c r="Q174" s="9" t="n"/>
    </row>
    <row r="175" ht="22" customHeight="1">
      <c r="A175" s="9" t="n"/>
      <c r="B175" s="9" t="n"/>
      <c r="C175" s="9" t="n"/>
      <c r="D175" s="34">
        <f>IF($B175="","",IFERROR(INDEX('Bedarf'!$B$5:$B$103,MATCH($B175,'Bedarf'!$A$5:$A$103,0)),""))</f>
        <v/>
      </c>
      <c r="E175" s="34">
        <f>IF($B175="","",IFERROR(INDEX('Bedarf'!$C$5:$C$103,MATCH($B175,'Bedarf'!$A$5:$A$103,0)),""))</f>
        <v/>
      </c>
      <c r="F175" s="8">
        <f>IF($B175="","",IFERROR(INDEX('Bedarf'!$D$5:$D$103,MATCH($B175,'Bedarf'!$A$5:$A$103,0)),""))</f>
        <v/>
      </c>
      <c r="G175" s="8">
        <f>IF($B175="","",IFERROR(INDEX('Bedarf'!$E$5:$E$103,MATCH($B175,'Bedarf'!$A$5:$A$103,0)),""))</f>
        <v/>
      </c>
      <c r="H175" s="8">
        <f>IF($C175="","",IFERROR(INDEX('Aushilfen'!$B$5:$B$103,MATCH($C175,'Aushilfen'!$A$5:$A$103,0)),""))</f>
        <v/>
      </c>
      <c r="I175" s="20">
        <f>IF(OR($C175="",$G175=""),"",IFERROR(INDEX('Aushilfen'!$D$5:$G$103,MATCH($C175,'Aushilfen'!$A$5:$A$103,0),MATCH($G175,tblAushilfen[[#Headers],[Service]:[Spüle]],0)),"Nein"))</f>
        <v/>
      </c>
      <c r="J175" s="20">
        <f>IF(OR($C175="",$D175="",$E175=""),"",IF(COUNTIFS('Verfügbarkeit'!$B$5:$B$203,$C175,'Verfügbarkeit'!$C$5:$C$203,"&lt;="&amp;$D175,'Verfügbarkeit'!$D$5:$D$203,"&gt;="&amp;$E175)&gt;0,"Ja","Nein"))</f>
        <v/>
      </c>
      <c r="K175" s="20">
        <f>IF($C175="","",IFERROR(INDEX('Aushilfen'!$C$5:$C$103,MATCH($C175,'Aushilfen'!$A$5:$A$103,0)),""))</f>
        <v/>
      </c>
      <c r="L175" s="20">
        <f>IF(OR($C175="",$D175="",$E175=""),"",IF(COUNTIFS('Einsatzplan'!$C$9:$C$207,$C175,'Einsatzplan'!$D$9:$D$207,"&lt;"&amp;$E175,'Einsatzplan'!$E$9:$E$207,"&gt;"&amp;$D175)&gt;1,"Konflikt","OK"))</f>
        <v/>
      </c>
      <c r="M175" s="25">
        <f>IF(OR($D175="",$E175=""),"",IFERROR(($E175-$D175)*24,""))</f>
        <v/>
      </c>
      <c r="N175" s="35">
        <f>IF($D175="","",INT($D175)-WEEKDAY(INT($D175),2)+1)</f>
        <v/>
      </c>
      <c r="O175" s="25">
        <f>IF(OR($C175="",$N175=""),"",IFERROR(SUMIFS('Einsatzplan'!$M$9:$M$207,'Einsatzplan'!$C$9:$C$207,$C175,'Einsatzplan'!$N$9:$N$207,$N175),""))</f>
        <v/>
      </c>
      <c r="P175" s="20">
        <f>IF(OR($A175="",$B175="",$C175=""),"",IF(AND($I175="Ja",$J175="Ja",$K175="Ja",$L175="OK",$M175&lt;='Übersicht'!$B$4,$O175&lt;=IFERROR(INDEX('Aushilfen'!$H$5:$H$103,MATCH($C175,'Aushilfen'!$A$5:$A$103,0)),0)),"OK","Prüfen"))</f>
        <v/>
      </c>
      <c r="Q175" s="9" t="n"/>
    </row>
    <row r="176" ht="22" customHeight="1">
      <c r="A176" s="9" t="n"/>
      <c r="B176" s="9" t="n"/>
      <c r="C176" s="9" t="n"/>
      <c r="D176" s="36">
        <f>IF($B176="","",IFERROR(INDEX('Bedarf'!$B$5:$B$103,MATCH($B176,'Bedarf'!$A$5:$A$103,0)),""))</f>
        <v/>
      </c>
      <c r="E176" s="36">
        <f>IF($B176="","",IFERROR(INDEX('Bedarf'!$C$5:$C$103,MATCH($B176,'Bedarf'!$A$5:$A$103,0)),""))</f>
        <v/>
      </c>
      <c r="F176" s="12">
        <f>IF($B176="","",IFERROR(INDEX('Bedarf'!$D$5:$D$103,MATCH($B176,'Bedarf'!$A$5:$A$103,0)),""))</f>
        <v/>
      </c>
      <c r="G176" s="12">
        <f>IF($B176="","",IFERROR(INDEX('Bedarf'!$E$5:$E$103,MATCH($B176,'Bedarf'!$A$5:$A$103,0)),""))</f>
        <v/>
      </c>
      <c r="H176" s="12">
        <f>IF($C176="","",IFERROR(INDEX('Aushilfen'!$B$5:$B$103,MATCH($C176,'Aushilfen'!$A$5:$A$103,0)),""))</f>
        <v/>
      </c>
      <c r="I176" s="22">
        <f>IF(OR($C176="",$G176=""),"",IFERROR(INDEX('Aushilfen'!$D$5:$G$103,MATCH($C176,'Aushilfen'!$A$5:$A$103,0),MATCH($G176,tblAushilfen[[#Headers],[Service]:[Spüle]],0)),"Nein"))</f>
        <v/>
      </c>
      <c r="J176" s="22">
        <f>IF(OR($C176="",$D176="",$E176=""),"",IF(COUNTIFS('Verfügbarkeit'!$B$5:$B$203,$C176,'Verfügbarkeit'!$C$5:$C$203,"&lt;="&amp;$D176,'Verfügbarkeit'!$D$5:$D$203,"&gt;="&amp;$E176)&gt;0,"Ja","Nein"))</f>
        <v/>
      </c>
      <c r="K176" s="22">
        <f>IF($C176="","",IFERROR(INDEX('Aushilfen'!$C$5:$C$103,MATCH($C176,'Aushilfen'!$A$5:$A$103,0)),""))</f>
        <v/>
      </c>
      <c r="L176" s="22">
        <f>IF(OR($C176="",$D176="",$E176=""),"",IF(COUNTIFS('Einsatzplan'!$C$9:$C$207,$C176,'Einsatzplan'!$D$9:$D$207,"&lt;"&amp;$E176,'Einsatzplan'!$E$9:$E$207,"&gt;"&amp;$D176)&gt;1,"Konflikt","OK"))</f>
        <v/>
      </c>
      <c r="M176" s="28">
        <f>IF(OR($D176="",$E176=""),"",IFERROR(($E176-$D176)*24,""))</f>
        <v/>
      </c>
      <c r="N176" s="37">
        <f>IF($D176="","",INT($D176)-WEEKDAY(INT($D176),2)+1)</f>
        <v/>
      </c>
      <c r="O176" s="28">
        <f>IF(OR($C176="",$N176=""),"",IFERROR(SUMIFS('Einsatzplan'!$M$9:$M$207,'Einsatzplan'!$C$9:$C$207,$C176,'Einsatzplan'!$N$9:$N$207,$N176),""))</f>
        <v/>
      </c>
      <c r="P176" s="22">
        <f>IF(OR($A176="",$B176="",$C176=""),"",IF(AND($I176="Ja",$J176="Ja",$K176="Ja",$L176="OK",$M176&lt;='Übersicht'!$B$4,$O176&lt;=IFERROR(INDEX('Aushilfen'!$H$5:$H$103,MATCH($C176,'Aushilfen'!$A$5:$A$103,0)),0)),"OK","Prüfen"))</f>
        <v/>
      </c>
      <c r="Q176" s="9" t="n"/>
    </row>
    <row r="177" ht="22" customHeight="1">
      <c r="A177" s="9" t="n"/>
      <c r="B177" s="9" t="n"/>
      <c r="C177" s="9" t="n"/>
      <c r="D177" s="34">
        <f>IF($B177="","",IFERROR(INDEX('Bedarf'!$B$5:$B$103,MATCH($B177,'Bedarf'!$A$5:$A$103,0)),""))</f>
        <v/>
      </c>
      <c r="E177" s="34">
        <f>IF($B177="","",IFERROR(INDEX('Bedarf'!$C$5:$C$103,MATCH($B177,'Bedarf'!$A$5:$A$103,0)),""))</f>
        <v/>
      </c>
      <c r="F177" s="8">
        <f>IF($B177="","",IFERROR(INDEX('Bedarf'!$D$5:$D$103,MATCH($B177,'Bedarf'!$A$5:$A$103,0)),""))</f>
        <v/>
      </c>
      <c r="G177" s="8">
        <f>IF($B177="","",IFERROR(INDEX('Bedarf'!$E$5:$E$103,MATCH($B177,'Bedarf'!$A$5:$A$103,0)),""))</f>
        <v/>
      </c>
      <c r="H177" s="8">
        <f>IF($C177="","",IFERROR(INDEX('Aushilfen'!$B$5:$B$103,MATCH($C177,'Aushilfen'!$A$5:$A$103,0)),""))</f>
        <v/>
      </c>
      <c r="I177" s="20">
        <f>IF(OR($C177="",$G177=""),"",IFERROR(INDEX('Aushilfen'!$D$5:$G$103,MATCH($C177,'Aushilfen'!$A$5:$A$103,0),MATCH($G177,tblAushilfen[[#Headers],[Service]:[Spüle]],0)),"Nein"))</f>
        <v/>
      </c>
      <c r="J177" s="20">
        <f>IF(OR($C177="",$D177="",$E177=""),"",IF(COUNTIFS('Verfügbarkeit'!$B$5:$B$203,$C177,'Verfügbarkeit'!$C$5:$C$203,"&lt;="&amp;$D177,'Verfügbarkeit'!$D$5:$D$203,"&gt;="&amp;$E177)&gt;0,"Ja","Nein"))</f>
        <v/>
      </c>
      <c r="K177" s="20">
        <f>IF($C177="","",IFERROR(INDEX('Aushilfen'!$C$5:$C$103,MATCH($C177,'Aushilfen'!$A$5:$A$103,0)),""))</f>
        <v/>
      </c>
      <c r="L177" s="20">
        <f>IF(OR($C177="",$D177="",$E177=""),"",IF(COUNTIFS('Einsatzplan'!$C$9:$C$207,$C177,'Einsatzplan'!$D$9:$D$207,"&lt;"&amp;$E177,'Einsatzplan'!$E$9:$E$207,"&gt;"&amp;$D177)&gt;1,"Konflikt","OK"))</f>
        <v/>
      </c>
      <c r="M177" s="25">
        <f>IF(OR($D177="",$E177=""),"",IFERROR(($E177-$D177)*24,""))</f>
        <v/>
      </c>
      <c r="N177" s="35">
        <f>IF($D177="","",INT($D177)-WEEKDAY(INT($D177),2)+1)</f>
        <v/>
      </c>
      <c r="O177" s="25">
        <f>IF(OR($C177="",$N177=""),"",IFERROR(SUMIFS('Einsatzplan'!$M$9:$M$207,'Einsatzplan'!$C$9:$C$207,$C177,'Einsatzplan'!$N$9:$N$207,$N177),""))</f>
        <v/>
      </c>
      <c r="P177" s="20">
        <f>IF(OR($A177="",$B177="",$C177=""),"",IF(AND($I177="Ja",$J177="Ja",$K177="Ja",$L177="OK",$M177&lt;='Übersicht'!$B$4,$O177&lt;=IFERROR(INDEX('Aushilfen'!$H$5:$H$103,MATCH($C177,'Aushilfen'!$A$5:$A$103,0)),0)),"OK","Prüfen"))</f>
        <v/>
      </c>
      <c r="Q177" s="9" t="n"/>
    </row>
    <row r="178" ht="22" customHeight="1">
      <c r="A178" s="9" t="n"/>
      <c r="B178" s="9" t="n"/>
      <c r="C178" s="9" t="n"/>
      <c r="D178" s="36">
        <f>IF($B178="","",IFERROR(INDEX('Bedarf'!$B$5:$B$103,MATCH($B178,'Bedarf'!$A$5:$A$103,0)),""))</f>
        <v/>
      </c>
      <c r="E178" s="36">
        <f>IF($B178="","",IFERROR(INDEX('Bedarf'!$C$5:$C$103,MATCH($B178,'Bedarf'!$A$5:$A$103,0)),""))</f>
        <v/>
      </c>
      <c r="F178" s="12">
        <f>IF($B178="","",IFERROR(INDEX('Bedarf'!$D$5:$D$103,MATCH($B178,'Bedarf'!$A$5:$A$103,0)),""))</f>
        <v/>
      </c>
      <c r="G178" s="12">
        <f>IF($B178="","",IFERROR(INDEX('Bedarf'!$E$5:$E$103,MATCH($B178,'Bedarf'!$A$5:$A$103,0)),""))</f>
        <v/>
      </c>
      <c r="H178" s="12">
        <f>IF($C178="","",IFERROR(INDEX('Aushilfen'!$B$5:$B$103,MATCH($C178,'Aushilfen'!$A$5:$A$103,0)),""))</f>
        <v/>
      </c>
      <c r="I178" s="22">
        <f>IF(OR($C178="",$G178=""),"",IFERROR(INDEX('Aushilfen'!$D$5:$G$103,MATCH($C178,'Aushilfen'!$A$5:$A$103,0),MATCH($G178,tblAushilfen[[#Headers],[Service]:[Spüle]],0)),"Nein"))</f>
        <v/>
      </c>
      <c r="J178" s="22">
        <f>IF(OR($C178="",$D178="",$E178=""),"",IF(COUNTIFS('Verfügbarkeit'!$B$5:$B$203,$C178,'Verfügbarkeit'!$C$5:$C$203,"&lt;="&amp;$D178,'Verfügbarkeit'!$D$5:$D$203,"&gt;="&amp;$E178)&gt;0,"Ja","Nein"))</f>
        <v/>
      </c>
      <c r="K178" s="22">
        <f>IF($C178="","",IFERROR(INDEX('Aushilfen'!$C$5:$C$103,MATCH($C178,'Aushilfen'!$A$5:$A$103,0)),""))</f>
        <v/>
      </c>
      <c r="L178" s="22">
        <f>IF(OR($C178="",$D178="",$E178=""),"",IF(COUNTIFS('Einsatzplan'!$C$9:$C$207,$C178,'Einsatzplan'!$D$9:$D$207,"&lt;"&amp;$E178,'Einsatzplan'!$E$9:$E$207,"&gt;"&amp;$D178)&gt;1,"Konflikt","OK"))</f>
        <v/>
      </c>
      <c r="M178" s="28">
        <f>IF(OR($D178="",$E178=""),"",IFERROR(($E178-$D178)*24,""))</f>
        <v/>
      </c>
      <c r="N178" s="37">
        <f>IF($D178="","",INT($D178)-WEEKDAY(INT($D178),2)+1)</f>
        <v/>
      </c>
      <c r="O178" s="28">
        <f>IF(OR($C178="",$N178=""),"",IFERROR(SUMIFS('Einsatzplan'!$M$9:$M$207,'Einsatzplan'!$C$9:$C$207,$C178,'Einsatzplan'!$N$9:$N$207,$N178),""))</f>
        <v/>
      </c>
      <c r="P178" s="22">
        <f>IF(OR($A178="",$B178="",$C178=""),"",IF(AND($I178="Ja",$J178="Ja",$K178="Ja",$L178="OK",$M178&lt;='Übersicht'!$B$4,$O178&lt;=IFERROR(INDEX('Aushilfen'!$H$5:$H$103,MATCH($C178,'Aushilfen'!$A$5:$A$103,0)),0)),"OK","Prüfen"))</f>
        <v/>
      </c>
      <c r="Q178" s="9" t="n"/>
    </row>
    <row r="179" ht="22" customHeight="1">
      <c r="A179" s="9" t="n"/>
      <c r="B179" s="9" t="n"/>
      <c r="C179" s="9" t="n"/>
      <c r="D179" s="34">
        <f>IF($B179="","",IFERROR(INDEX('Bedarf'!$B$5:$B$103,MATCH($B179,'Bedarf'!$A$5:$A$103,0)),""))</f>
        <v/>
      </c>
      <c r="E179" s="34">
        <f>IF($B179="","",IFERROR(INDEX('Bedarf'!$C$5:$C$103,MATCH($B179,'Bedarf'!$A$5:$A$103,0)),""))</f>
        <v/>
      </c>
      <c r="F179" s="8">
        <f>IF($B179="","",IFERROR(INDEX('Bedarf'!$D$5:$D$103,MATCH($B179,'Bedarf'!$A$5:$A$103,0)),""))</f>
        <v/>
      </c>
      <c r="G179" s="8">
        <f>IF($B179="","",IFERROR(INDEX('Bedarf'!$E$5:$E$103,MATCH($B179,'Bedarf'!$A$5:$A$103,0)),""))</f>
        <v/>
      </c>
      <c r="H179" s="8">
        <f>IF($C179="","",IFERROR(INDEX('Aushilfen'!$B$5:$B$103,MATCH($C179,'Aushilfen'!$A$5:$A$103,0)),""))</f>
        <v/>
      </c>
      <c r="I179" s="20">
        <f>IF(OR($C179="",$G179=""),"",IFERROR(INDEX('Aushilfen'!$D$5:$G$103,MATCH($C179,'Aushilfen'!$A$5:$A$103,0),MATCH($G179,tblAushilfen[[#Headers],[Service]:[Spüle]],0)),"Nein"))</f>
        <v/>
      </c>
      <c r="J179" s="20">
        <f>IF(OR($C179="",$D179="",$E179=""),"",IF(COUNTIFS('Verfügbarkeit'!$B$5:$B$203,$C179,'Verfügbarkeit'!$C$5:$C$203,"&lt;="&amp;$D179,'Verfügbarkeit'!$D$5:$D$203,"&gt;="&amp;$E179)&gt;0,"Ja","Nein"))</f>
        <v/>
      </c>
      <c r="K179" s="20">
        <f>IF($C179="","",IFERROR(INDEX('Aushilfen'!$C$5:$C$103,MATCH($C179,'Aushilfen'!$A$5:$A$103,0)),""))</f>
        <v/>
      </c>
      <c r="L179" s="20">
        <f>IF(OR($C179="",$D179="",$E179=""),"",IF(COUNTIFS('Einsatzplan'!$C$9:$C$207,$C179,'Einsatzplan'!$D$9:$D$207,"&lt;"&amp;$E179,'Einsatzplan'!$E$9:$E$207,"&gt;"&amp;$D179)&gt;1,"Konflikt","OK"))</f>
        <v/>
      </c>
      <c r="M179" s="25">
        <f>IF(OR($D179="",$E179=""),"",IFERROR(($E179-$D179)*24,""))</f>
        <v/>
      </c>
      <c r="N179" s="35">
        <f>IF($D179="","",INT($D179)-WEEKDAY(INT($D179),2)+1)</f>
        <v/>
      </c>
      <c r="O179" s="25">
        <f>IF(OR($C179="",$N179=""),"",IFERROR(SUMIFS('Einsatzplan'!$M$9:$M$207,'Einsatzplan'!$C$9:$C$207,$C179,'Einsatzplan'!$N$9:$N$207,$N179),""))</f>
        <v/>
      </c>
      <c r="P179" s="20">
        <f>IF(OR($A179="",$B179="",$C179=""),"",IF(AND($I179="Ja",$J179="Ja",$K179="Ja",$L179="OK",$M179&lt;='Übersicht'!$B$4,$O179&lt;=IFERROR(INDEX('Aushilfen'!$H$5:$H$103,MATCH($C179,'Aushilfen'!$A$5:$A$103,0)),0)),"OK","Prüfen"))</f>
        <v/>
      </c>
      <c r="Q179" s="9" t="n"/>
    </row>
    <row r="180" ht="22" customHeight="1">
      <c r="A180" s="9" t="n"/>
      <c r="B180" s="9" t="n"/>
      <c r="C180" s="9" t="n"/>
      <c r="D180" s="36">
        <f>IF($B180="","",IFERROR(INDEX('Bedarf'!$B$5:$B$103,MATCH($B180,'Bedarf'!$A$5:$A$103,0)),""))</f>
        <v/>
      </c>
      <c r="E180" s="36">
        <f>IF($B180="","",IFERROR(INDEX('Bedarf'!$C$5:$C$103,MATCH($B180,'Bedarf'!$A$5:$A$103,0)),""))</f>
        <v/>
      </c>
      <c r="F180" s="12">
        <f>IF($B180="","",IFERROR(INDEX('Bedarf'!$D$5:$D$103,MATCH($B180,'Bedarf'!$A$5:$A$103,0)),""))</f>
        <v/>
      </c>
      <c r="G180" s="12">
        <f>IF($B180="","",IFERROR(INDEX('Bedarf'!$E$5:$E$103,MATCH($B180,'Bedarf'!$A$5:$A$103,0)),""))</f>
        <v/>
      </c>
      <c r="H180" s="12">
        <f>IF($C180="","",IFERROR(INDEX('Aushilfen'!$B$5:$B$103,MATCH($C180,'Aushilfen'!$A$5:$A$103,0)),""))</f>
        <v/>
      </c>
      <c r="I180" s="22">
        <f>IF(OR($C180="",$G180=""),"",IFERROR(INDEX('Aushilfen'!$D$5:$G$103,MATCH($C180,'Aushilfen'!$A$5:$A$103,0),MATCH($G180,tblAushilfen[[#Headers],[Service]:[Spüle]],0)),"Nein"))</f>
        <v/>
      </c>
      <c r="J180" s="22">
        <f>IF(OR($C180="",$D180="",$E180=""),"",IF(COUNTIFS('Verfügbarkeit'!$B$5:$B$203,$C180,'Verfügbarkeit'!$C$5:$C$203,"&lt;="&amp;$D180,'Verfügbarkeit'!$D$5:$D$203,"&gt;="&amp;$E180)&gt;0,"Ja","Nein"))</f>
        <v/>
      </c>
      <c r="K180" s="22">
        <f>IF($C180="","",IFERROR(INDEX('Aushilfen'!$C$5:$C$103,MATCH($C180,'Aushilfen'!$A$5:$A$103,0)),""))</f>
        <v/>
      </c>
      <c r="L180" s="22">
        <f>IF(OR($C180="",$D180="",$E180=""),"",IF(COUNTIFS('Einsatzplan'!$C$9:$C$207,$C180,'Einsatzplan'!$D$9:$D$207,"&lt;"&amp;$E180,'Einsatzplan'!$E$9:$E$207,"&gt;"&amp;$D180)&gt;1,"Konflikt","OK"))</f>
        <v/>
      </c>
      <c r="M180" s="28">
        <f>IF(OR($D180="",$E180=""),"",IFERROR(($E180-$D180)*24,""))</f>
        <v/>
      </c>
      <c r="N180" s="37">
        <f>IF($D180="","",INT($D180)-WEEKDAY(INT($D180),2)+1)</f>
        <v/>
      </c>
      <c r="O180" s="28">
        <f>IF(OR($C180="",$N180=""),"",IFERROR(SUMIFS('Einsatzplan'!$M$9:$M$207,'Einsatzplan'!$C$9:$C$207,$C180,'Einsatzplan'!$N$9:$N$207,$N180),""))</f>
        <v/>
      </c>
      <c r="P180" s="22">
        <f>IF(OR($A180="",$B180="",$C180=""),"",IF(AND($I180="Ja",$J180="Ja",$K180="Ja",$L180="OK",$M180&lt;='Übersicht'!$B$4,$O180&lt;=IFERROR(INDEX('Aushilfen'!$H$5:$H$103,MATCH($C180,'Aushilfen'!$A$5:$A$103,0)),0)),"OK","Prüfen"))</f>
        <v/>
      </c>
      <c r="Q180" s="9" t="n"/>
    </row>
    <row r="181" ht="22" customHeight="1">
      <c r="A181" s="9" t="n"/>
      <c r="B181" s="9" t="n"/>
      <c r="C181" s="9" t="n"/>
      <c r="D181" s="34">
        <f>IF($B181="","",IFERROR(INDEX('Bedarf'!$B$5:$B$103,MATCH($B181,'Bedarf'!$A$5:$A$103,0)),""))</f>
        <v/>
      </c>
      <c r="E181" s="34">
        <f>IF($B181="","",IFERROR(INDEX('Bedarf'!$C$5:$C$103,MATCH($B181,'Bedarf'!$A$5:$A$103,0)),""))</f>
        <v/>
      </c>
      <c r="F181" s="8">
        <f>IF($B181="","",IFERROR(INDEX('Bedarf'!$D$5:$D$103,MATCH($B181,'Bedarf'!$A$5:$A$103,0)),""))</f>
        <v/>
      </c>
      <c r="G181" s="8">
        <f>IF($B181="","",IFERROR(INDEX('Bedarf'!$E$5:$E$103,MATCH($B181,'Bedarf'!$A$5:$A$103,0)),""))</f>
        <v/>
      </c>
      <c r="H181" s="8">
        <f>IF($C181="","",IFERROR(INDEX('Aushilfen'!$B$5:$B$103,MATCH($C181,'Aushilfen'!$A$5:$A$103,0)),""))</f>
        <v/>
      </c>
      <c r="I181" s="20">
        <f>IF(OR($C181="",$G181=""),"",IFERROR(INDEX('Aushilfen'!$D$5:$G$103,MATCH($C181,'Aushilfen'!$A$5:$A$103,0),MATCH($G181,tblAushilfen[[#Headers],[Service]:[Spüle]],0)),"Nein"))</f>
        <v/>
      </c>
      <c r="J181" s="20">
        <f>IF(OR($C181="",$D181="",$E181=""),"",IF(COUNTIFS('Verfügbarkeit'!$B$5:$B$203,$C181,'Verfügbarkeit'!$C$5:$C$203,"&lt;="&amp;$D181,'Verfügbarkeit'!$D$5:$D$203,"&gt;="&amp;$E181)&gt;0,"Ja","Nein"))</f>
        <v/>
      </c>
      <c r="K181" s="20">
        <f>IF($C181="","",IFERROR(INDEX('Aushilfen'!$C$5:$C$103,MATCH($C181,'Aushilfen'!$A$5:$A$103,0)),""))</f>
        <v/>
      </c>
      <c r="L181" s="20">
        <f>IF(OR($C181="",$D181="",$E181=""),"",IF(COUNTIFS('Einsatzplan'!$C$9:$C$207,$C181,'Einsatzplan'!$D$9:$D$207,"&lt;"&amp;$E181,'Einsatzplan'!$E$9:$E$207,"&gt;"&amp;$D181)&gt;1,"Konflikt","OK"))</f>
        <v/>
      </c>
      <c r="M181" s="25">
        <f>IF(OR($D181="",$E181=""),"",IFERROR(($E181-$D181)*24,""))</f>
        <v/>
      </c>
      <c r="N181" s="35">
        <f>IF($D181="","",INT($D181)-WEEKDAY(INT($D181),2)+1)</f>
        <v/>
      </c>
      <c r="O181" s="25">
        <f>IF(OR($C181="",$N181=""),"",IFERROR(SUMIFS('Einsatzplan'!$M$9:$M$207,'Einsatzplan'!$C$9:$C$207,$C181,'Einsatzplan'!$N$9:$N$207,$N181),""))</f>
        <v/>
      </c>
      <c r="P181" s="20">
        <f>IF(OR($A181="",$B181="",$C181=""),"",IF(AND($I181="Ja",$J181="Ja",$K181="Ja",$L181="OK",$M181&lt;='Übersicht'!$B$4,$O181&lt;=IFERROR(INDEX('Aushilfen'!$H$5:$H$103,MATCH($C181,'Aushilfen'!$A$5:$A$103,0)),0)),"OK","Prüfen"))</f>
        <v/>
      </c>
      <c r="Q181" s="9" t="n"/>
    </row>
    <row r="182" ht="22" customHeight="1">
      <c r="A182" s="9" t="n"/>
      <c r="B182" s="9" t="n"/>
      <c r="C182" s="9" t="n"/>
      <c r="D182" s="36">
        <f>IF($B182="","",IFERROR(INDEX('Bedarf'!$B$5:$B$103,MATCH($B182,'Bedarf'!$A$5:$A$103,0)),""))</f>
        <v/>
      </c>
      <c r="E182" s="36">
        <f>IF($B182="","",IFERROR(INDEX('Bedarf'!$C$5:$C$103,MATCH($B182,'Bedarf'!$A$5:$A$103,0)),""))</f>
        <v/>
      </c>
      <c r="F182" s="12">
        <f>IF($B182="","",IFERROR(INDEX('Bedarf'!$D$5:$D$103,MATCH($B182,'Bedarf'!$A$5:$A$103,0)),""))</f>
        <v/>
      </c>
      <c r="G182" s="12">
        <f>IF($B182="","",IFERROR(INDEX('Bedarf'!$E$5:$E$103,MATCH($B182,'Bedarf'!$A$5:$A$103,0)),""))</f>
        <v/>
      </c>
      <c r="H182" s="12">
        <f>IF($C182="","",IFERROR(INDEX('Aushilfen'!$B$5:$B$103,MATCH($C182,'Aushilfen'!$A$5:$A$103,0)),""))</f>
        <v/>
      </c>
      <c r="I182" s="22">
        <f>IF(OR($C182="",$G182=""),"",IFERROR(INDEX('Aushilfen'!$D$5:$G$103,MATCH($C182,'Aushilfen'!$A$5:$A$103,0),MATCH($G182,tblAushilfen[[#Headers],[Service]:[Spüle]],0)),"Nein"))</f>
        <v/>
      </c>
      <c r="J182" s="22">
        <f>IF(OR($C182="",$D182="",$E182=""),"",IF(COUNTIFS('Verfügbarkeit'!$B$5:$B$203,$C182,'Verfügbarkeit'!$C$5:$C$203,"&lt;="&amp;$D182,'Verfügbarkeit'!$D$5:$D$203,"&gt;="&amp;$E182)&gt;0,"Ja","Nein"))</f>
        <v/>
      </c>
      <c r="K182" s="22">
        <f>IF($C182="","",IFERROR(INDEX('Aushilfen'!$C$5:$C$103,MATCH($C182,'Aushilfen'!$A$5:$A$103,0)),""))</f>
        <v/>
      </c>
      <c r="L182" s="22">
        <f>IF(OR($C182="",$D182="",$E182=""),"",IF(COUNTIFS('Einsatzplan'!$C$9:$C$207,$C182,'Einsatzplan'!$D$9:$D$207,"&lt;"&amp;$E182,'Einsatzplan'!$E$9:$E$207,"&gt;"&amp;$D182)&gt;1,"Konflikt","OK"))</f>
        <v/>
      </c>
      <c r="M182" s="28">
        <f>IF(OR($D182="",$E182=""),"",IFERROR(($E182-$D182)*24,""))</f>
        <v/>
      </c>
      <c r="N182" s="37">
        <f>IF($D182="","",INT($D182)-WEEKDAY(INT($D182),2)+1)</f>
        <v/>
      </c>
      <c r="O182" s="28">
        <f>IF(OR($C182="",$N182=""),"",IFERROR(SUMIFS('Einsatzplan'!$M$9:$M$207,'Einsatzplan'!$C$9:$C$207,$C182,'Einsatzplan'!$N$9:$N$207,$N182),""))</f>
        <v/>
      </c>
      <c r="P182" s="22">
        <f>IF(OR($A182="",$B182="",$C182=""),"",IF(AND($I182="Ja",$J182="Ja",$K182="Ja",$L182="OK",$M182&lt;='Übersicht'!$B$4,$O182&lt;=IFERROR(INDEX('Aushilfen'!$H$5:$H$103,MATCH($C182,'Aushilfen'!$A$5:$A$103,0)),0)),"OK","Prüfen"))</f>
        <v/>
      </c>
      <c r="Q182" s="9" t="n"/>
    </row>
    <row r="183" ht="22" customHeight="1">
      <c r="A183" s="9" t="n"/>
      <c r="B183" s="9" t="n"/>
      <c r="C183" s="9" t="n"/>
      <c r="D183" s="34">
        <f>IF($B183="","",IFERROR(INDEX('Bedarf'!$B$5:$B$103,MATCH($B183,'Bedarf'!$A$5:$A$103,0)),""))</f>
        <v/>
      </c>
      <c r="E183" s="34">
        <f>IF($B183="","",IFERROR(INDEX('Bedarf'!$C$5:$C$103,MATCH($B183,'Bedarf'!$A$5:$A$103,0)),""))</f>
        <v/>
      </c>
      <c r="F183" s="8">
        <f>IF($B183="","",IFERROR(INDEX('Bedarf'!$D$5:$D$103,MATCH($B183,'Bedarf'!$A$5:$A$103,0)),""))</f>
        <v/>
      </c>
      <c r="G183" s="8">
        <f>IF($B183="","",IFERROR(INDEX('Bedarf'!$E$5:$E$103,MATCH($B183,'Bedarf'!$A$5:$A$103,0)),""))</f>
        <v/>
      </c>
      <c r="H183" s="8">
        <f>IF($C183="","",IFERROR(INDEX('Aushilfen'!$B$5:$B$103,MATCH($C183,'Aushilfen'!$A$5:$A$103,0)),""))</f>
        <v/>
      </c>
      <c r="I183" s="20">
        <f>IF(OR($C183="",$G183=""),"",IFERROR(INDEX('Aushilfen'!$D$5:$G$103,MATCH($C183,'Aushilfen'!$A$5:$A$103,0),MATCH($G183,tblAushilfen[[#Headers],[Service]:[Spüle]],0)),"Nein"))</f>
        <v/>
      </c>
      <c r="J183" s="20">
        <f>IF(OR($C183="",$D183="",$E183=""),"",IF(COUNTIFS('Verfügbarkeit'!$B$5:$B$203,$C183,'Verfügbarkeit'!$C$5:$C$203,"&lt;="&amp;$D183,'Verfügbarkeit'!$D$5:$D$203,"&gt;="&amp;$E183)&gt;0,"Ja","Nein"))</f>
        <v/>
      </c>
      <c r="K183" s="20">
        <f>IF($C183="","",IFERROR(INDEX('Aushilfen'!$C$5:$C$103,MATCH($C183,'Aushilfen'!$A$5:$A$103,0)),""))</f>
        <v/>
      </c>
      <c r="L183" s="20">
        <f>IF(OR($C183="",$D183="",$E183=""),"",IF(COUNTIFS('Einsatzplan'!$C$9:$C$207,$C183,'Einsatzplan'!$D$9:$D$207,"&lt;"&amp;$E183,'Einsatzplan'!$E$9:$E$207,"&gt;"&amp;$D183)&gt;1,"Konflikt","OK"))</f>
        <v/>
      </c>
      <c r="M183" s="25">
        <f>IF(OR($D183="",$E183=""),"",IFERROR(($E183-$D183)*24,""))</f>
        <v/>
      </c>
      <c r="N183" s="35">
        <f>IF($D183="","",INT($D183)-WEEKDAY(INT($D183),2)+1)</f>
        <v/>
      </c>
      <c r="O183" s="25">
        <f>IF(OR($C183="",$N183=""),"",IFERROR(SUMIFS('Einsatzplan'!$M$9:$M$207,'Einsatzplan'!$C$9:$C$207,$C183,'Einsatzplan'!$N$9:$N$207,$N183),""))</f>
        <v/>
      </c>
      <c r="P183" s="20">
        <f>IF(OR($A183="",$B183="",$C183=""),"",IF(AND($I183="Ja",$J183="Ja",$K183="Ja",$L183="OK",$M183&lt;='Übersicht'!$B$4,$O183&lt;=IFERROR(INDEX('Aushilfen'!$H$5:$H$103,MATCH($C183,'Aushilfen'!$A$5:$A$103,0)),0)),"OK","Prüfen"))</f>
        <v/>
      </c>
      <c r="Q183" s="9" t="n"/>
    </row>
    <row r="184" ht="22" customHeight="1">
      <c r="A184" s="9" t="n"/>
      <c r="B184" s="9" t="n"/>
      <c r="C184" s="9" t="n"/>
      <c r="D184" s="36">
        <f>IF($B184="","",IFERROR(INDEX('Bedarf'!$B$5:$B$103,MATCH($B184,'Bedarf'!$A$5:$A$103,0)),""))</f>
        <v/>
      </c>
      <c r="E184" s="36">
        <f>IF($B184="","",IFERROR(INDEX('Bedarf'!$C$5:$C$103,MATCH($B184,'Bedarf'!$A$5:$A$103,0)),""))</f>
        <v/>
      </c>
      <c r="F184" s="12">
        <f>IF($B184="","",IFERROR(INDEX('Bedarf'!$D$5:$D$103,MATCH($B184,'Bedarf'!$A$5:$A$103,0)),""))</f>
        <v/>
      </c>
      <c r="G184" s="12">
        <f>IF($B184="","",IFERROR(INDEX('Bedarf'!$E$5:$E$103,MATCH($B184,'Bedarf'!$A$5:$A$103,0)),""))</f>
        <v/>
      </c>
      <c r="H184" s="12">
        <f>IF($C184="","",IFERROR(INDEX('Aushilfen'!$B$5:$B$103,MATCH($C184,'Aushilfen'!$A$5:$A$103,0)),""))</f>
        <v/>
      </c>
      <c r="I184" s="22">
        <f>IF(OR($C184="",$G184=""),"",IFERROR(INDEX('Aushilfen'!$D$5:$G$103,MATCH($C184,'Aushilfen'!$A$5:$A$103,0),MATCH($G184,tblAushilfen[[#Headers],[Service]:[Spüle]],0)),"Nein"))</f>
        <v/>
      </c>
      <c r="J184" s="22">
        <f>IF(OR($C184="",$D184="",$E184=""),"",IF(COUNTIFS('Verfügbarkeit'!$B$5:$B$203,$C184,'Verfügbarkeit'!$C$5:$C$203,"&lt;="&amp;$D184,'Verfügbarkeit'!$D$5:$D$203,"&gt;="&amp;$E184)&gt;0,"Ja","Nein"))</f>
        <v/>
      </c>
      <c r="K184" s="22">
        <f>IF($C184="","",IFERROR(INDEX('Aushilfen'!$C$5:$C$103,MATCH($C184,'Aushilfen'!$A$5:$A$103,0)),""))</f>
        <v/>
      </c>
      <c r="L184" s="22">
        <f>IF(OR($C184="",$D184="",$E184=""),"",IF(COUNTIFS('Einsatzplan'!$C$9:$C$207,$C184,'Einsatzplan'!$D$9:$D$207,"&lt;"&amp;$E184,'Einsatzplan'!$E$9:$E$207,"&gt;"&amp;$D184)&gt;1,"Konflikt","OK"))</f>
        <v/>
      </c>
      <c r="M184" s="28">
        <f>IF(OR($D184="",$E184=""),"",IFERROR(($E184-$D184)*24,""))</f>
        <v/>
      </c>
      <c r="N184" s="37">
        <f>IF($D184="","",INT($D184)-WEEKDAY(INT($D184),2)+1)</f>
        <v/>
      </c>
      <c r="O184" s="28">
        <f>IF(OR($C184="",$N184=""),"",IFERROR(SUMIFS('Einsatzplan'!$M$9:$M$207,'Einsatzplan'!$C$9:$C$207,$C184,'Einsatzplan'!$N$9:$N$207,$N184),""))</f>
        <v/>
      </c>
      <c r="P184" s="22">
        <f>IF(OR($A184="",$B184="",$C184=""),"",IF(AND($I184="Ja",$J184="Ja",$K184="Ja",$L184="OK",$M184&lt;='Übersicht'!$B$4,$O184&lt;=IFERROR(INDEX('Aushilfen'!$H$5:$H$103,MATCH($C184,'Aushilfen'!$A$5:$A$103,0)),0)),"OK","Prüfen"))</f>
        <v/>
      </c>
      <c r="Q184" s="9" t="n"/>
    </row>
    <row r="185" ht="22" customHeight="1">
      <c r="A185" s="9" t="n"/>
      <c r="B185" s="9" t="n"/>
      <c r="C185" s="9" t="n"/>
      <c r="D185" s="34">
        <f>IF($B185="","",IFERROR(INDEX('Bedarf'!$B$5:$B$103,MATCH($B185,'Bedarf'!$A$5:$A$103,0)),""))</f>
        <v/>
      </c>
      <c r="E185" s="34">
        <f>IF($B185="","",IFERROR(INDEX('Bedarf'!$C$5:$C$103,MATCH($B185,'Bedarf'!$A$5:$A$103,0)),""))</f>
        <v/>
      </c>
      <c r="F185" s="8">
        <f>IF($B185="","",IFERROR(INDEX('Bedarf'!$D$5:$D$103,MATCH($B185,'Bedarf'!$A$5:$A$103,0)),""))</f>
        <v/>
      </c>
      <c r="G185" s="8">
        <f>IF($B185="","",IFERROR(INDEX('Bedarf'!$E$5:$E$103,MATCH($B185,'Bedarf'!$A$5:$A$103,0)),""))</f>
        <v/>
      </c>
      <c r="H185" s="8">
        <f>IF($C185="","",IFERROR(INDEX('Aushilfen'!$B$5:$B$103,MATCH($C185,'Aushilfen'!$A$5:$A$103,0)),""))</f>
        <v/>
      </c>
      <c r="I185" s="20">
        <f>IF(OR($C185="",$G185=""),"",IFERROR(INDEX('Aushilfen'!$D$5:$G$103,MATCH($C185,'Aushilfen'!$A$5:$A$103,0),MATCH($G185,tblAushilfen[[#Headers],[Service]:[Spüle]],0)),"Nein"))</f>
        <v/>
      </c>
      <c r="J185" s="20">
        <f>IF(OR($C185="",$D185="",$E185=""),"",IF(COUNTIFS('Verfügbarkeit'!$B$5:$B$203,$C185,'Verfügbarkeit'!$C$5:$C$203,"&lt;="&amp;$D185,'Verfügbarkeit'!$D$5:$D$203,"&gt;="&amp;$E185)&gt;0,"Ja","Nein"))</f>
        <v/>
      </c>
      <c r="K185" s="20">
        <f>IF($C185="","",IFERROR(INDEX('Aushilfen'!$C$5:$C$103,MATCH($C185,'Aushilfen'!$A$5:$A$103,0)),""))</f>
        <v/>
      </c>
      <c r="L185" s="20">
        <f>IF(OR($C185="",$D185="",$E185=""),"",IF(COUNTIFS('Einsatzplan'!$C$9:$C$207,$C185,'Einsatzplan'!$D$9:$D$207,"&lt;"&amp;$E185,'Einsatzplan'!$E$9:$E$207,"&gt;"&amp;$D185)&gt;1,"Konflikt","OK"))</f>
        <v/>
      </c>
      <c r="M185" s="25">
        <f>IF(OR($D185="",$E185=""),"",IFERROR(($E185-$D185)*24,""))</f>
        <v/>
      </c>
      <c r="N185" s="35">
        <f>IF($D185="","",INT($D185)-WEEKDAY(INT($D185),2)+1)</f>
        <v/>
      </c>
      <c r="O185" s="25">
        <f>IF(OR($C185="",$N185=""),"",IFERROR(SUMIFS('Einsatzplan'!$M$9:$M$207,'Einsatzplan'!$C$9:$C$207,$C185,'Einsatzplan'!$N$9:$N$207,$N185),""))</f>
        <v/>
      </c>
      <c r="P185" s="20">
        <f>IF(OR($A185="",$B185="",$C185=""),"",IF(AND($I185="Ja",$J185="Ja",$K185="Ja",$L185="OK",$M185&lt;='Übersicht'!$B$4,$O185&lt;=IFERROR(INDEX('Aushilfen'!$H$5:$H$103,MATCH($C185,'Aushilfen'!$A$5:$A$103,0)),0)),"OK","Prüfen"))</f>
        <v/>
      </c>
      <c r="Q185" s="9" t="n"/>
    </row>
    <row r="186" ht="22" customHeight="1">
      <c r="A186" s="9" t="n"/>
      <c r="B186" s="9" t="n"/>
      <c r="C186" s="9" t="n"/>
      <c r="D186" s="36">
        <f>IF($B186="","",IFERROR(INDEX('Bedarf'!$B$5:$B$103,MATCH($B186,'Bedarf'!$A$5:$A$103,0)),""))</f>
        <v/>
      </c>
      <c r="E186" s="36">
        <f>IF($B186="","",IFERROR(INDEX('Bedarf'!$C$5:$C$103,MATCH($B186,'Bedarf'!$A$5:$A$103,0)),""))</f>
        <v/>
      </c>
      <c r="F186" s="12">
        <f>IF($B186="","",IFERROR(INDEX('Bedarf'!$D$5:$D$103,MATCH($B186,'Bedarf'!$A$5:$A$103,0)),""))</f>
        <v/>
      </c>
      <c r="G186" s="12">
        <f>IF($B186="","",IFERROR(INDEX('Bedarf'!$E$5:$E$103,MATCH($B186,'Bedarf'!$A$5:$A$103,0)),""))</f>
        <v/>
      </c>
      <c r="H186" s="12">
        <f>IF($C186="","",IFERROR(INDEX('Aushilfen'!$B$5:$B$103,MATCH($C186,'Aushilfen'!$A$5:$A$103,0)),""))</f>
        <v/>
      </c>
      <c r="I186" s="22">
        <f>IF(OR($C186="",$G186=""),"",IFERROR(INDEX('Aushilfen'!$D$5:$G$103,MATCH($C186,'Aushilfen'!$A$5:$A$103,0),MATCH($G186,tblAushilfen[[#Headers],[Service]:[Spüle]],0)),"Nein"))</f>
        <v/>
      </c>
      <c r="J186" s="22">
        <f>IF(OR($C186="",$D186="",$E186=""),"",IF(COUNTIFS('Verfügbarkeit'!$B$5:$B$203,$C186,'Verfügbarkeit'!$C$5:$C$203,"&lt;="&amp;$D186,'Verfügbarkeit'!$D$5:$D$203,"&gt;="&amp;$E186)&gt;0,"Ja","Nein"))</f>
        <v/>
      </c>
      <c r="K186" s="22">
        <f>IF($C186="","",IFERROR(INDEX('Aushilfen'!$C$5:$C$103,MATCH($C186,'Aushilfen'!$A$5:$A$103,0)),""))</f>
        <v/>
      </c>
      <c r="L186" s="22">
        <f>IF(OR($C186="",$D186="",$E186=""),"",IF(COUNTIFS('Einsatzplan'!$C$9:$C$207,$C186,'Einsatzplan'!$D$9:$D$207,"&lt;"&amp;$E186,'Einsatzplan'!$E$9:$E$207,"&gt;"&amp;$D186)&gt;1,"Konflikt","OK"))</f>
        <v/>
      </c>
      <c r="M186" s="28">
        <f>IF(OR($D186="",$E186=""),"",IFERROR(($E186-$D186)*24,""))</f>
        <v/>
      </c>
      <c r="N186" s="37">
        <f>IF($D186="","",INT($D186)-WEEKDAY(INT($D186),2)+1)</f>
        <v/>
      </c>
      <c r="O186" s="28">
        <f>IF(OR($C186="",$N186=""),"",IFERROR(SUMIFS('Einsatzplan'!$M$9:$M$207,'Einsatzplan'!$C$9:$C$207,$C186,'Einsatzplan'!$N$9:$N$207,$N186),""))</f>
        <v/>
      </c>
      <c r="P186" s="22">
        <f>IF(OR($A186="",$B186="",$C186=""),"",IF(AND($I186="Ja",$J186="Ja",$K186="Ja",$L186="OK",$M186&lt;='Übersicht'!$B$4,$O186&lt;=IFERROR(INDEX('Aushilfen'!$H$5:$H$103,MATCH($C186,'Aushilfen'!$A$5:$A$103,0)),0)),"OK","Prüfen"))</f>
        <v/>
      </c>
      <c r="Q186" s="9" t="n"/>
    </row>
    <row r="187" ht="22" customHeight="1">
      <c r="A187" s="9" t="n"/>
      <c r="B187" s="9" t="n"/>
      <c r="C187" s="9" t="n"/>
      <c r="D187" s="34">
        <f>IF($B187="","",IFERROR(INDEX('Bedarf'!$B$5:$B$103,MATCH($B187,'Bedarf'!$A$5:$A$103,0)),""))</f>
        <v/>
      </c>
      <c r="E187" s="34">
        <f>IF($B187="","",IFERROR(INDEX('Bedarf'!$C$5:$C$103,MATCH($B187,'Bedarf'!$A$5:$A$103,0)),""))</f>
        <v/>
      </c>
      <c r="F187" s="8">
        <f>IF($B187="","",IFERROR(INDEX('Bedarf'!$D$5:$D$103,MATCH($B187,'Bedarf'!$A$5:$A$103,0)),""))</f>
        <v/>
      </c>
      <c r="G187" s="8">
        <f>IF($B187="","",IFERROR(INDEX('Bedarf'!$E$5:$E$103,MATCH($B187,'Bedarf'!$A$5:$A$103,0)),""))</f>
        <v/>
      </c>
      <c r="H187" s="8">
        <f>IF($C187="","",IFERROR(INDEX('Aushilfen'!$B$5:$B$103,MATCH($C187,'Aushilfen'!$A$5:$A$103,0)),""))</f>
        <v/>
      </c>
      <c r="I187" s="20">
        <f>IF(OR($C187="",$G187=""),"",IFERROR(INDEX('Aushilfen'!$D$5:$G$103,MATCH($C187,'Aushilfen'!$A$5:$A$103,0),MATCH($G187,tblAushilfen[[#Headers],[Service]:[Spüle]],0)),"Nein"))</f>
        <v/>
      </c>
      <c r="J187" s="20">
        <f>IF(OR($C187="",$D187="",$E187=""),"",IF(COUNTIFS('Verfügbarkeit'!$B$5:$B$203,$C187,'Verfügbarkeit'!$C$5:$C$203,"&lt;="&amp;$D187,'Verfügbarkeit'!$D$5:$D$203,"&gt;="&amp;$E187)&gt;0,"Ja","Nein"))</f>
        <v/>
      </c>
      <c r="K187" s="20">
        <f>IF($C187="","",IFERROR(INDEX('Aushilfen'!$C$5:$C$103,MATCH($C187,'Aushilfen'!$A$5:$A$103,0)),""))</f>
        <v/>
      </c>
      <c r="L187" s="20">
        <f>IF(OR($C187="",$D187="",$E187=""),"",IF(COUNTIFS('Einsatzplan'!$C$9:$C$207,$C187,'Einsatzplan'!$D$9:$D$207,"&lt;"&amp;$E187,'Einsatzplan'!$E$9:$E$207,"&gt;"&amp;$D187)&gt;1,"Konflikt","OK"))</f>
        <v/>
      </c>
      <c r="M187" s="25">
        <f>IF(OR($D187="",$E187=""),"",IFERROR(($E187-$D187)*24,""))</f>
        <v/>
      </c>
      <c r="N187" s="35">
        <f>IF($D187="","",INT($D187)-WEEKDAY(INT($D187),2)+1)</f>
        <v/>
      </c>
      <c r="O187" s="25">
        <f>IF(OR($C187="",$N187=""),"",IFERROR(SUMIFS('Einsatzplan'!$M$9:$M$207,'Einsatzplan'!$C$9:$C$207,$C187,'Einsatzplan'!$N$9:$N$207,$N187),""))</f>
        <v/>
      </c>
      <c r="P187" s="20">
        <f>IF(OR($A187="",$B187="",$C187=""),"",IF(AND($I187="Ja",$J187="Ja",$K187="Ja",$L187="OK",$M187&lt;='Übersicht'!$B$4,$O187&lt;=IFERROR(INDEX('Aushilfen'!$H$5:$H$103,MATCH($C187,'Aushilfen'!$A$5:$A$103,0)),0)),"OK","Prüfen"))</f>
        <v/>
      </c>
      <c r="Q187" s="9" t="n"/>
    </row>
    <row r="188" ht="22" customHeight="1">
      <c r="A188" s="9" t="n"/>
      <c r="B188" s="9" t="n"/>
      <c r="C188" s="9" t="n"/>
      <c r="D188" s="36">
        <f>IF($B188="","",IFERROR(INDEX('Bedarf'!$B$5:$B$103,MATCH($B188,'Bedarf'!$A$5:$A$103,0)),""))</f>
        <v/>
      </c>
      <c r="E188" s="36">
        <f>IF($B188="","",IFERROR(INDEX('Bedarf'!$C$5:$C$103,MATCH($B188,'Bedarf'!$A$5:$A$103,0)),""))</f>
        <v/>
      </c>
      <c r="F188" s="12">
        <f>IF($B188="","",IFERROR(INDEX('Bedarf'!$D$5:$D$103,MATCH($B188,'Bedarf'!$A$5:$A$103,0)),""))</f>
        <v/>
      </c>
      <c r="G188" s="12">
        <f>IF($B188="","",IFERROR(INDEX('Bedarf'!$E$5:$E$103,MATCH($B188,'Bedarf'!$A$5:$A$103,0)),""))</f>
        <v/>
      </c>
      <c r="H188" s="12">
        <f>IF($C188="","",IFERROR(INDEX('Aushilfen'!$B$5:$B$103,MATCH($C188,'Aushilfen'!$A$5:$A$103,0)),""))</f>
        <v/>
      </c>
      <c r="I188" s="22">
        <f>IF(OR($C188="",$G188=""),"",IFERROR(INDEX('Aushilfen'!$D$5:$G$103,MATCH($C188,'Aushilfen'!$A$5:$A$103,0),MATCH($G188,tblAushilfen[[#Headers],[Service]:[Spüle]],0)),"Nein"))</f>
        <v/>
      </c>
      <c r="J188" s="22">
        <f>IF(OR($C188="",$D188="",$E188=""),"",IF(COUNTIFS('Verfügbarkeit'!$B$5:$B$203,$C188,'Verfügbarkeit'!$C$5:$C$203,"&lt;="&amp;$D188,'Verfügbarkeit'!$D$5:$D$203,"&gt;="&amp;$E188)&gt;0,"Ja","Nein"))</f>
        <v/>
      </c>
      <c r="K188" s="22">
        <f>IF($C188="","",IFERROR(INDEX('Aushilfen'!$C$5:$C$103,MATCH($C188,'Aushilfen'!$A$5:$A$103,0)),""))</f>
        <v/>
      </c>
      <c r="L188" s="22">
        <f>IF(OR($C188="",$D188="",$E188=""),"",IF(COUNTIFS('Einsatzplan'!$C$9:$C$207,$C188,'Einsatzplan'!$D$9:$D$207,"&lt;"&amp;$E188,'Einsatzplan'!$E$9:$E$207,"&gt;"&amp;$D188)&gt;1,"Konflikt","OK"))</f>
        <v/>
      </c>
      <c r="M188" s="28">
        <f>IF(OR($D188="",$E188=""),"",IFERROR(($E188-$D188)*24,""))</f>
        <v/>
      </c>
      <c r="N188" s="37">
        <f>IF($D188="","",INT($D188)-WEEKDAY(INT($D188),2)+1)</f>
        <v/>
      </c>
      <c r="O188" s="28">
        <f>IF(OR($C188="",$N188=""),"",IFERROR(SUMIFS('Einsatzplan'!$M$9:$M$207,'Einsatzplan'!$C$9:$C$207,$C188,'Einsatzplan'!$N$9:$N$207,$N188),""))</f>
        <v/>
      </c>
      <c r="P188" s="22">
        <f>IF(OR($A188="",$B188="",$C188=""),"",IF(AND($I188="Ja",$J188="Ja",$K188="Ja",$L188="OK",$M188&lt;='Übersicht'!$B$4,$O188&lt;=IFERROR(INDEX('Aushilfen'!$H$5:$H$103,MATCH($C188,'Aushilfen'!$A$5:$A$103,0)),0)),"OK","Prüfen"))</f>
        <v/>
      </c>
      <c r="Q188" s="9" t="n"/>
    </row>
    <row r="189" ht="22" customHeight="1">
      <c r="A189" s="9" t="n"/>
      <c r="B189" s="9" t="n"/>
      <c r="C189" s="9" t="n"/>
      <c r="D189" s="34">
        <f>IF($B189="","",IFERROR(INDEX('Bedarf'!$B$5:$B$103,MATCH($B189,'Bedarf'!$A$5:$A$103,0)),""))</f>
        <v/>
      </c>
      <c r="E189" s="34">
        <f>IF($B189="","",IFERROR(INDEX('Bedarf'!$C$5:$C$103,MATCH($B189,'Bedarf'!$A$5:$A$103,0)),""))</f>
        <v/>
      </c>
      <c r="F189" s="8">
        <f>IF($B189="","",IFERROR(INDEX('Bedarf'!$D$5:$D$103,MATCH($B189,'Bedarf'!$A$5:$A$103,0)),""))</f>
        <v/>
      </c>
      <c r="G189" s="8">
        <f>IF($B189="","",IFERROR(INDEX('Bedarf'!$E$5:$E$103,MATCH($B189,'Bedarf'!$A$5:$A$103,0)),""))</f>
        <v/>
      </c>
      <c r="H189" s="8">
        <f>IF($C189="","",IFERROR(INDEX('Aushilfen'!$B$5:$B$103,MATCH($C189,'Aushilfen'!$A$5:$A$103,0)),""))</f>
        <v/>
      </c>
      <c r="I189" s="20">
        <f>IF(OR($C189="",$G189=""),"",IFERROR(INDEX('Aushilfen'!$D$5:$G$103,MATCH($C189,'Aushilfen'!$A$5:$A$103,0),MATCH($G189,tblAushilfen[[#Headers],[Service]:[Spüle]],0)),"Nein"))</f>
        <v/>
      </c>
      <c r="J189" s="20">
        <f>IF(OR($C189="",$D189="",$E189=""),"",IF(COUNTIFS('Verfügbarkeit'!$B$5:$B$203,$C189,'Verfügbarkeit'!$C$5:$C$203,"&lt;="&amp;$D189,'Verfügbarkeit'!$D$5:$D$203,"&gt;="&amp;$E189)&gt;0,"Ja","Nein"))</f>
        <v/>
      </c>
      <c r="K189" s="20">
        <f>IF($C189="","",IFERROR(INDEX('Aushilfen'!$C$5:$C$103,MATCH($C189,'Aushilfen'!$A$5:$A$103,0)),""))</f>
        <v/>
      </c>
      <c r="L189" s="20">
        <f>IF(OR($C189="",$D189="",$E189=""),"",IF(COUNTIFS('Einsatzplan'!$C$9:$C$207,$C189,'Einsatzplan'!$D$9:$D$207,"&lt;"&amp;$E189,'Einsatzplan'!$E$9:$E$207,"&gt;"&amp;$D189)&gt;1,"Konflikt","OK"))</f>
        <v/>
      </c>
      <c r="M189" s="25">
        <f>IF(OR($D189="",$E189=""),"",IFERROR(($E189-$D189)*24,""))</f>
        <v/>
      </c>
      <c r="N189" s="35">
        <f>IF($D189="","",INT($D189)-WEEKDAY(INT($D189),2)+1)</f>
        <v/>
      </c>
      <c r="O189" s="25">
        <f>IF(OR($C189="",$N189=""),"",IFERROR(SUMIFS('Einsatzplan'!$M$9:$M$207,'Einsatzplan'!$C$9:$C$207,$C189,'Einsatzplan'!$N$9:$N$207,$N189),""))</f>
        <v/>
      </c>
      <c r="P189" s="20">
        <f>IF(OR($A189="",$B189="",$C189=""),"",IF(AND($I189="Ja",$J189="Ja",$K189="Ja",$L189="OK",$M189&lt;='Übersicht'!$B$4,$O189&lt;=IFERROR(INDEX('Aushilfen'!$H$5:$H$103,MATCH($C189,'Aushilfen'!$A$5:$A$103,0)),0)),"OK","Prüfen"))</f>
        <v/>
      </c>
      <c r="Q189" s="9" t="n"/>
    </row>
    <row r="190" ht="22" customHeight="1">
      <c r="A190" s="9" t="n"/>
      <c r="B190" s="9" t="n"/>
      <c r="C190" s="9" t="n"/>
      <c r="D190" s="36">
        <f>IF($B190="","",IFERROR(INDEX('Bedarf'!$B$5:$B$103,MATCH($B190,'Bedarf'!$A$5:$A$103,0)),""))</f>
        <v/>
      </c>
      <c r="E190" s="36">
        <f>IF($B190="","",IFERROR(INDEX('Bedarf'!$C$5:$C$103,MATCH($B190,'Bedarf'!$A$5:$A$103,0)),""))</f>
        <v/>
      </c>
      <c r="F190" s="12">
        <f>IF($B190="","",IFERROR(INDEX('Bedarf'!$D$5:$D$103,MATCH($B190,'Bedarf'!$A$5:$A$103,0)),""))</f>
        <v/>
      </c>
      <c r="G190" s="12">
        <f>IF($B190="","",IFERROR(INDEX('Bedarf'!$E$5:$E$103,MATCH($B190,'Bedarf'!$A$5:$A$103,0)),""))</f>
        <v/>
      </c>
      <c r="H190" s="12">
        <f>IF($C190="","",IFERROR(INDEX('Aushilfen'!$B$5:$B$103,MATCH($C190,'Aushilfen'!$A$5:$A$103,0)),""))</f>
        <v/>
      </c>
      <c r="I190" s="22">
        <f>IF(OR($C190="",$G190=""),"",IFERROR(INDEX('Aushilfen'!$D$5:$G$103,MATCH($C190,'Aushilfen'!$A$5:$A$103,0),MATCH($G190,tblAushilfen[[#Headers],[Service]:[Spüle]],0)),"Nein"))</f>
        <v/>
      </c>
      <c r="J190" s="22">
        <f>IF(OR($C190="",$D190="",$E190=""),"",IF(COUNTIFS('Verfügbarkeit'!$B$5:$B$203,$C190,'Verfügbarkeit'!$C$5:$C$203,"&lt;="&amp;$D190,'Verfügbarkeit'!$D$5:$D$203,"&gt;="&amp;$E190)&gt;0,"Ja","Nein"))</f>
        <v/>
      </c>
      <c r="K190" s="22">
        <f>IF($C190="","",IFERROR(INDEX('Aushilfen'!$C$5:$C$103,MATCH($C190,'Aushilfen'!$A$5:$A$103,0)),""))</f>
        <v/>
      </c>
      <c r="L190" s="22">
        <f>IF(OR($C190="",$D190="",$E190=""),"",IF(COUNTIFS('Einsatzplan'!$C$9:$C$207,$C190,'Einsatzplan'!$D$9:$D$207,"&lt;"&amp;$E190,'Einsatzplan'!$E$9:$E$207,"&gt;"&amp;$D190)&gt;1,"Konflikt","OK"))</f>
        <v/>
      </c>
      <c r="M190" s="28">
        <f>IF(OR($D190="",$E190=""),"",IFERROR(($E190-$D190)*24,""))</f>
        <v/>
      </c>
      <c r="N190" s="37">
        <f>IF($D190="","",INT($D190)-WEEKDAY(INT($D190),2)+1)</f>
        <v/>
      </c>
      <c r="O190" s="28">
        <f>IF(OR($C190="",$N190=""),"",IFERROR(SUMIFS('Einsatzplan'!$M$9:$M$207,'Einsatzplan'!$C$9:$C$207,$C190,'Einsatzplan'!$N$9:$N$207,$N190),""))</f>
        <v/>
      </c>
      <c r="P190" s="22">
        <f>IF(OR($A190="",$B190="",$C190=""),"",IF(AND($I190="Ja",$J190="Ja",$K190="Ja",$L190="OK",$M190&lt;='Übersicht'!$B$4,$O190&lt;=IFERROR(INDEX('Aushilfen'!$H$5:$H$103,MATCH($C190,'Aushilfen'!$A$5:$A$103,0)),0)),"OK","Prüfen"))</f>
        <v/>
      </c>
      <c r="Q190" s="9" t="n"/>
    </row>
    <row r="191" ht="22" customHeight="1">
      <c r="A191" s="9" t="n"/>
      <c r="B191" s="9" t="n"/>
      <c r="C191" s="9" t="n"/>
      <c r="D191" s="34">
        <f>IF($B191="","",IFERROR(INDEX('Bedarf'!$B$5:$B$103,MATCH($B191,'Bedarf'!$A$5:$A$103,0)),""))</f>
        <v/>
      </c>
      <c r="E191" s="34">
        <f>IF($B191="","",IFERROR(INDEX('Bedarf'!$C$5:$C$103,MATCH($B191,'Bedarf'!$A$5:$A$103,0)),""))</f>
        <v/>
      </c>
      <c r="F191" s="8">
        <f>IF($B191="","",IFERROR(INDEX('Bedarf'!$D$5:$D$103,MATCH($B191,'Bedarf'!$A$5:$A$103,0)),""))</f>
        <v/>
      </c>
      <c r="G191" s="8">
        <f>IF($B191="","",IFERROR(INDEX('Bedarf'!$E$5:$E$103,MATCH($B191,'Bedarf'!$A$5:$A$103,0)),""))</f>
        <v/>
      </c>
      <c r="H191" s="8">
        <f>IF($C191="","",IFERROR(INDEX('Aushilfen'!$B$5:$B$103,MATCH($C191,'Aushilfen'!$A$5:$A$103,0)),""))</f>
        <v/>
      </c>
      <c r="I191" s="20">
        <f>IF(OR($C191="",$G191=""),"",IFERROR(INDEX('Aushilfen'!$D$5:$G$103,MATCH($C191,'Aushilfen'!$A$5:$A$103,0),MATCH($G191,tblAushilfen[[#Headers],[Service]:[Spüle]],0)),"Nein"))</f>
        <v/>
      </c>
      <c r="J191" s="20">
        <f>IF(OR($C191="",$D191="",$E191=""),"",IF(COUNTIFS('Verfügbarkeit'!$B$5:$B$203,$C191,'Verfügbarkeit'!$C$5:$C$203,"&lt;="&amp;$D191,'Verfügbarkeit'!$D$5:$D$203,"&gt;="&amp;$E191)&gt;0,"Ja","Nein"))</f>
        <v/>
      </c>
      <c r="K191" s="20">
        <f>IF($C191="","",IFERROR(INDEX('Aushilfen'!$C$5:$C$103,MATCH($C191,'Aushilfen'!$A$5:$A$103,0)),""))</f>
        <v/>
      </c>
      <c r="L191" s="20">
        <f>IF(OR($C191="",$D191="",$E191=""),"",IF(COUNTIFS('Einsatzplan'!$C$9:$C$207,$C191,'Einsatzplan'!$D$9:$D$207,"&lt;"&amp;$E191,'Einsatzplan'!$E$9:$E$207,"&gt;"&amp;$D191)&gt;1,"Konflikt","OK"))</f>
        <v/>
      </c>
      <c r="M191" s="25">
        <f>IF(OR($D191="",$E191=""),"",IFERROR(($E191-$D191)*24,""))</f>
        <v/>
      </c>
      <c r="N191" s="35">
        <f>IF($D191="","",INT($D191)-WEEKDAY(INT($D191),2)+1)</f>
        <v/>
      </c>
      <c r="O191" s="25">
        <f>IF(OR($C191="",$N191=""),"",IFERROR(SUMIFS('Einsatzplan'!$M$9:$M$207,'Einsatzplan'!$C$9:$C$207,$C191,'Einsatzplan'!$N$9:$N$207,$N191),""))</f>
        <v/>
      </c>
      <c r="P191" s="20">
        <f>IF(OR($A191="",$B191="",$C191=""),"",IF(AND($I191="Ja",$J191="Ja",$K191="Ja",$L191="OK",$M191&lt;='Übersicht'!$B$4,$O191&lt;=IFERROR(INDEX('Aushilfen'!$H$5:$H$103,MATCH($C191,'Aushilfen'!$A$5:$A$103,0)),0)),"OK","Prüfen"))</f>
        <v/>
      </c>
      <c r="Q191" s="9" t="n"/>
    </row>
    <row r="192" ht="22" customHeight="1">
      <c r="A192" s="9" t="n"/>
      <c r="B192" s="9" t="n"/>
      <c r="C192" s="9" t="n"/>
      <c r="D192" s="36">
        <f>IF($B192="","",IFERROR(INDEX('Bedarf'!$B$5:$B$103,MATCH($B192,'Bedarf'!$A$5:$A$103,0)),""))</f>
        <v/>
      </c>
      <c r="E192" s="36">
        <f>IF($B192="","",IFERROR(INDEX('Bedarf'!$C$5:$C$103,MATCH($B192,'Bedarf'!$A$5:$A$103,0)),""))</f>
        <v/>
      </c>
      <c r="F192" s="12">
        <f>IF($B192="","",IFERROR(INDEX('Bedarf'!$D$5:$D$103,MATCH($B192,'Bedarf'!$A$5:$A$103,0)),""))</f>
        <v/>
      </c>
      <c r="G192" s="12">
        <f>IF($B192="","",IFERROR(INDEX('Bedarf'!$E$5:$E$103,MATCH($B192,'Bedarf'!$A$5:$A$103,0)),""))</f>
        <v/>
      </c>
      <c r="H192" s="12">
        <f>IF($C192="","",IFERROR(INDEX('Aushilfen'!$B$5:$B$103,MATCH($C192,'Aushilfen'!$A$5:$A$103,0)),""))</f>
        <v/>
      </c>
      <c r="I192" s="22">
        <f>IF(OR($C192="",$G192=""),"",IFERROR(INDEX('Aushilfen'!$D$5:$G$103,MATCH($C192,'Aushilfen'!$A$5:$A$103,0),MATCH($G192,tblAushilfen[[#Headers],[Service]:[Spüle]],0)),"Nein"))</f>
        <v/>
      </c>
      <c r="J192" s="22">
        <f>IF(OR($C192="",$D192="",$E192=""),"",IF(COUNTIFS('Verfügbarkeit'!$B$5:$B$203,$C192,'Verfügbarkeit'!$C$5:$C$203,"&lt;="&amp;$D192,'Verfügbarkeit'!$D$5:$D$203,"&gt;="&amp;$E192)&gt;0,"Ja","Nein"))</f>
        <v/>
      </c>
      <c r="K192" s="22">
        <f>IF($C192="","",IFERROR(INDEX('Aushilfen'!$C$5:$C$103,MATCH($C192,'Aushilfen'!$A$5:$A$103,0)),""))</f>
        <v/>
      </c>
      <c r="L192" s="22">
        <f>IF(OR($C192="",$D192="",$E192=""),"",IF(COUNTIFS('Einsatzplan'!$C$9:$C$207,$C192,'Einsatzplan'!$D$9:$D$207,"&lt;"&amp;$E192,'Einsatzplan'!$E$9:$E$207,"&gt;"&amp;$D192)&gt;1,"Konflikt","OK"))</f>
        <v/>
      </c>
      <c r="M192" s="28">
        <f>IF(OR($D192="",$E192=""),"",IFERROR(($E192-$D192)*24,""))</f>
        <v/>
      </c>
      <c r="N192" s="37">
        <f>IF($D192="","",INT($D192)-WEEKDAY(INT($D192),2)+1)</f>
        <v/>
      </c>
      <c r="O192" s="28">
        <f>IF(OR($C192="",$N192=""),"",IFERROR(SUMIFS('Einsatzplan'!$M$9:$M$207,'Einsatzplan'!$C$9:$C$207,$C192,'Einsatzplan'!$N$9:$N$207,$N192),""))</f>
        <v/>
      </c>
      <c r="P192" s="22">
        <f>IF(OR($A192="",$B192="",$C192=""),"",IF(AND($I192="Ja",$J192="Ja",$K192="Ja",$L192="OK",$M192&lt;='Übersicht'!$B$4,$O192&lt;=IFERROR(INDEX('Aushilfen'!$H$5:$H$103,MATCH($C192,'Aushilfen'!$A$5:$A$103,0)),0)),"OK","Prüfen"))</f>
        <v/>
      </c>
      <c r="Q192" s="9" t="n"/>
    </row>
    <row r="193" ht="22" customHeight="1">
      <c r="A193" s="9" t="n"/>
      <c r="B193" s="9" t="n"/>
      <c r="C193" s="9" t="n"/>
      <c r="D193" s="34">
        <f>IF($B193="","",IFERROR(INDEX('Bedarf'!$B$5:$B$103,MATCH($B193,'Bedarf'!$A$5:$A$103,0)),""))</f>
        <v/>
      </c>
      <c r="E193" s="34">
        <f>IF($B193="","",IFERROR(INDEX('Bedarf'!$C$5:$C$103,MATCH($B193,'Bedarf'!$A$5:$A$103,0)),""))</f>
        <v/>
      </c>
      <c r="F193" s="8">
        <f>IF($B193="","",IFERROR(INDEX('Bedarf'!$D$5:$D$103,MATCH($B193,'Bedarf'!$A$5:$A$103,0)),""))</f>
        <v/>
      </c>
      <c r="G193" s="8">
        <f>IF($B193="","",IFERROR(INDEX('Bedarf'!$E$5:$E$103,MATCH($B193,'Bedarf'!$A$5:$A$103,0)),""))</f>
        <v/>
      </c>
      <c r="H193" s="8">
        <f>IF($C193="","",IFERROR(INDEX('Aushilfen'!$B$5:$B$103,MATCH($C193,'Aushilfen'!$A$5:$A$103,0)),""))</f>
        <v/>
      </c>
      <c r="I193" s="20">
        <f>IF(OR($C193="",$G193=""),"",IFERROR(INDEX('Aushilfen'!$D$5:$G$103,MATCH($C193,'Aushilfen'!$A$5:$A$103,0),MATCH($G193,tblAushilfen[[#Headers],[Service]:[Spüle]],0)),"Nein"))</f>
        <v/>
      </c>
      <c r="J193" s="20">
        <f>IF(OR($C193="",$D193="",$E193=""),"",IF(COUNTIFS('Verfügbarkeit'!$B$5:$B$203,$C193,'Verfügbarkeit'!$C$5:$C$203,"&lt;="&amp;$D193,'Verfügbarkeit'!$D$5:$D$203,"&gt;="&amp;$E193)&gt;0,"Ja","Nein"))</f>
        <v/>
      </c>
      <c r="K193" s="20">
        <f>IF($C193="","",IFERROR(INDEX('Aushilfen'!$C$5:$C$103,MATCH($C193,'Aushilfen'!$A$5:$A$103,0)),""))</f>
        <v/>
      </c>
      <c r="L193" s="20">
        <f>IF(OR($C193="",$D193="",$E193=""),"",IF(COUNTIFS('Einsatzplan'!$C$9:$C$207,$C193,'Einsatzplan'!$D$9:$D$207,"&lt;"&amp;$E193,'Einsatzplan'!$E$9:$E$207,"&gt;"&amp;$D193)&gt;1,"Konflikt","OK"))</f>
        <v/>
      </c>
      <c r="M193" s="25">
        <f>IF(OR($D193="",$E193=""),"",IFERROR(($E193-$D193)*24,""))</f>
        <v/>
      </c>
      <c r="N193" s="35">
        <f>IF($D193="","",INT($D193)-WEEKDAY(INT($D193),2)+1)</f>
        <v/>
      </c>
      <c r="O193" s="25">
        <f>IF(OR($C193="",$N193=""),"",IFERROR(SUMIFS('Einsatzplan'!$M$9:$M$207,'Einsatzplan'!$C$9:$C$207,$C193,'Einsatzplan'!$N$9:$N$207,$N193),""))</f>
        <v/>
      </c>
      <c r="P193" s="20">
        <f>IF(OR($A193="",$B193="",$C193=""),"",IF(AND($I193="Ja",$J193="Ja",$K193="Ja",$L193="OK",$M193&lt;='Übersicht'!$B$4,$O193&lt;=IFERROR(INDEX('Aushilfen'!$H$5:$H$103,MATCH($C193,'Aushilfen'!$A$5:$A$103,0)),0)),"OK","Prüfen"))</f>
        <v/>
      </c>
      <c r="Q193" s="9" t="n"/>
    </row>
    <row r="194" ht="22" customHeight="1">
      <c r="A194" s="9" t="n"/>
      <c r="B194" s="9" t="n"/>
      <c r="C194" s="9" t="n"/>
      <c r="D194" s="36">
        <f>IF($B194="","",IFERROR(INDEX('Bedarf'!$B$5:$B$103,MATCH($B194,'Bedarf'!$A$5:$A$103,0)),""))</f>
        <v/>
      </c>
      <c r="E194" s="36">
        <f>IF($B194="","",IFERROR(INDEX('Bedarf'!$C$5:$C$103,MATCH($B194,'Bedarf'!$A$5:$A$103,0)),""))</f>
        <v/>
      </c>
      <c r="F194" s="12">
        <f>IF($B194="","",IFERROR(INDEX('Bedarf'!$D$5:$D$103,MATCH($B194,'Bedarf'!$A$5:$A$103,0)),""))</f>
        <v/>
      </c>
      <c r="G194" s="12">
        <f>IF($B194="","",IFERROR(INDEX('Bedarf'!$E$5:$E$103,MATCH($B194,'Bedarf'!$A$5:$A$103,0)),""))</f>
        <v/>
      </c>
      <c r="H194" s="12">
        <f>IF($C194="","",IFERROR(INDEX('Aushilfen'!$B$5:$B$103,MATCH($C194,'Aushilfen'!$A$5:$A$103,0)),""))</f>
        <v/>
      </c>
      <c r="I194" s="22">
        <f>IF(OR($C194="",$G194=""),"",IFERROR(INDEX('Aushilfen'!$D$5:$G$103,MATCH($C194,'Aushilfen'!$A$5:$A$103,0),MATCH($G194,tblAushilfen[[#Headers],[Service]:[Spüle]],0)),"Nein"))</f>
        <v/>
      </c>
      <c r="J194" s="22">
        <f>IF(OR($C194="",$D194="",$E194=""),"",IF(COUNTIFS('Verfügbarkeit'!$B$5:$B$203,$C194,'Verfügbarkeit'!$C$5:$C$203,"&lt;="&amp;$D194,'Verfügbarkeit'!$D$5:$D$203,"&gt;="&amp;$E194)&gt;0,"Ja","Nein"))</f>
        <v/>
      </c>
      <c r="K194" s="22">
        <f>IF($C194="","",IFERROR(INDEX('Aushilfen'!$C$5:$C$103,MATCH($C194,'Aushilfen'!$A$5:$A$103,0)),""))</f>
        <v/>
      </c>
      <c r="L194" s="22">
        <f>IF(OR($C194="",$D194="",$E194=""),"",IF(COUNTIFS('Einsatzplan'!$C$9:$C$207,$C194,'Einsatzplan'!$D$9:$D$207,"&lt;"&amp;$E194,'Einsatzplan'!$E$9:$E$207,"&gt;"&amp;$D194)&gt;1,"Konflikt","OK"))</f>
        <v/>
      </c>
      <c r="M194" s="28">
        <f>IF(OR($D194="",$E194=""),"",IFERROR(($E194-$D194)*24,""))</f>
        <v/>
      </c>
      <c r="N194" s="37">
        <f>IF($D194="","",INT($D194)-WEEKDAY(INT($D194),2)+1)</f>
        <v/>
      </c>
      <c r="O194" s="28">
        <f>IF(OR($C194="",$N194=""),"",IFERROR(SUMIFS('Einsatzplan'!$M$9:$M$207,'Einsatzplan'!$C$9:$C$207,$C194,'Einsatzplan'!$N$9:$N$207,$N194),""))</f>
        <v/>
      </c>
      <c r="P194" s="22">
        <f>IF(OR($A194="",$B194="",$C194=""),"",IF(AND($I194="Ja",$J194="Ja",$K194="Ja",$L194="OK",$M194&lt;='Übersicht'!$B$4,$O194&lt;=IFERROR(INDEX('Aushilfen'!$H$5:$H$103,MATCH($C194,'Aushilfen'!$A$5:$A$103,0)),0)),"OK","Prüfen"))</f>
        <v/>
      </c>
      <c r="Q194" s="9" t="n"/>
    </row>
    <row r="195" ht="22" customHeight="1">
      <c r="A195" s="9" t="n"/>
      <c r="B195" s="9" t="n"/>
      <c r="C195" s="9" t="n"/>
      <c r="D195" s="34">
        <f>IF($B195="","",IFERROR(INDEX('Bedarf'!$B$5:$B$103,MATCH($B195,'Bedarf'!$A$5:$A$103,0)),""))</f>
        <v/>
      </c>
      <c r="E195" s="34">
        <f>IF($B195="","",IFERROR(INDEX('Bedarf'!$C$5:$C$103,MATCH($B195,'Bedarf'!$A$5:$A$103,0)),""))</f>
        <v/>
      </c>
      <c r="F195" s="8">
        <f>IF($B195="","",IFERROR(INDEX('Bedarf'!$D$5:$D$103,MATCH($B195,'Bedarf'!$A$5:$A$103,0)),""))</f>
        <v/>
      </c>
      <c r="G195" s="8">
        <f>IF($B195="","",IFERROR(INDEX('Bedarf'!$E$5:$E$103,MATCH($B195,'Bedarf'!$A$5:$A$103,0)),""))</f>
        <v/>
      </c>
      <c r="H195" s="8">
        <f>IF($C195="","",IFERROR(INDEX('Aushilfen'!$B$5:$B$103,MATCH($C195,'Aushilfen'!$A$5:$A$103,0)),""))</f>
        <v/>
      </c>
      <c r="I195" s="20">
        <f>IF(OR($C195="",$G195=""),"",IFERROR(INDEX('Aushilfen'!$D$5:$G$103,MATCH($C195,'Aushilfen'!$A$5:$A$103,0),MATCH($G195,tblAushilfen[[#Headers],[Service]:[Spüle]],0)),"Nein"))</f>
        <v/>
      </c>
      <c r="J195" s="20">
        <f>IF(OR($C195="",$D195="",$E195=""),"",IF(COUNTIFS('Verfügbarkeit'!$B$5:$B$203,$C195,'Verfügbarkeit'!$C$5:$C$203,"&lt;="&amp;$D195,'Verfügbarkeit'!$D$5:$D$203,"&gt;="&amp;$E195)&gt;0,"Ja","Nein"))</f>
        <v/>
      </c>
      <c r="K195" s="20">
        <f>IF($C195="","",IFERROR(INDEX('Aushilfen'!$C$5:$C$103,MATCH($C195,'Aushilfen'!$A$5:$A$103,0)),""))</f>
        <v/>
      </c>
      <c r="L195" s="20">
        <f>IF(OR($C195="",$D195="",$E195=""),"",IF(COUNTIFS('Einsatzplan'!$C$9:$C$207,$C195,'Einsatzplan'!$D$9:$D$207,"&lt;"&amp;$E195,'Einsatzplan'!$E$9:$E$207,"&gt;"&amp;$D195)&gt;1,"Konflikt","OK"))</f>
        <v/>
      </c>
      <c r="M195" s="25">
        <f>IF(OR($D195="",$E195=""),"",IFERROR(($E195-$D195)*24,""))</f>
        <v/>
      </c>
      <c r="N195" s="35">
        <f>IF($D195="","",INT($D195)-WEEKDAY(INT($D195),2)+1)</f>
        <v/>
      </c>
      <c r="O195" s="25">
        <f>IF(OR($C195="",$N195=""),"",IFERROR(SUMIFS('Einsatzplan'!$M$9:$M$207,'Einsatzplan'!$C$9:$C$207,$C195,'Einsatzplan'!$N$9:$N$207,$N195),""))</f>
        <v/>
      </c>
      <c r="P195" s="20">
        <f>IF(OR($A195="",$B195="",$C195=""),"",IF(AND($I195="Ja",$J195="Ja",$K195="Ja",$L195="OK",$M195&lt;='Übersicht'!$B$4,$O195&lt;=IFERROR(INDEX('Aushilfen'!$H$5:$H$103,MATCH($C195,'Aushilfen'!$A$5:$A$103,0)),0)),"OK","Prüfen"))</f>
        <v/>
      </c>
      <c r="Q195" s="9" t="n"/>
    </row>
    <row r="196" ht="22" customHeight="1">
      <c r="A196" s="9" t="n"/>
      <c r="B196" s="9" t="n"/>
      <c r="C196" s="9" t="n"/>
      <c r="D196" s="36">
        <f>IF($B196="","",IFERROR(INDEX('Bedarf'!$B$5:$B$103,MATCH($B196,'Bedarf'!$A$5:$A$103,0)),""))</f>
        <v/>
      </c>
      <c r="E196" s="36">
        <f>IF($B196="","",IFERROR(INDEX('Bedarf'!$C$5:$C$103,MATCH($B196,'Bedarf'!$A$5:$A$103,0)),""))</f>
        <v/>
      </c>
      <c r="F196" s="12">
        <f>IF($B196="","",IFERROR(INDEX('Bedarf'!$D$5:$D$103,MATCH($B196,'Bedarf'!$A$5:$A$103,0)),""))</f>
        <v/>
      </c>
      <c r="G196" s="12">
        <f>IF($B196="","",IFERROR(INDEX('Bedarf'!$E$5:$E$103,MATCH($B196,'Bedarf'!$A$5:$A$103,0)),""))</f>
        <v/>
      </c>
      <c r="H196" s="12">
        <f>IF($C196="","",IFERROR(INDEX('Aushilfen'!$B$5:$B$103,MATCH($C196,'Aushilfen'!$A$5:$A$103,0)),""))</f>
        <v/>
      </c>
      <c r="I196" s="22">
        <f>IF(OR($C196="",$G196=""),"",IFERROR(INDEX('Aushilfen'!$D$5:$G$103,MATCH($C196,'Aushilfen'!$A$5:$A$103,0),MATCH($G196,tblAushilfen[[#Headers],[Service]:[Spüle]],0)),"Nein"))</f>
        <v/>
      </c>
      <c r="J196" s="22">
        <f>IF(OR($C196="",$D196="",$E196=""),"",IF(COUNTIFS('Verfügbarkeit'!$B$5:$B$203,$C196,'Verfügbarkeit'!$C$5:$C$203,"&lt;="&amp;$D196,'Verfügbarkeit'!$D$5:$D$203,"&gt;="&amp;$E196)&gt;0,"Ja","Nein"))</f>
        <v/>
      </c>
      <c r="K196" s="22">
        <f>IF($C196="","",IFERROR(INDEX('Aushilfen'!$C$5:$C$103,MATCH($C196,'Aushilfen'!$A$5:$A$103,0)),""))</f>
        <v/>
      </c>
      <c r="L196" s="22">
        <f>IF(OR($C196="",$D196="",$E196=""),"",IF(COUNTIFS('Einsatzplan'!$C$9:$C$207,$C196,'Einsatzplan'!$D$9:$D$207,"&lt;"&amp;$E196,'Einsatzplan'!$E$9:$E$207,"&gt;"&amp;$D196)&gt;1,"Konflikt","OK"))</f>
        <v/>
      </c>
      <c r="M196" s="28">
        <f>IF(OR($D196="",$E196=""),"",IFERROR(($E196-$D196)*24,""))</f>
        <v/>
      </c>
      <c r="N196" s="37">
        <f>IF($D196="","",INT($D196)-WEEKDAY(INT($D196),2)+1)</f>
        <v/>
      </c>
      <c r="O196" s="28">
        <f>IF(OR($C196="",$N196=""),"",IFERROR(SUMIFS('Einsatzplan'!$M$9:$M$207,'Einsatzplan'!$C$9:$C$207,$C196,'Einsatzplan'!$N$9:$N$207,$N196),""))</f>
        <v/>
      </c>
      <c r="P196" s="22">
        <f>IF(OR($A196="",$B196="",$C196=""),"",IF(AND($I196="Ja",$J196="Ja",$K196="Ja",$L196="OK",$M196&lt;='Übersicht'!$B$4,$O196&lt;=IFERROR(INDEX('Aushilfen'!$H$5:$H$103,MATCH($C196,'Aushilfen'!$A$5:$A$103,0)),0)),"OK","Prüfen"))</f>
        <v/>
      </c>
      <c r="Q196" s="9" t="n"/>
    </row>
    <row r="197" ht="22" customHeight="1">
      <c r="A197" s="9" t="n"/>
      <c r="B197" s="9" t="n"/>
      <c r="C197" s="9" t="n"/>
      <c r="D197" s="34">
        <f>IF($B197="","",IFERROR(INDEX('Bedarf'!$B$5:$B$103,MATCH($B197,'Bedarf'!$A$5:$A$103,0)),""))</f>
        <v/>
      </c>
      <c r="E197" s="34">
        <f>IF($B197="","",IFERROR(INDEX('Bedarf'!$C$5:$C$103,MATCH($B197,'Bedarf'!$A$5:$A$103,0)),""))</f>
        <v/>
      </c>
      <c r="F197" s="8">
        <f>IF($B197="","",IFERROR(INDEX('Bedarf'!$D$5:$D$103,MATCH($B197,'Bedarf'!$A$5:$A$103,0)),""))</f>
        <v/>
      </c>
      <c r="G197" s="8">
        <f>IF($B197="","",IFERROR(INDEX('Bedarf'!$E$5:$E$103,MATCH($B197,'Bedarf'!$A$5:$A$103,0)),""))</f>
        <v/>
      </c>
      <c r="H197" s="8">
        <f>IF($C197="","",IFERROR(INDEX('Aushilfen'!$B$5:$B$103,MATCH($C197,'Aushilfen'!$A$5:$A$103,0)),""))</f>
        <v/>
      </c>
      <c r="I197" s="20">
        <f>IF(OR($C197="",$G197=""),"",IFERROR(INDEX('Aushilfen'!$D$5:$G$103,MATCH($C197,'Aushilfen'!$A$5:$A$103,0),MATCH($G197,tblAushilfen[[#Headers],[Service]:[Spüle]],0)),"Nein"))</f>
        <v/>
      </c>
      <c r="J197" s="20">
        <f>IF(OR($C197="",$D197="",$E197=""),"",IF(COUNTIFS('Verfügbarkeit'!$B$5:$B$203,$C197,'Verfügbarkeit'!$C$5:$C$203,"&lt;="&amp;$D197,'Verfügbarkeit'!$D$5:$D$203,"&gt;="&amp;$E197)&gt;0,"Ja","Nein"))</f>
        <v/>
      </c>
      <c r="K197" s="20">
        <f>IF($C197="","",IFERROR(INDEX('Aushilfen'!$C$5:$C$103,MATCH($C197,'Aushilfen'!$A$5:$A$103,0)),""))</f>
        <v/>
      </c>
      <c r="L197" s="20">
        <f>IF(OR($C197="",$D197="",$E197=""),"",IF(COUNTIFS('Einsatzplan'!$C$9:$C$207,$C197,'Einsatzplan'!$D$9:$D$207,"&lt;"&amp;$E197,'Einsatzplan'!$E$9:$E$207,"&gt;"&amp;$D197)&gt;1,"Konflikt","OK"))</f>
        <v/>
      </c>
      <c r="M197" s="25">
        <f>IF(OR($D197="",$E197=""),"",IFERROR(($E197-$D197)*24,""))</f>
        <v/>
      </c>
      <c r="N197" s="35">
        <f>IF($D197="","",INT($D197)-WEEKDAY(INT($D197),2)+1)</f>
        <v/>
      </c>
      <c r="O197" s="25">
        <f>IF(OR($C197="",$N197=""),"",IFERROR(SUMIFS('Einsatzplan'!$M$9:$M$207,'Einsatzplan'!$C$9:$C$207,$C197,'Einsatzplan'!$N$9:$N$207,$N197),""))</f>
        <v/>
      </c>
      <c r="P197" s="20">
        <f>IF(OR($A197="",$B197="",$C197=""),"",IF(AND($I197="Ja",$J197="Ja",$K197="Ja",$L197="OK",$M197&lt;='Übersicht'!$B$4,$O197&lt;=IFERROR(INDEX('Aushilfen'!$H$5:$H$103,MATCH($C197,'Aushilfen'!$A$5:$A$103,0)),0)),"OK","Prüfen"))</f>
        <v/>
      </c>
      <c r="Q197" s="9" t="n"/>
    </row>
    <row r="198" ht="22" customHeight="1">
      <c r="A198" s="9" t="n"/>
      <c r="B198" s="9" t="n"/>
      <c r="C198" s="9" t="n"/>
      <c r="D198" s="36">
        <f>IF($B198="","",IFERROR(INDEX('Bedarf'!$B$5:$B$103,MATCH($B198,'Bedarf'!$A$5:$A$103,0)),""))</f>
        <v/>
      </c>
      <c r="E198" s="36">
        <f>IF($B198="","",IFERROR(INDEX('Bedarf'!$C$5:$C$103,MATCH($B198,'Bedarf'!$A$5:$A$103,0)),""))</f>
        <v/>
      </c>
      <c r="F198" s="12">
        <f>IF($B198="","",IFERROR(INDEX('Bedarf'!$D$5:$D$103,MATCH($B198,'Bedarf'!$A$5:$A$103,0)),""))</f>
        <v/>
      </c>
      <c r="G198" s="12">
        <f>IF($B198="","",IFERROR(INDEX('Bedarf'!$E$5:$E$103,MATCH($B198,'Bedarf'!$A$5:$A$103,0)),""))</f>
        <v/>
      </c>
      <c r="H198" s="12">
        <f>IF($C198="","",IFERROR(INDEX('Aushilfen'!$B$5:$B$103,MATCH($C198,'Aushilfen'!$A$5:$A$103,0)),""))</f>
        <v/>
      </c>
      <c r="I198" s="22">
        <f>IF(OR($C198="",$G198=""),"",IFERROR(INDEX('Aushilfen'!$D$5:$G$103,MATCH($C198,'Aushilfen'!$A$5:$A$103,0),MATCH($G198,tblAushilfen[[#Headers],[Service]:[Spüle]],0)),"Nein"))</f>
        <v/>
      </c>
      <c r="J198" s="22">
        <f>IF(OR($C198="",$D198="",$E198=""),"",IF(COUNTIFS('Verfügbarkeit'!$B$5:$B$203,$C198,'Verfügbarkeit'!$C$5:$C$203,"&lt;="&amp;$D198,'Verfügbarkeit'!$D$5:$D$203,"&gt;="&amp;$E198)&gt;0,"Ja","Nein"))</f>
        <v/>
      </c>
      <c r="K198" s="22">
        <f>IF($C198="","",IFERROR(INDEX('Aushilfen'!$C$5:$C$103,MATCH($C198,'Aushilfen'!$A$5:$A$103,0)),""))</f>
        <v/>
      </c>
      <c r="L198" s="22">
        <f>IF(OR($C198="",$D198="",$E198=""),"",IF(COUNTIFS('Einsatzplan'!$C$9:$C$207,$C198,'Einsatzplan'!$D$9:$D$207,"&lt;"&amp;$E198,'Einsatzplan'!$E$9:$E$207,"&gt;"&amp;$D198)&gt;1,"Konflikt","OK"))</f>
        <v/>
      </c>
      <c r="M198" s="28">
        <f>IF(OR($D198="",$E198=""),"",IFERROR(($E198-$D198)*24,""))</f>
        <v/>
      </c>
      <c r="N198" s="37">
        <f>IF($D198="","",INT($D198)-WEEKDAY(INT($D198),2)+1)</f>
        <v/>
      </c>
      <c r="O198" s="28">
        <f>IF(OR($C198="",$N198=""),"",IFERROR(SUMIFS('Einsatzplan'!$M$9:$M$207,'Einsatzplan'!$C$9:$C$207,$C198,'Einsatzplan'!$N$9:$N$207,$N198),""))</f>
        <v/>
      </c>
      <c r="P198" s="22">
        <f>IF(OR($A198="",$B198="",$C198=""),"",IF(AND($I198="Ja",$J198="Ja",$K198="Ja",$L198="OK",$M198&lt;='Übersicht'!$B$4,$O198&lt;=IFERROR(INDEX('Aushilfen'!$H$5:$H$103,MATCH($C198,'Aushilfen'!$A$5:$A$103,0)),0)),"OK","Prüfen"))</f>
        <v/>
      </c>
      <c r="Q198" s="9" t="n"/>
    </row>
    <row r="199" ht="22" customHeight="1">
      <c r="A199" s="9" t="n"/>
      <c r="B199" s="9" t="n"/>
      <c r="C199" s="9" t="n"/>
      <c r="D199" s="34">
        <f>IF($B199="","",IFERROR(INDEX('Bedarf'!$B$5:$B$103,MATCH($B199,'Bedarf'!$A$5:$A$103,0)),""))</f>
        <v/>
      </c>
      <c r="E199" s="34">
        <f>IF($B199="","",IFERROR(INDEX('Bedarf'!$C$5:$C$103,MATCH($B199,'Bedarf'!$A$5:$A$103,0)),""))</f>
        <v/>
      </c>
      <c r="F199" s="8">
        <f>IF($B199="","",IFERROR(INDEX('Bedarf'!$D$5:$D$103,MATCH($B199,'Bedarf'!$A$5:$A$103,0)),""))</f>
        <v/>
      </c>
      <c r="G199" s="8">
        <f>IF($B199="","",IFERROR(INDEX('Bedarf'!$E$5:$E$103,MATCH($B199,'Bedarf'!$A$5:$A$103,0)),""))</f>
        <v/>
      </c>
      <c r="H199" s="8">
        <f>IF($C199="","",IFERROR(INDEX('Aushilfen'!$B$5:$B$103,MATCH($C199,'Aushilfen'!$A$5:$A$103,0)),""))</f>
        <v/>
      </c>
      <c r="I199" s="20">
        <f>IF(OR($C199="",$G199=""),"",IFERROR(INDEX('Aushilfen'!$D$5:$G$103,MATCH($C199,'Aushilfen'!$A$5:$A$103,0),MATCH($G199,tblAushilfen[[#Headers],[Service]:[Spüle]],0)),"Nein"))</f>
        <v/>
      </c>
      <c r="J199" s="20">
        <f>IF(OR($C199="",$D199="",$E199=""),"",IF(COUNTIFS('Verfügbarkeit'!$B$5:$B$203,$C199,'Verfügbarkeit'!$C$5:$C$203,"&lt;="&amp;$D199,'Verfügbarkeit'!$D$5:$D$203,"&gt;="&amp;$E199)&gt;0,"Ja","Nein"))</f>
        <v/>
      </c>
      <c r="K199" s="20">
        <f>IF($C199="","",IFERROR(INDEX('Aushilfen'!$C$5:$C$103,MATCH($C199,'Aushilfen'!$A$5:$A$103,0)),""))</f>
        <v/>
      </c>
      <c r="L199" s="20">
        <f>IF(OR($C199="",$D199="",$E199=""),"",IF(COUNTIFS('Einsatzplan'!$C$9:$C$207,$C199,'Einsatzplan'!$D$9:$D$207,"&lt;"&amp;$E199,'Einsatzplan'!$E$9:$E$207,"&gt;"&amp;$D199)&gt;1,"Konflikt","OK"))</f>
        <v/>
      </c>
      <c r="M199" s="25">
        <f>IF(OR($D199="",$E199=""),"",IFERROR(($E199-$D199)*24,""))</f>
        <v/>
      </c>
      <c r="N199" s="35">
        <f>IF($D199="","",INT($D199)-WEEKDAY(INT($D199),2)+1)</f>
        <v/>
      </c>
      <c r="O199" s="25">
        <f>IF(OR($C199="",$N199=""),"",IFERROR(SUMIFS('Einsatzplan'!$M$9:$M$207,'Einsatzplan'!$C$9:$C$207,$C199,'Einsatzplan'!$N$9:$N$207,$N199),""))</f>
        <v/>
      </c>
      <c r="P199" s="20">
        <f>IF(OR($A199="",$B199="",$C199=""),"",IF(AND($I199="Ja",$J199="Ja",$K199="Ja",$L199="OK",$M199&lt;='Übersicht'!$B$4,$O199&lt;=IFERROR(INDEX('Aushilfen'!$H$5:$H$103,MATCH($C199,'Aushilfen'!$A$5:$A$103,0)),0)),"OK","Prüfen"))</f>
        <v/>
      </c>
      <c r="Q199" s="9" t="n"/>
    </row>
    <row r="200" ht="22" customHeight="1">
      <c r="A200" s="9" t="n"/>
      <c r="B200" s="9" t="n"/>
      <c r="C200" s="9" t="n"/>
      <c r="D200" s="36">
        <f>IF($B200="","",IFERROR(INDEX('Bedarf'!$B$5:$B$103,MATCH($B200,'Bedarf'!$A$5:$A$103,0)),""))</f>
        <v/>
      </c>
      <c r="E200" s="36">
        <f>IF($B200="","",IFERROR(INDEX('Bedarf'!$C$5:$C$103,MATCH($B200,'Bedarf'!$A$5:$A$103,0)),""))</f>
        <v/>
      </c>
      <c r="F200" s="12">
        <f>IF($B200="","",IFERROR(INDEX('Bedarf'!$D$5:$D$103,MATCH($B200,'Bedarf'!$A$5:$A$103,0)),""))</f>
        <v/>
      </c>
      <c r="G200" s="12">
        <f>IF($B200="","",IFERROR(INDEX('Bedarf'!$E$5:$E$103,MATCH($B200,'Bedarf'!$A$5:$A$103,0)),""))</f>
        <v/>
      </c>
      <c r="H200" s="12">
        <f>IF($C200="","",IFERROR(INDEX('Aushilfen'!$B$5:$B$103,MATCH($C200,'Aushilfen'!$A$5:$A$103,0)),""))</f>
        <v/>
      </c>
      <c r="I200" s="22">
        <f>IF(OR($C200="",$G200=""),"",IFERROR(INDEX('Aushilfen'!$D$5:$G$103,MATCH($C200,'Aushilfen'!$A$5:$A$103,0),MATCH($G200,tblAushilfen[[#Headers],[Service]:[Spüle]],0)),"Nein"))</f>
        <v/>
      </c>
      <c r="J200" s="22">
        <f>IF(OR($C200="",$D200="",$E200=""),"",IF(COUNTIFS('Verfügbarkeit'!$B$5:$B$203,$C200,'Verfügbarkeit'!$C$5:$C$203,"&lt;="&amp;$D200,'Verfügbarkeit'!$D$5:$D$203,"&gt;="&amp;$E200)&gt;0,"Ja","Nein"))</f>
        <v/>
      </c>
      <c r="K200" s="22">
        <f>IF($C200="","",IFERROR(INDEX('Aushilfen'!$C$5:$C$103,MATCH($C200,'Aushilfen'!$A$5:$A$103,0)),""))</f>
        <v/>
      </c>
      <c r="L200" s="22">
        <f>IF(OR($C200="",$D200="",$E200=""),"",IF(COUNTIFS('Einsatzplan'!$C$9:$C$207,$C200,'Einsatzplan'!$D$9:$D$207,"&lt;"&amp;$E200,'Einsatzplan'!$E$9:$E$207,"&gt;"&amp;$D200)&gt;1,"Konflikt","OK"))</f>
        <v/>
      </c>
      <c r="M200" s="28">
        <f>IF(OR($D200="",$E200=""),"",IFERROR(($E200-$D200)*24,""))</f>
        <v/>
      </c>
      <c r="N200" s="37">
        <f>IF($D200="","",INT($D200)-WEEKDAY(INT($D200),2)+1)</f>
        <v/>
      </c>
      <c r="O200" s="28">
        <f>IF(OR($C200="",$N200=""),"",IFERROR(SUMIFS('Einsatzplan'!$M$9:$M$207,'Einsatzplan'!$C$9:$C$207,$C200,'Einsatzplan'!$N$9:$N$207,$N200),""))</f>
        <v/>
      </c>
      <c r="P200" s="22">
        <f>IF(OR($A200="",$B200="",$C200=""),"",IF(AND($I200="Ja",$J200="Ja",$K200="Ja",$L200="OK",$M200&lt;='Übersicht'!$B$4,$O200&lt;=IFERROR(INDEX('Aushilfen'!$H$5:$H$103,MATCH($C200,'Aushilfen'!$A$5:$A$103,0)),0)),"OK","Prüfen"))</f>
        <v/>
      </c>
      <c r="Q200" s="9" t="n"/>
    </row>
    <row r="201" ht="22" customHeight="1">
      <c r="A201" s="9" t="n"/>
      <c r="B201" s="9" t="n"/>
      <c r="C201" s="9" t="n"/>
      <c r="D201" s="34">
        <f>IF($B201="","",IFERROR(INDEX('Bedarf'!$B$5:$B$103,MATCH($B201,'Bedarf'!$A$5:$A$103,0)),""))</f>
        <v/>
      </c>
      <c r="E201" s="34">
        <f>IF($B201="","",IFERROR(INDEX('Bedarf'!$C$5:$C$103,MATCH($B201,'Bedarf'!$A$5:$A$103,0)),""))</f>
        <v/>
      </c>
      <c r="F201" s="8">
        <f>IF($B201="","",IFERROR(INDEX('Bedarf'!$D$5:$D$103,MATCH($B201,'Bedarf'!$A$5:$A$103,0)),""))</f>
        <v/>
      </c>
      <c r="G201" s="8">
        <f>IF($B201="","",IFERROR(INDEX('Bedarf'!$E$5:$E$103,MATCH($B201,'Bedarf'!$A$5:$A$103,0)),""))</f>
        <v/>
      </c>
      <c r="H201" s="8">
        <f>IF($C201="","",IFERROR(INDEX('Aushilfen'!$B$5:$B$103,MATCH($C201,'Aushilfen'!$A$5:$A$103,0)),""))</f>
        <v/>
      </c>
      <c r="I201" s="20">
        <f>IF(OR($C201="",$G201=""),"",IFERROR(INDEX('Aushilfen'!$D$5:$G$103,MATCH($C201,'Aushilfen'!$A$5:$A$103,0),MATCH($G201,tblAushilfen[[#Headers],[Service]:[Spüle]],0)),"Nein"))</f>
        <v/>
      </c>
      <c r="J201" s="20">
        <f>IF(OR($C201="",$D201="",$E201=""),"",IF(COUNTIFS('Verfügbarkeit'!$B$5:$B$203,$C201,'Verfügbarkeit'!$C$5:$C$203,"&lt;="&amp;$D201,'Verfügbarkeit'!$D$5:$D$203,"&gt;="&amp;$E201)&gt;0,"Ja","Nein"))</f>
        <v/>
      </c>
      <c r="K201" s="20">
        <f>IF($C201="","",IFERROR(INDEX('Aushilfen'!$C$5:$C$103,MATCH($C201,'Aushilfen'!$A$5:$A$103,0)),""))</f>
        <v/>
      </c>
      <c r="L201" s="20">
        <f>IF(OR($C201="",$D201="",$E201=""),"",IF(COUNTIFS('Einsatzplan'!$C$9:$C$207,$C201,'Einsatzplan'!$D$9:$D$207,"&lt;"&amp;$E201,'Einsatzplan'!$E$9:$E$207,"&gt;"&amp;$D201)&gt;1,"Konflikt","OK"))</f>
        <v/>
      </c>
      <c r="M201" s="25">
        <f>IF(OR($D201="",$E201=""),"",IFERROR(($E201-$D201)*24,""))</f>
        <v/>
      </c>
      <c r="N201" s="35">
        <f>IF($D201="","",INT($D201)-WEEKDAY(INT($D201),2)+1)</f>
        <v/>
      </c>
      <c r="O201" s="25">
        <f>IF(OR($C201="",$N201=""),"",IFERROR(SUMIFS('Einsatzplan'!$M$9:$M$207,'Einsatzplan'!$C$9:$C$207,$C201,'Einsatzplan'!$N$9:$N$207,$N201),""))</f>
        <v/>
      </c>
      <c r="P201" s="20">
        <f>IF(OR($A201="",$B201="",$C201=""),"",IF(AND($I201="Ja",$J201="Ja",$K201="Ja",$L201="OK",$M201&lt;='Übersicht'!$B$4,$O201&lt;=IFERROR(INDEX('Aushilfen'!$H$5:$H$103,MATCH($C201,'Aushilfen'!$A$5:$A$103,0)),0)),"OK","Prüfen"))</f>
        <v/>
      </c>
      <c r="Q201" s="9" t="n"/>
    </row>
    <row r="202" ht="22" customHeight="1">
      <c r="A202" s="9" t="n"/>
      <c r="B202" s="9" t="n"/>
      <c r="C202" s="9" t="n"/>
      <c r="D202" s="36">
        <f>IF($B202="","",IFERROR(INDEX('Bedarf'!$B$5:$B$103,MATCH($B202,'Bedarf'!$A$5:$A$103,0)),""))</f>
        <v/>
      </c>
      <c r="E202" s="36">
        <f>IF($B202="","",IFERROR(INDEX('Bedarf'!$C$5:$C$103,MATCH($B202,'Bedarf'!$A$5:$A$103,0)),""))</f>
        <v/>
      </c>
      <c r="F202" s="12">
        <f>IF($B202="","",IFERROR(INDEX('Bedarf'!$D$5:$D$103,MATCH($B202,'Bedarf'!$A$5:$A$103,0)),""))</f>
        <v/>
      </c>
      <c r="G202" s="12">
        <f>IF($B202="","",IFERROR(INDEX('Bedarf'!$E$5:$E$103,MATCH($B202,'Bedarf'!$A$5:$A$103,0)),""))</f>
        <v/>
      </c>
      <c r="H202" s="12">
        <f>IF($C202="","",IFERROR(INDEX('Aushilfen'!$B$5:$B$103,MATCH($C202,'Aushilfen'!$A$5:$A$103,0)),""))</f>
        <v/>
      </c>
      <c r="I202" s="22">
        <f>IF(OR($C202="",$G202=""),"",IFERROR(INDEX('Aushilfen'!$D$5:$G$103,MATCH($C202,'Aushilfen'!$A$5:$A$103,0),MATCH($G202,tblAushilfen[[#Headers],[Service]:[Spüle]],0)),"Nein"))</f>
        <v/>
      </c>
      <c r="J202" s="22">
        <f>IF(OR($C202="",$D202="",$E202=""),"",IF(COUNTIFS('Verfügbarkeit'!$B$5:$B$203,$C202,'Verfügbarkeit'!$C$5:$C$203,"&lt;="&amp;$D202,'Verfügbarkeit'!$D$5:$D$203,"&gt;="&amp;$E202)&gt;0,"Ja","Nein"))</f>
        <v/>
      </c>
      <c r="K202" s="22">
        <f>IF($C202="","",IFERROR(INDEX('Aushilfen'!$C$5:$C$103,MATCH($C202,'Aushilfen'!$A$5:$A$103,0)),""))</f>
        <v/>
      </c>
      <c r="L202" s="22">
        <f>IF(OR($C202="",$D202="",$E202=""),"",IF(COUNTIFS('Einsatzplan'!$C$9:$C$207,$C202,'Einsatzplan'!$D$9:$D$207,"&lt;"&amp;$E202,'Einsatzplan'!$E$9:$E$207,"&gt;"&amp;$D202)&gt;1,"Konflikt","OK"))</f>
        <v/>
      </c>
      <c r="M202" s="28">
        <f>IF(OR($D202="",$E202=""),"",IFERROR(($E202-$D202)*24,""))</f>
        <v/>
      </c>
      <c r="N202" s="37">
        <f>IF($D202="","",INT($D202)-WEEKDAY(INT($D202),2)+1)</f>
        <v/>
      </c>
      <c r="O202" s="28">
        <f>IF(OR($C202="",$N202=""),"",IFERROR(SUMIFS('Einsatzplan'!$M$9:$M$207,'Einsatzplan'!$C$9:$C$207,$C202,'Einsatzplan'!$N$9:$N$207,$N202),""))</f>
        <v/>
      </c>
      <c r="P202" s="22">
        <f>IF(OR($A202="",$B202="",$C202=""),"",IF(AND($I202="Ja",$J202="Ja",$K202="Ja",$L202="OK",$M202&lt;='Übersicht'!$B$4,$O202&lt;=IFERROR(INDEX('Aushilfen'!$H$5:$H$103,MATCH($C202,'Aushilfen'!$A$5:$A$103,0)),0)),"OK","Prüfen"))</f>
        <v/>
      </c>
      <c r="Q202" s="9" t="n"/>
    </row>
    <row r="203" ht="22" customHeight="1">
      <c r="A203" s="9" t="n"/>
      <c r="B203" s="9" t="n"/>
      <c r="C203" s="9" t="n"/>
      <c r="D203" s="34">
        <f>IF($B203="","",IFERROR(INDEX('Bedarf'!$B$5:$B$103,MATCH($B203,'Bedarf'!$A$5:$A$103,0)),""))</f>
        <v/>
      </c>
      <c r="E203" s="34">
        <f>IF($B203="","",IFERROR(INDEX('Bedarf'!$C$5:$C$103,MATCH($B203,'Bedarf'!$A$5:$A$103,0)),""))</f>
        <v/>
      </c>
      <c r="F203" s="8">
        <f>IF($B203="","",IFERROR(INDEX('Bedarf'!$D$5:$D$103,MATCH($B203,'Bedarf'!$A$5:$A$103,0)),""))</f>
        <v/>
      </c>
      <c r="G203" s="8">
        <f>IF($B203="","",IFERROR(INDEX('Bedarf'!$E$5:$E$103,MATCH($B203,'Bedarf'!$A$5:$A$103,0)),""))</f>
        <v/>
      </c>
      <c r="H203" s="8">
        <f>IF($C203="","",IFERROR(INDEX('Aushilfen'!$B$5:$B$103,MATCH($C203,'Aushilfen'!$A$5:$A$103,0)),""))</f>
        <v/>
      </c>
      <c r="I203" s="20">
        <f>IF(OR($C203="",$G203=""),"",IFERROR(INDEX('Aushilfen'!$D$5:$G$103,MATCH($C203,'Aushilfen'!$A$5:$A$103,0),MATCH($G203,tblAushilfen[[#Headers],[Service]:[Spüle]],0)),"Nein"))</f>
        <v/>
      </c>
      <c r="J203" s="20">
        <f>IF(OR($C203="",$D203="",$E203=""),"",IF(COUNTIFS('Verfügbarkeit'!$B$5:$B$203,$C203,'Verfügbarkeit'!$C$5:$C$203,"&lt;="&amp;$D203,'Verfügbarkeit'!$D$5:$D$203,"&gt;="&amp;$E203)&gt;0,"Ja","Nein"))</f>
        <v/>
      </c>
      <c r="K203" s="20">
        <f>IF($C203="","",IFERROR(INDEX('Aushilfen'!$C$5:$C$103,MATCH($C203,'Aushilfen'!$A$5:$A$103,0)),""))</f>
        <v/>
      </c>
      <c r="L203" s="20">
        <f>IF(OR($C203="",$D203="",$E203=""),"",IF(COUNTIFS('Einsatzplan'!$C$9:$C$207,$C203,'Einsatzplan'!$D$9:$D$207,"&lt;"&amp;$E203,'Einsatzplan'!$E$9:$E$207,"&gt;"&amp;$D203)&gt;1,"Konflikt","OK"))</f>
        <v/>
      </c>
      <c r="M203" s="25">
        <f>IF(OR($D203="",$E203=""),"",IFERROR(($E203-$D203)*24,""))</f>
        <v/>
      </c>
      <c r="N203" s="35">
        <f>IF($D203="","",INT($D203)-WEEKDAY(INT($D203),2)+1)</f>
        <v/>
      </c>
      <c r="O203" s="25">
        <f>IF(OR($C203="",$N203=""),"",IFERROR(SUMIFS('Einsatzplan'!$M$9:$M$207,'Einsatzplan'!$C$9:$C$207,$C203,'Einsatzplan'!$N$9:$N$207,$N203),""))</f>
        <v/>
      </c>
      <c r="P203" s="20">
        <f>IF(OR($A203="",$B203="",$C203=""),"",IF(AND($I203="Ja",$J203="Ja",$K203="Ja",$L203="OK",$M203&lt;='Übersicht'!$B$4,$O203&lt;=IFERROR(INDEX('Aushilfen'!$H$5:$H$103,MATCH($C203,'Aushilfen'!$A$5:$A$103,0)),0)),"OK","Prüfen"))</f>
        <v/>
      </c>
      <c r="Q203" s="9" t="n"/>
    </row>
    <row r="204" ht="22" customHeight="1">
      <c r="A204" s="9" t="n"/>
      <c r="B204" s="9" t="n"/>
      <c r="C204" s="9" t="n"/>
      <c r="D204" s="36">
        <f>IF($B204="","",IFERROR(INDEX('Bedarf'!$B$5:$B$103,MATCH($B204,'Bedarf'!$A$5:$A$103,0)),""))</f>
        <v/>
      </c>
      <c r="E204" s="36">
        <f>IF($B204="","",IFERROR(INDEX('Bedarf'!$C$5:$C$103,MATCH($B204,'Bedarf'!$A$5:$A$103,0)),""))</f>
        <v/>
      </c>
      <c r="F204" s="12">
        <f>IF($B204="","",IFERROR(INDEX('Bedarf'!$D$5:$D$103,MATCH($B204,'Bedarf'!$A$5:$A$103,0)),""))</f>
        <v/>
      </c>
      <c r="G204" s="12">
        <f>IF($B204="","",IFERROR(INDEX('Bedarf'!$E$5:$E$103,MATCH($B204,'Bedarf'!$A$5:$A$103,0)),""))</f>
        <v/>
      </c>
      <c r="H204" s="12">
        <f>IF($C204="","",IFERROR(INDEX('Aushilfen'!$B$5:$B$103,MATCH($C204,'Aushilfen'!$A$5:$A$103,0)),""))</f>
        <v/>
      </c>
      <c r="I204" s="22">
        <f>IF(OR($C204="",$G204=""),"",IFERROR(INDEX('Aushilfen'!$D$5:$G$103,MATCH($C204,'Aushilfen'!$A$5:$A$103,0),MATCH($G204,tblAushilfen[[#Headers],[Service]:[Spüle]],0)),"Nein"))</f>
        <v/>
      </c>
      <c r="J204" s="22">
        <f>IF(OR($C204="",$D204="",$E204=""),"",IF(COUNTIFS('Verfügbarkeit'!$B$5:$B$203,$C204,'Verfügbarkeit'!$C$5:$C$203,"&lt;="&amp;$D204,'Verfügbarkeit'!$D$5:$D$203,"&gt;="&amp;$E204)&gt;0,"Ja","Nein"))</f>
        <v/>
      </c>
      <c r="K204" s="22">
        <f>IF($C204="","",IFERROR(INDEX('Aushilfen'!$C$5:$C$103,MATCH($C204,'Aushilfen'!$A$5:$A$103,0)),""))</f>
        <v/>
      </c>
      <c r="L204" s="22">
        <f>IF(OR($C204="",$D204="",$E204=""),"",IF(COUNTIFS('Einsatzplan'!$C$9:$C$207,$C204,'Einsatzplan'!$D$9:$D$207,"&lt;"&amp;$E204,'Einsatzplan'!$E$9:$E$207,"&gt;"&amp;$D204)&gt;1,"Konflikt","OK"))</f>
        <v/>
      </c>
      <c r="M204" s="28">
        <f>IF(OR($D204="",$E204=""),"",IFERROR(($E204-$D204)*24,""))</f>
        <v/>
      </c>
      <c r="N204" s="37">
        <f>IF($D204="","",INT($D204)-WEEKDAY(INT($D204),2)+1)</f>
        <v/>
      </c>
      <c r="O204" s="28">
        <f>IF(OR($C204="",$N204=""),"",IFERROR(SUMIFS('Einsatzplan'!$M$9:$M$207,'Einsatzplan'!$C$9:$C$207,$C204,'Einsatzplan'!$N$9:$N$207,$N204),""))</f>
        <v/>
      </c>
      <c r="P204" s="22">
        <f>IF(OR($A204="",$B204="",$C204=""),"",IF(AND($I204="Ja",$J204="Ja",$K204="Ja",$L204="OK",$M204&lt;='Übersicht'!$B$4,$O204&lt;=IFERROR(INDEX('Aushilfen'!$H$5:$H$103,MATCH($C204,'Aushilfen'!$A$5:$A$103,0)),0)),"OK","Prüfen"))</f>
        <v/>
      </c>
      <c r="Q204" s="9" t="n"/>
    </row>
    <row r="205" ht="22" customHeight="1">
      <c r="A205" s="9" t="n"/>
      <c r="B205" s="9" t="n"/>
      <c r="C205" s="9" t="n"/>
      <c r="D205" s="34">
        <f>IF($B205="","",IFERROR(INDEX('Bedarf'!$B$5:$B$103,MATCH($B205,'Bedarf'!$A$5:$A$103,0)),""))</f>
        <v/>
      </c>
      <c r="E205" s="34">
        <f>IF($B205="","",IFERROR(INDEX('Bedarf'!$C$5:$C$103,MATCH($B205,'Bedarf'!$A$5:$A$103,0)),""))</f>
        <v/>
      </c>
      <c r="F205" s="8">
        <f>IF($B205="","",IFERROR(INDEX('Bedarf'!$D$5:$D$103,MATCH($B205,'Bedarf'!$A$5:$A$103,0)),""))</f>
        <v/>
      </c>
      <c r="G205" s="8">
        <f>IF($B205="","",IFERROR(INDEX('Bedarf'!$E$5:$E$103,MATCH($B205,'Bedarf'!$A$5:$A$103,0)),""))</f>
        <v/>
      </c>
      <c r="H205" s="8">
        <f>IF($C205="","",IFERROR(INDEX('Aushilfen'!$B$5:$B$103,MATCH($C205,'Aushilfen'!$A$5:$A$103,0)),""))</f>
        <v/>
      </c>
      <c r="I205" s="20">
        <f>IF(OR($C205="",$G205=""),"",IFERROR(INDEX('Aushilfen'!$D$5:$G$103,MATCH($C205,'Aushilfen'!$A$5:$A$103,0),MATCH($G205,tblAushilfen[[#Headers],[Service]:[Spüle]],0)),"Nein"))</f>
        <v/>
      </c>
      <c r="J205" s="20">
        <f>IF(OR($C205="",$D205="",$E205=""),"",IF(COUNTIFS('Verfügbarkeit'!$B$5:$B$203,$C205,'Verfügbarkeit'!$C$5:$C$203,"&lt;="&amp;$D205,'Verfügbarkeit'!$D$5:$D$203,"&gt;="&amp;$E205)&gt;0,"Ja","Nein"))</f>
        <v/>
      </c>
      <c r="K205" s="20">
        <f>IF($C205="","",IFERROR(INDEX('Aushilfen'!$C$5:$C$103,MATCH($C205,'Aushilfen'!$A$5:$A$103,0)),""))</f>
        <v/>
      </c>
      <c r="L205" s="20">
        <f>IF(OR($C205="",$D205="",$E205=""),"",IF(COUNTIFS('Einsatzplan'!$C$9:$C$207,$C205,'Einsatzplan'!$D$9:$D$207,"&lt;"&amp;$E205,'Einsatzplan'!$E$9:$E$207,"&gt;"&amp;$D205)&gt;1,"Konflikt","OK"))</f>
        <v/>
      </c>
      <c r="M205" s="25">
        <f>IF(OR($D205="",$E205=""),"",IFERROR(($E205-$D205)*24,""))</f>
        <v/>
      </c>
      <c r="N205" s="35">
        <f>IF($D205="","",INT($D205)-WEEKDAY(INT($D205),2)+1)</f>
        <v/>
      </c>
      <c r="O205" s="25">
        <f>IF(OR($C205="",$N205=""),"",IFERROR(SUMIFS('Einsatzplan'!$M$9:$M$207,'Einsatzplan'!$C$9:$C$207,$C205,'Einsatzplan'!$N$9:$N$207,$N205),""))</f>
        <v/>
      </c>
      <c r="P205" s="20">
        <f>IF(OR($A205="",$B205="",$C205=""),"",IF(AND($I205="Ja",$J205="Ja",$K205="Ja",$L205="OK",$M205&lt;='Übersicht'!$B$4,$O205&lt;=IFERROR(INDEX('Aushilfen'!$H$5:$H$103,MATCH($C205,'Aushilfen'!$A$5:$A$103,0)),0)),"OK","Prüfen"))</f>
        <v/>
      </c>
      <c r="Q205" s="9" t="n"/>
    </row>
    <row r="206" ht="22" customHeight="1">
      <c r="A206" s="9" t="n"/>
      <c r="B206" s="9" t="n"/>
      <c r="C206" s="9" t="n"/>
      <c r="D206" s="36">
        <f>IF($B206="","",IFERROR(INDEX('Bedarf'!$B$5:$B$103,MATCH($B206,'Bedarf'!$A$5:$A$103,0)),""))</f>
        <v/>
      </c>
      <c r="E206" s="36">
        <f>IF($B206="","",IFERROR(INDEX('Bedarf'!$C$5:$C$103,MATCH($B206,'Bedarf'!$A$5:$A$103,0)),""))</f>
        <v/>
      </c>
      <c r="F206" s="12">
        <f>IF($B206="","",IFERROR(INDEX('Bedarf'!$D$5:$D$103,MATCH($B206,'Bedarf'!$A$5:$A$103,0)),""))</f>
        <v/>
      </c>
      <c r="G206" s="12">
        <f>IF($B206="","",IFERROR(INDEX('Bedarf'!$E$5:$E$103,MATCH($B206,'Bedarf'!$A$5:$A$103,0)),""))</f>
        <v/>
      </c>
      <c r="H206" s="12">
        <f>IF($C206="","",IFERROR(INDEX('Aushilfen'!$B$5:$B$103,MATCH($C206,'Aushilfen'!$A$5:$A$103,0)),""))</f>
        <v/>
      </c>
      <c r="I206" s="22">
        <f>IF(OR($C206="",$G206=""),"",IFERROR(INDEX('Aushilfen'!$D$5:$G$103,MATCH($C206,'Aushilfen'!$A$5:$A$103,0),MATCH($G206,tblAushilfen[[#Headers],[Service]:[Spüle]],0)),"Nein"))</f>
        <v/>
      </c>
      <c r="J206" s="22">
        <f>IF(OR($C206="",$D206="",$E206=""),"",IF(COUNTIFS('Verfügbarkeit'!$B$5:$B$203,$C206,'Verfügbarkeit'!$C$5:$C$203,"&lt;="&amp;$D206,'Verfügbarkeit'!$D$5:$D$203,"&gt;="&amp;$E206)&gt;0,"Ja","Nein"))</f>
        <v/>
      </c>
      <c r="K206" s="22">
        <f>IF($C206="","",IFERROR(INDEX('Aushilfen'!$C$5:$C$103,MATCH($C206,'Aushilfen'!$A$5:$A$103,0)),""))</f>
        <v/>
      </c>
      <c r="L206" s="22">
        <f>IF(OR($C206="",$D206="",$E206=""),"",IF(COUNTIFS('Einsatzplan'!$C$9:$C$207,$C206,'Einsatzplan'!$D$9:$D$207,"&lt;"&amp;$E206,'Einsatzplan'!$E$9:$E$207,"&gt;"&amp;$D206)&gt;1,"Konflikt","OK"))</f>
        <v/>
      </c>
      <c r="M206" s="28">
        <f>IF(OR($D206="",$E206=""),"",IFERROR(($E206-$D206)*24,""))</f>
        <v/>
      </c>
      <c r="N206" s="37">
        <f>IF($D206="","",INT($D206)-WEEKDAY(INT($D206),2)+1)</f>
        <v/>
      </c>
      <c r="O206" s="28">
        <f>IF(OR($C206="",$N206=""),"",IFERROR(SUMIFS('Einsatzplan'!$M$9:$M$207,'Einsatzplan'!$C$9:$C$207,$C206,'Einsatzplan'!$N$9:$N$207,$N206),""))</f>
        <v/>
      </c>
      <c r="P206" s="22">
        <f>IF(OR($A206="",$B206="",$C206=""),"",IF(AND($I206="Ja",$J206="Ja",$K206="Ja",$L206="OK",$M206&lt;='Übersicht'!$B$4,$O206&lt;=IFERROR(INDEX('Aushilfen'!$H$5:$H$103,MATCH($C206,'Aushilfen'!$A$5:$A$103,0)),0)),"OK","Prüfen"))</f>
        <v/>
      </c>
      <c r="Q206" s="9" t="n"/>
    </row>
    <row r="207" ht="22" customHeight="1">
      <c r="A207" s="9" t="n"/>
      <c r="B207" s="9" t="n"/>
      <c r="C207" s="9" t="n"/>
      <c r="D207" s="34">
        <f>IF($B207="","",IFERROR(INDEX('Bedarf'!$B$5:$B$103,MATCH($B207,'Bedarf'!$A$5:$A$103,0)),""))</f>
        <v/>
      </c>
      <c r="E207" s="34">
        <f>IF($B207="","",IFERROR(INDEX('Bedarf'!$C$5:$C$103,MATCH($B207,'Bedarf'!$A$5:$A$103,0)),""))</f>
        <v/>
      </c>
      <c r="F207" s="8">
        <f>IF($B207="","",IFERROR(INDEX('Bedarf'!$D$5:$D$103,MATCH($B207,'Bedarf'!$A$5:$A$103,0)),""))</f>
        <v/>
      </c>
      <c r="G207" s="8">
        <f>IF($B207="","",IFERROR(INDEX('Bedarf'!$E$5:$E$103,MATCH($B207,'Bedarf'!$A$5:$A$103,0)),""))</f>
        <v/>
      </c>
      <c r="H207" s="8">
        <f>IF($C207="","",IFERROR(INDEX('Aushilfen'!$B$5:$B$103,MATCH($C207,'Aushilfen'!$A$5:$A$103,0)),""))</f>
        <v/>
      </c>
      <c r="I207" s="20">
        <f>IF(OR($C207="",$G207=""),"",IFERROR(INDEX('Aushilfen'!$D$5:$G$103,MATCH($C207,'Aushilfen'!$A$5:$A$103,0),MATCH($G207,tblAushilfen[[#Headers],[Service]:[Spüle]],0)),"Nein"))</f>
        <v/>
      </c>
      <c r="J207" s="20">
        <f>IF(OR($C207="",$D207="",$E207=""),"",IF(COUNTIFS('Verfügbarkeit'!$B$5:$B$203,$C207,'Verfügbarkeit'!$C$5:$C$203,"&lt;="&amp;$D207,'Verfügbarkeit'!$D$5:$D$203,"&gt;="&amp;$E207)&gt;0,"Ja","Nein"))</f>
        <v/>
      </c>
      <c r="K207" s="20">
        <f>IF($C207="","",IFERROR(INDEX('Aushilfen'!$C$5:$C$103,MATCH($C207,'Aushilfen'!$A$5:$A$103,0)),""))</f>
        <v/>
      </c>
      <c r="L207" s="20">
        <f>IF(OR($C207="",$D207="",$E207=""),"",IF(COUNTIFS('Einsatzplan'!$C$9:$C$207,$C207,'Einsatzplan'!$D$9:$D$207,"&lt;"&amp;$E207,'Einsatzplan'!$E$9:$E$207,"&gt;"&amp;$D207)&gt;1,"Konflikt","OK"))</f>
        <v/>
      </c>
      <c r="M207" s="25">
        <f>IF(OR($D207="",$E207=""),"",IFERROR(($E207-$D207)*24,""))</f>
        <v/>
      </c>
      <c r="N207" s="35">
        <f>IF($D207="","",INT($D207)-WEEKDAY(INT($D207),2)+1)</f>
        <v/>
      </c>
      <c r="O207" s="25">
        <f>IF(OR($C207="",$N207=""),"",IFERROR(SUMIFS('Einsatzplan'!$M$9:$M$207,'Einsatzplan'!$C$9:$C$207,$C207,'Einsatzplan'!$N$9:$N$207,$N207),""))</f>
        <v/>
      </c>
      <c r="P207" s="20">
        <f>IF(OR($A207="",$B207="",$C207=""),"",IF(AND($I207="Ja",$J207="Ja",$K207="Ja",$L207="OK",$M207&lt;='Übersicht'!$B$4,$O207&lt;=IFERROR(INDEX('Aushilfen'!$H$5:$H$103,MATCH($C207,'Aushilfen'!$A$5:$A$103,0)),0)),"OK","Prüfen"))</f>
        <v/>
      </c>
      <c r="Q207" s="9" t="n"/>
    </row>
  </sheetData>
  <mergeCells count="1">
    <mergeCell ref="A1:Q1"/>
  </mergeCells>
  <conditionalFormatting sqref="A9:A207">
    <cfRule type="expression" priority="1" dxfId="0" stopIfTrue="1">
      <formula>AND($A9&lt;&gt;"",COUNTIF($A$9:$A$207,$A9)&gt;1)</formula>
    </cfRule>
  </conditionalFormatting>
  <conditionalFormatting sqref="I9:I207">
    <cfRule type="expression" priority="2" dxfId="0">
      <formula>AND($A9&lt;&gt;"",$I9="Nein")</formula>
    </cfRule>
  </conditionalFormatting>
  <conditionalFormatting sqref="J9:J207">
    <cfRule type="expression" priority="3" dxfId="0">
      <formula>AND($A9&lt;&gt;"",$J9="Nein")</formula>
    </cfRule>
  </conditionalFormatting>
  <conditionalFormatting sqref="K9:K207">
    <cfRule type="expression" priority="4" dxfId="0">
      <formula>AND($A9&lt;&gt;"",$K9="Nein")</formula>
    </cfRule>
  </conditionalFormatting>
  <conditionalFormatting sqref="L9:L207">
    <cfRule type="expression" priority="5" dxfId="0">
      <formula>AND($A9&lt;&gt;"",$L9="Konflikt")</formula>
    </cfRule>
  </conditionalFormatting>
  <conditionalFormatting sqref="M9:M207">
    <cfRule type="expression" priority="6" dxfId="0">
      <formula>AND($A9&lt;&gt;"",$M9&lt;&gt;"",$M9&gt;'Übersicht'!$B$4)</formula>
    </cfRule>
  </conditionalFormatting>
  <conditionalFormatting sqref="O9:O207">
    <cfRule type="expression" priority="7" dxfId="0">
      <formula>AND($A9&lt;&gt;"",$O9&lt;&gt;"",$C9&lt;&gt;"",$O9&gt;IFERROR(INDEX(tblAushilfen[Interne Wochenobergrenze Stunden],MATCH($C9,tblAushilfen[Aushilfe-ID],0)),0))</formula>
    </cfRule>
  </conditionalFormatting>
  <conditionalFormatting sqref="P9:P207">
    <cfRule type="expression" priority="8" dxfId="0">
      <formula>AND($A9&lt;&gt;"",$P9="Prüfen")</formula>
    </cfRule>
    <cfRule type="expression" priority="9" dxfId="3">
      <formula>AND($A9&lt;&gt;"",$P9="OK")</formula>
    </cfRule>
  </conditionalFormatting>
  <conditionalFormatting sqref="A9:Q207">
    <cfRule type="expression" priority="10" dxfId="1">
      <formula>AND(OR($A9&lt;&gt;"",$B9&lt;&gt;"",$C9&lt;&gt;"",$Q9&lt;&gt;""),OR($A9="",$B9="",$C9=""))</formula>
    </cfRule>
  </conditionalFormatting>
  <dataValidations count="3">
    <dataValidation sqref="A9:A207" showErrorMessage="1" showInputMessage="1" allowBlank="0" errorTitle="Ungültige Einsatz-ID" error="Die Einsatz-ID muss ausgefüllt und innerhalb der Tabelle eindeutig sein." type="custom">
      <formula1>AND(A9&lt;&gt;"",COUNTIF($A$9:$A$207,A9)=1)</formula1>
    </dataValidation>
    <dataValidation sqref="B9:B207" showErrorMessage="1" showDropDown="0" showInputMessage="1" allowBlank="1" errorTitle="Unbekannte Bedarfs-ID" error="Bitte eine Bedarfs-ID aus der Bedarfstabelle auswählen." type="list">
      <formula1>INDIRECT("tblBedarf[Bedarfs-ID]")</formula1>
    </dataValidation>
    <dataValidation sqref="C9:C207" showErrorMessage="1" showDropDown="0" showInputMessage="1" allowBlank="1" errorTitle="Unbekannte Aushilfe-ID" error="Bitte eine Aushilfe-ID aus den Stammdaten auswählen." type="list">
      <formula1>INDIRECT("tblAushilfen[Aushilfe-ID]")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 Betriebsplanung</dc:creator>
  <dc:title xmlns:dc="http://purl.org/dc/elements/1.1/">Operativer Einsatzplan für Aushilfen</dc:title>
  <dc:subject xmlns:dc="http://purl.org/dc/elements/1.1/">Fiktive gastronomische Betriebsplanung</dc:subject>
  <dcterms:created xmlns:dcterms="http://purl.org/dc/terms/" xmlns:xsi="http://www.w3.org/2001/XMLSchema-instance" xsi:type="dcterms:W3CDTF">2026-09-09T02:39:17Z</dcterms:created>
  <dcterms:modified xmlns:dcterms="http://purl.org/dc/terms/" xmlns:xsi="http://www.w3.org/2001/XMLSchema-instance" xsi:type="dcterms:W3CDTF">2026-09-09T02:39:17Z</dcterms:modified>
</cp:coreProperties>
</file>